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/>
  <mc:AlternateContent xmlns:mc="http://schemas.openxmlformats.org/markup-compatibility/2006">
    <mc:Choice Requires="x15">
      <x15ac:absPath xmlns:x15ac="http://schemas.microsoft.com/office/spreadsheetml/2010/11/ac" url="/Users/hanavalentova/Documents/54_Běchovice_CYKLOSTEZKA/02_Žádost o vysvětlení ZD/"/>
    </mc:Choice>
  </mc:AlternateContent>
  <xr:revisionPtr revIDLastSave="0" documentId="8_{B6220643-848E-CE4F-91C9-1A005F5D91FF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kapitulace stavby" sheetId="1" r:id="rId1"/>
    <sheet name="SO 101 - Stezka pro chodc..." sheetId="2" r:id="rId2"/>
    <sheet name="SO 201 - Armovaný svah" sheetId="3" r:id="rId3"/>
    <sheet name="VON - Vedlejší a ostatní ..." sheetId="4" r:id="rId4"/>
    <sheet name="Seznam figur" sheetId="5" r:id="rId5"/>
  </sheets>
  <definedNames>
    <definedName name="_xlnm._FilterDatabase" localSheetId="1" hidden="1">'SO 101 - Stezka pro chodc...'!$C$127:$K$390</definedName>
    <definedName name="_xlnm._FilterDatabase" localSheetId="2" hidden="1">'SO 201 - Armovaný svah'!$C$121:$K$160</definedName>
    <definedName name="_xlnm._FilterDatabase" localSheetId="3" hidden="1">'VON - Vedlejší a ostatní ...'!$C$120:$K$150</definedName>
    <definedName name="_xlnm.Print_Titles" localSheetId="0">'Rekapitulace stavby'!$92:$92</definedName>
    <definedName name="_xlnm.Print_Titles" localSheetId="4">'Seznam figur'!$9:$9</definedName>
    <definedName name="_xlnm.Print_Titles" localSheetId="1">'SO 101 - Stezka pro chodc...'!$127:$127</definedName>
    <definedName name="_xlnm.Print_Titles" localSheetId="2">'SO 201 - Armovaný svah'!$121:$121</definedName>
    <definedName name="_xlnm.Print_Titles" localSheetId="3">'VON - Vedlejší a ostatní ...'!$120:$120</definedName>
    <definedName name="_xlnm.Print_Area" localSheetId="0">'Rekapitulace stavby'!$D$4:$AO$76,'Rekapitulace stavby'!$C$82:$AQ$98</definedName>
    <definedName name="_xlnm.Print_Area" localSheetId="4">'Seznam figur'!$C$4:$G$140</definedName>
    <definedName name="_xlnm.Print_Area" localSheetId="1">'SO 101 - Stezka pro chodc...'!$C$4:$J$76,'SO 101 - Stezka pro chodc...'!$C$82:$J$109,'SO 101 - Stezka pro chodc...'!$C$115:$J$390</definedName>
    <definedName name="_xlnm.Print_Area" localSheetId="2">'SO 201 - Armovaný svah'!$C$4:$J$76,'SO 201 - Armovaný svah'!$C$82:$J$103,'SO 201 - Armovaný svah'!$C$109:$J$160</definedName>
    <definedName name="_xlnm.Print_Area" localSheetId="3">'VON - Vedlejší a ostatní ...'!$C$4:$J$76,'VON - Vedlejší a ostatní ...'!$C$82:$J$102,'VON - Vedlejší a ostatní ...'!$C$108:$J$150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5" l="1"/>
  <c r="J37" i="4"/>
  <c r="J36" i="4"/>
  <c r="AY97" i="1" s="1"/>
  <c r="J35" i="4"/>
  <c r="AX97" i="1"/>
  <c r="BI145" i="4"/>
  <c r="BH145" i="4"/>
  <c r="BG145" i="4"/>
  <c r="BF145" i="4"/>
  <c r="T145" i="4"/>
  <c r="R145" i="4"/>
  <c r="P145" i="4"/>
  <c r="BI140" i="4"/>
  <c r="BH140" i="4"/>
  <c r="BG140" i="4"/>
  <c r="BF140" i="4"/>
  <c r="T140" i="4"/>
  <c r="R140" i="4"/>
  <c r="P140" i="4"/>
  <c r="BI138" i="4"/>
  <c r="BH138" i="4"/>
  <c r="BG138" i="4"/>
  <c r="BF138" i="4"/>
  <c r="T138" i="4"/>
  <c r="R138" i="4"/>
  <c r="P138" i="4"/>
  <c r="BI137" i="4"/>
  <c r="BH137" i="4"/>
  <c r="BG137" i="4"/>
  <c r="BF137" i="4"/>
  <c r="T137" i="4"/>
  <c r="R137" i="4"/>
  <c r="P137" i="4"/>
  <c r="BI135" i="4"/>
  <c r="BH135" i="4"/>
  <c r="BG135" i="4"/>
  <c r="BF135" i="4"/>
  <c r="T135" i="4"/>
  <c r="R135" i="4"/>
  <c r="P135" i="4"/>
  <c r="BI134" i="4"/>
  <c r="BH134" i="4"/>
  <c r="BG134" i="4"/>
  <c r="BF134" i="4"/>
  <c r="T134" i="4"/>
  <c r="R134" i="4"/>
  <c r="P134" i="4"/>
  <c r="BI133" i="4"/>
  <c r="BH133" i="4"/>
  <c r="BG133" i="4"/>
  <c r="BF133" i="4"/>
  <c r="T133" i="4"/>
  <c r="R133" i="4"/>
  <c r="P133" i="4"/>
  <c r="BI132" i="4"/>
  <c r="BH132" i="4"/>
  <c r="BG132" i="4"/>
  <c r="BF132" i="4"/>
  <c r="T132" i="4"/>
  <c r="R132" i="4"/>
  <c r="P132" i="4"/>
  <c r="BI131" i="4"/>
  <c r="BH131" i="4"/>
  <c r="BG131" i="4"/>
  <c r="BF131" i="4"/>
  <c r="T131" i="4"/>
  <c r="R131" i="4"/>
  <c r="P131" i="4"/>
  <c r="BI130" i="4"/>
  <c r="BH130" i="4"/>
  <c r="BG130" i="4"/>
  <c r="BF130" i="4"/>
  <c r="T130" i="4"/>
  <c r="R130" i="4"/>
  <c r="P130" i="4"/>
  <c r="BI128" i="4"/>
  <c r="BH128" i="4"/>
  <c r="BG128" i="4"/>
  <c r="BF128" i="4"/>
  <c r="T128" i="4"/>
  <c r="R128" i="4"/>
  <c r="P128" i="4"/>
  <c r="BI127" i="4"/>
  <c r="BH127" i="4"/>
  <c r="BG127" i="4"/>
  <c r="BF127" i="4"/>
  <c r="T127" i="4"/>
  <c r="R127" i="4"/>
  <c r="P127" i="4"/>
  <c r="BI126" i="4"/>
  <c r="BH126" i="4"/>
  <c r="BG126" i="4"/>
  <c r="BF126" i="4"/>
  <c r="T126" i="4"/>
  <c r="R126" i="4"/>
  <c r="P126" i="4"/>
  <c r="BI125" i="4"/>
  <c r="BH125" i="4"/>
  <c r="BG125" i="4"/>
  <c r="BF125" i="4"/>
  <c r="T125" i="4"/>
  <c r="R125" i="4"/>
  <c r="P125" i="4"/>
  <c r="BI124" i="4"/>
  <c r="BH124" i="4"/>
  <c r="BG124" i="4"/>
  <c r="BF124" i="4"/>
  <c r="T124" i="4"/>
  <c r="R124" i="4"/>
  <c r="P124" i="4"/>
  <c r="J118" i="4"/>
  <c r="J117" i="4"/>
  <c r="F117" i="4"/>
  <c r="F115" i="4"/>
  <c r="E113" i="4"/>
  <c r="J92" i="4"/>
  <c r="J91" i="4"/>
  <c r="F91" i="4"/>
  <c r="F89" i="4"/>
  <c r="E87" i="4"/>
  <c r="J18" i="4"/>
  <c r="E18" i="4"/>
  <c r="F92" i="4" s="1"/>
  <c r="J17" i="4"/>
  <c r="J12" i="4"/>
  <c r="J89" i="4" s="1"/>
  <c r="E7" i="4"/>
  <c r="E111" i="4" s="1"/>
  <c r="J37" i="3"/>
  <c r="J36" i="3"/>
  <c r="AY96" i="1"/>
  <c r="J35" i="3"/>
  <c r="AX96" i="1"/>
  <c r="BI160" i="3"/>
  <c r="BH160" i="3"/>
  <c r="BG160" i="3"/>
  <c r="BF160" i="3"/>
  <c r="T160" i="3"/>
  <c r="T159" i="3"/>
  <c r="R160" i="3"/>
  <c r="R159" i="3"/>
  <c r="P160" i="3"/>
  <c r="P159" i="3"/>
  <c r="BI157" i="3"/>
  <c r="BH157" i="3"/>
  <c r="BG157" i="3"/>
  <c r="BF157" i="3"/>
  <c r="T157" i="3"/>
  <c r="T156" i="3"/>
  <c r="R157" i="3"/>
  <c r="R156" i="3"/>
  <c r="P157" i="3"/>
  <c r="P156" i="3"/>
  <c r="BI154" i="3"/>
  <c r="BH154" i="3"/>
  <c r="BG154" i="3"/>
  <c r="BF154" i="3"/>
  <c r="T154" i="3"/>
  <c r="T153" i="3"/>
  <c r="R154" i="3"/>
  <c r="R153" i="3"/>
  <c r="P154" i="3"/>
  <c r="P153" i="3"/>
  <c r="BI152" i="3"/>
  <c r="BH152" i="3"/>
  <c r="BG152" i="3"/>
  <c r="BF152" i="3"/>
  <c r="T152" i="3"/>
  <c r="R152" i="3"/>
  <c r="P152" i="3"/>
  <c r="BI150" i="3"/>
  <c r="BH150" i="3"/>
  <c r="BG150" i="3"/>
  <c r="BF150" i="3"/>
  <c r="T150" i="3"/>
  <c r="R150" i="3"/>
  <c r="P150" i="3"/>
  <c r="BI148" i="3"/>
  <c r="BH148" i="3"/>
  <c r="BG148" i="3"/>
  <c r="BF148" i="3"/>
  <c r="T148" i="3"/>
  <c r="R148" i="3"/>
  <c r="P148" i="3"/>
  <c r="BI144" i="3"/>
  <c r="BH144" i="3"/>
  <c r="BG144" i="3"/>
  <c r="BF144" i="3"/>
  <c r="T144" i="3"/>
  <c r="R144" i="3"/>
  <c r="P144" i="3"/>
  <c r="BI141" i="3"/>
  <c r="BH141" i="3"/>
  <c r="BG141" i="3"/>
  <c r="BF141" i="3"/>
  <c r="T141" i="3"/>
  <c r="R141" i="3"/>
  <c r="P141" i="3"/>
  <c r="BI139" i="3"/>
  <c r="BH139" i="3"/>
  <c r="BG139" i="3"/>
  <c r="BF139" i="3"/>
  <c r="T139" i="3"/>
  <c r="R139" i="3"/>
  <c r="P139" i="3"/>
  <c r="BI137" i="3"/>
  <c r="BH137" i="3"/>
  <c r="BG137" i="3"/>
  <c r="BF137" i="3"/>
  <c r="T137" i="3"/>
  <c r="R137" i="3"/>
  <c r="P137" i="3"/>
  <c r="BI135" i="3"/>
  <c r="BH135" i="3"/>
  <c r="BG135" i="3"/>
  <c r="BF135" i="3"/>
  <c r="T135" i="3"/>
  <c r="R135" i="3"/>
  <c r="P135" i="3"/>
  <c r="BI133" i="3"/>
  <c r="BH133" i="3"/>
  <c r="BG133" i="3"/>
  <c r="BF133" i="3"/>
  <c r="T133" i="3"/>
  <c r="R133" i="3"/>
  <c r="P133" i="3"/>
  <c r="BI131" i="3"/>
  <c r="BH131" i="3"/>
  <c r="BG131" i="3"/>
  <c r="BF131" i="3"/>
  <c r="T131" i="3"/>
  <c r="R131" i="3"/>
  <c r="P131" i="3"/>
  <c r="BI128" i="3"/>
  <c r="BH128" i="3"/>
  <c r="BG128" i="3"/>
  <c r="BF128" i="3"/>
  <c r="T128" i="3"/>
  <c r="R128" i="3"/>
  <c r="P128" i="3"/>
  <c r="BI125" i="3"/>
  <c r="BH125" i="3"/>
  <c r="BG125" i="3"/>
  <c r="BF125" i="3"/>
  <c r="T125" i="3"/>
  <c r="R125" i="3"/>
  <c r="P125" i="3"/>
  <c r="J119" i="3"/>
  <c r="J118" i="3"/>
  <c r="F118" i="3"/>
  <c r="F116" i="3"/>
  <c r="E114" i="3"/>
  <c r="J92" i="3"/>
  <c r="J91" i="3"/>
  <c r="F91" i="3"/>
  <c r="F89" i="3"/>
  <c r="E87" i="3"/>
  <c r="J18" i="3"/>
  <c r="E18" i="3"/>
  <c r="F92" i="3" s="1"/>
  <c r="J17" i="3"/>
  <c r="J12" i="3"/>
  <c r="J89" i="3" s="1"/>
  <c r="E7" i="3"/>
  <c r="E85" i="3"/>
  <c r="J37" i="2"/>
  <c r="J36" i="2"/>
  <c r="AY95" i="1"/>
  <c r="J35" i="2"/>
  <c r="AX95" i="1" s="1"/>
  <c r="BI390" i="2"/>
  <c r="BH390" i="2"/>
  <c r="BG390" i="2"/>
  <c r="BF390" i="2"/>
  <c r="T390" i="2"/>
  <c r="R390" i="2"/>
  <c r="P390" i="2"/>
  <c r="BI386" i="2"/>
  <c r="BH386" i="2"/>
  <c r="BG386" i="2"/>
  <c r="BF386" i="2"/>
  <c r="T386" i="2"/>
  <c r="R386" i="2"/>
  <c r="P386" i="2"/>
  <c r="BI384" i="2"/>
  <c r="BH384" i="2"/>
  <c r="BG384" i="2"/>
  <c r="BF384" i="2"/>
  <c r="T384" i="2"/>
  <c r="R384" i="2"/>
  <c r="P384" i="2"/>
  <c r="BI383" i="2"/>
  <c r="BH383" i="2"/>
  <c r="BG383" i="2"/>
  <c r="BF383" i="2"/>
  <c r="T383" i="2"/>
  <c r="R383" i="2"/>
  <c r="P383" i="2"/>
  <c r="BI379" i="2"/>
  <c r="BH379" i="2"/>
  <c r="BG379" i="2"/>
  <c r="BF379" i="2"/>
  <c r="T379" i="2"/>
  <c r="R379" i="2"/>
  <c r="P379" i="2"/>
  <c r="BI377" i="2"/>
  <c r="BH377" i="2"/>
  <c r="BG377" i="2"/>
  <c r="BF377" i="2"/>
  <c r="T377" i="2"/>
  <c r="T376" i="2" s="1"/>
  <c r="R377" i="2"/>
  <c r="R376" i="2"/>
  <c r="P377" i="2"/>
  <c r="P376" i="2" s="1"/>
  <c r="BI374" i="2"/>
  <c r="BH374" i="2"/>
  <c r="BG374" i="2"/>
  <c r="BF374" i="2"/>
  <c r="T374" i="2"/>
  <c r="R374" i="2"/>
  <c r="P374" i="2"/>
  <c r="BI372" i="2"/>
  <c r="BH372" i="2"/>
  <c r="BG372" i="2"/>
  <c r="BF372" i="2"/>
  <c r="T372" i="2"/>
  <c r="R372" i="2"/>
  <c r="P372" i="2"/>
  <c r="BI370" i="2"/>
  <c r="BH370" i="2"/>
  <c r="BG370" i="2"/>
  <c r="BF370" i="2"/>
  <c r="T370" i="2"/>
  <c r="R370" i="2"/>
  <c r="P370" i="2"/>
  <c r="BI368" i="2"/>
  <c r="BH368" i="2"/>
  <c r="BG368" i="2"/>
  <c r="BF368" i="2"/>
  <c r="T368" i="2"/>
  <c r="R368" i="2"/>
  <c r="P368" i="2"/>
  <c r="BI367" i="2"/>
  <c r="BH367" i="2"/>
  <c r="BG367" i="2"/>
  <c r="BF367" i="2"/>
  <c r="T367" i="2"/>
  <c r="R367" i="2"/>
  <c r="P367" i="2"/>
  <c r="BI365" i="2"/>
  <c r="BH365" i="2"/>
  <c r="BG365" i="2"/>
  <c r="BF365" i="2"/>
  <c r="T365" i="2"/>
  <c r="R365" i="2"/>
  <c r="P365" i="2"/>
  <c r="BI362" i="2"/>
  <c r="BH362" i="2"/>
  <c r="BG362" i="2"/>
  <c r="BF362" i="2"/>
  <c r="T362" i="2"/>
  <c r="R362" i="2"/>
  <c r="P362" i="2"/>
  <c r="BI360" i="2"/>
  <c r="BH360" i="2"/>
  <c r="BG360" i="2"/>
  <c r="BF360" i="2"/>
  <c r="T360" i="2"/>
  <c r="R360" i="2"/>
  <c r="P360" i="2"/>
  <c r="BI355" i="2"/>
  <c r="BH355" i="2"/>
  <c r="BG355" i="2"/>
  <c r="BF355" i="2"/>
  <c r="T355" i="2"/>
  <c r="R355" i="2"/>
  <c r="P355" i="2"/>
  <c r="BI353" i="2"/>
  <c r="BH353" i="2"/>
  <c r="BG353" i="2"/>
  <c r="BF353" i="2"/>
  <c r="T353" i="2"/>
  <c r="R353" i="2"/>
  <c r="P353" i="2"/>
  <c r="BI351" i="2"/>
  <c r="BH351" i="2"/>
  <c r="BG351" i="2"/>
  <c r="BF351" i="2"/>
  <c r="T351" i="2"/>
  <c r="R351" i="2"/>
  <c r="P351" i="2"/>
  <c r="BI349" i="2"/>
  <c r="BH349" i="2"/>
  <c r="BG349" i="2"/>
  <c r="BF349" i="2"/>
  <c r="T349" i="2"/>
  <c r="R349" i="2"/>
  <c r="P349" i="2"/>
  <c r="BI347" i="2"/>
  <c r="BH347" i="2"/>
  <c r="BG347" i="2"/>
  <c r="BF347" i="2"/>
  <c r="T347" i="2"/>
  <c r="R347" i="2"/>
  <c r="P347" i="2"/>
  <c r="BI345" i="2"/>
  <c r="BH345" i="2"/>
  <c r="BG345" i="2"/>
  <c r="BF345" i="2"/>
  <c r="T345" i="2"/>
  <c r="R345" i="2"/>
  <c r="P345" i="2"/>
  <c r="BI343" i="2"/>
  <c r="BH343" i="2"/>
  <c r="BG343" i="2"/>
  <c r="BF343" i="2"/>
  <c r="T343" i="2"/>
  <c r="R343" i="2"/>
  <c r="P343" i="2"/>
  <c r="BI342" i="2"/>
  <c r="BH342" i="2"/>
  <c r="BG342" i="2"/>
  <c r="BF342" i="2"/>
  <c r="T342" i="2"/>
  <c r="R342" i="2"/>
  <c r="P342" i="2"/>
  <c r="BI341" i="2"/>
  <c r="BH341" i="2"/>
  <c r="BG341" i="2"/>
  <c r="BF341" i="2"/>
  <c r="T341" i="2"/>
  <c r="R341" i="2"/>
  <c r="P341" i="2"/>
  <c r="BI340" i="2"/>
  <c r="BH340" i="2"/>
  <c r="BG340" i="2"/>
  <c r="BF340" i="2"/>
  <c r="T340" i="2"/>
  <c r="R340" i="2"/>
  <c r="P340" i="2"/>
  <c r="BI339" i="2"/>
  <c r="BH339" i="2"/>
  <c r="BG339" i="2"/>
  <c r="BF339" i="2"/>
  <c r="T339" i="2"/>
  <c r="R339" i="2"/>
  <c r="P339" i="2"/>
  <c r="BI335" i="2"/>
  <c r="BH335" i="2"/>
  <c r="BG335" i="2"/>
  <c r="BF335" i="2"/>
  <c r="T335" i="2"/>
  <c r="R335" i="2"/>
  <c r="P335" i="2"/>
  <c r="BI333" i="2"/>
  <c r="BH333" i="2"/>
  <c r="BG333" i="2"/>
  <c r="BF333" i="2"/>
  <c r="T333" i="2"/>
  <c r="R333" i="2"/>
  <c r="P333" i="2"/>
  <c r="BI329" i="2"/>
  <c r="BH329" i="2"/>
  <c r="BG329" i="2"/>
  <c r="BF329" i="2"/>
  <c r="T329" i="2"/>
  <c r="R329" i="2"/>
  <c r="P329" i="2"/>
  <c r="BI328" i="2"/>
  <c r="BH328" i="2"/>
  <c r="BG328" i="2"/>
  <c r="BF328" i="2"/>
  <c r="T328" i="2"/>
  <c r="R328" i="2"/>
  <c r="P328" i="2"/>
  <c r="BI322" i="2"/>
  <c r="BH322" i="2"/>
  <c r="BG322" i="2"/>
  <c r="BF322" i="2"/>
  <c r="T322" i="2"/>
  <c r="T321" i="2"/>
  <c r="R322" i="2"/>
  <c r="R321" i="2" s="1"/>
  <c r="P322" i="2"/>
  <c r="P321" i="2"/>
  <c r="BI318" i="2"/>
  <c r="BH318" i="2"/>
  <c r="BG318" i="2"/>
  <c r="BF318" i="2"/>
  <c r="T318" i="2"/>
  <c r="R318" i="2"/>
  <c r="P318" i="2"/>
  <c r="BI315" i="2"/>
  <c r="BH315" i="2"/>
  <c r="BG315" i="2"/>
  <c r="BF315" i="2"/>
  <c r="T315" i="2"/>
  <c r="R315" i="2"/>
  <c r="P315" i="2"/>
  <c r="BI313" i="2"/>
  <c r="BH313" i="2"/>
  <c r="BG313" i="2"/>
  <c r="BF313" i="2"/>
  <c r="T313" i="2"/>
  <c r="R313" i="2"/>
  <c r="P313" i="2"/>
  <c r="BI309" i="2"/>
  <c r="BH309" i="2"/>
  <c r="BG309" i="2"/>
  <c r="BF309" i="2"/>
  <c r="T309" i="2"/>
  <c r="R309" i="2"/>
  <c r="P309" i="2"/>
  <c r="BI307" i="2"/>
  <c r="BH307" i="2"/>
  <c r="BG307" i="2"/>
  <c r="BF307" i="2"/>
  <c r="T307" i="2"/>
  <c r="R307" i="2"/>
  <c r="P307" i="2"/>
  <c r="BI303" i="2"/>
  <c r="BH303" i="2"/>
  <c r="BG303" i="2"/>
  <c r="BF303" i="2"/>
  <c r="T303" i="2"/>
  <c r="R303" i="2"/>
  <c r="P303" i="2"/>
  <c r="BI299" i="2"/>
  <c r="BH299" i="2"/>
  <c r="BG299" i="2"/>
  <c r="BF299" i="2"/>
  <c r="T299" i="2"/>
  <c r="R299" i="2"/>
  <c r="P299" i="2"/>
  <c r="BI297" i="2"/>
  <c r="BH297" i="2"/>
  <c r="BG297" i="2"/>
  <c r="BF297" i="2"/>
  <c r="T297" i="2"/>
  <c r="R297" i="2"/>
  <c r="P297" i="2"/>
  <c r="BI292" i="2"/>
  <c r="BH292" i="2"/>
  <c r="BG292" i="2"/>
  <c r="BF292" i="2"/>
  <c r="T292" i="2"/>
  <c r="R292" i="2"/>
  <c r="P292" i="2"/>
  <c r="BI290" i="2"/>
  <c r="BH290" i="2"/>
  <c r="BG290" i="2"/>
  <c r="BF290" i="2"/>
  <c r="T290" i="2"/>
  <c r="R290" i="2"/>
  <c r="P290" i="2"/>
  <c r="BI284" i="2"/>
  <c r="BH284" i="2"/>
  <c r="BG284" i="2"/>
  <c r="BF284" i="2"/>
  <c r="T284" i="2"/>
  <c r="R284" i="2"/>
  <c r="P284" i="2"/>
  <c r="BI282" i="2"/>
  <c r="BH282" i="2"/>
  <c r="BG282" i="2"/>
  <c r="BF282" i="2"/>
  <c r="T282" i="2"/>
  <c r="R282" i="2"/>
  <c r="P282" i="2"/>
  <c r="BI276" i="2"/>
  <c r="BH276" i="2"/>
  <c r="BG276" i="2"/>
  <c r="BF276" i="2"/>
  <c r="T276" i="2"/>
  <c r="R276" i="2"/>
  <c r="P276" i="2"/>
  <c r="BI271" i="2"/>
  <c r="BH271" i="2"/>
  <c r="BG271" i="2"/>
  <c r="BF271" i="2"/>
  <c r="T271" i="2"/>
  <c r="R271" i="2"/>
  <c r="P271" i="2"/>
  <c r="BI270" i="2"/>
  <c r="BH270" i="2"/>
  <c r="BG270" i="2"/>
  <c r="BF270" i="2"/>
  <c r="T270" i="2"/>
  <c r="R270" i="2"/>
  <c r="P270" i="2"/>
  <c r="BI265" i="2"/>
  <c r="BH265" i="2"/>
  <c r="BG265" i="2"/>
  <c r="BF265" i="2"/>
  <c r="T265" i="2"/>
  <c r="R265" i="2"/>
  <c r="P265" i="2"/>
  <c r="BI259" i="2"/>
  <c r="BH259" i="2"/>
  <c r="BG259" i="2"/>
  <c r="BF259" i="2"/>
  <c r="T259" i="2"/>
  <c r="R259" i="2"/>
  <c r="P259" i="2"/>
  <c r="BI257" i="2"/>
  <c r="BH257" i="2"/>
  <c r="BG257" i="2"/>
  <c r="BF257" i="2"/>
  <c r="T257" i="2"/>
  <c r="R257" i="2"/>
  <c r="P257" i="2"/>
  <c r="BI252" i="2"/>
  <c r="BH252" i="2"/>
  <c r="BG252" i="2"/>
  <c r="BF252" i="2"/>
  <c r="T252" i="2"/>
  <c r="R252" i="2"/>
  <c r="P252" i="2"/>
  <c r="BI251" i="2"/>
  <c r="BH251" i="2"/>
  <c r="BG251" i="2"/>
  <c r="BF251" i="2"/>
  <c r="T251" i="2"/>
  <c r="R251" i="2"/>
  <c r="P251" i="2"/>
  <c r="BI249" i="2"/>
  <c r="BH249" i="2"/>
  <c r="BG249" i="2"/>
  <c r="BF249" i="2"/>
  <c r="T249" i="2"/>
  <c r="R249" i="2"/>
  <c r="P249" i="2"/>
  <c r="BI247" i="2"/>
  <c r="BH247" i="2"/>
  <c r="BG247" i="2"/>
  <c r="BF247" i="2"/>
  <c r="T247" i="2"/>
  <c r="R247" i="2"/>
  <c r="P247" i="2"/>
  <c r="BI242" i="2"/>
  <c r="BH242" i="2"/>
  <c r="BG242" i="2"/>
  <c r="BF242" i="2"/>
  <c r="T242" i="2"/>
  <c r="R242" i="2"/>
  <c r="P242" i="2"/>
  <c r="BI237" i="2"/>
  <c r="BH237" i="2"/>
  <c r="BG237" i="2"/>
  <c r="BF237" i="2"/>
  <c r="T237" i="2"/>
  <c r="R237" i="2"/>
  <c r="P237" i="2"/>
  <c r="BI229" i="2"/>
  <c r="BH229" i="2"/>
  <c r="BG229" i="2"/>
  <c r="BF229" i="2"/>
  <c r="T229" i="2"/>
  <c r="R229" i="2"/>
  <c r="P229" i="2"/>
  <c r="BI226" i="2"/>
  <c r="BH226" i="2"/>
  <c r="BG226" i="2"/>
  <c r="BF226" i="2"/>
  <c r="T226" i="2"/>
  <c r="R226" i="2"/>
  <c r="P226" i="2"/>
  <c r="BI224" i="2"/>
  <c r="BH224" i="2"/>
  <c r="BG224" i="2"/>
  <c r="BF224" i="2"/>
  <c r="T224" i="2"/>
  <c r="R224" i="2"/>
  <c r="P224" i="2"/>
  <c r="BI222" i="2"/>
  <c r="BH222" i="2"/>
  <c r="BG222" i="2"/>
  <c r="BF222" i="2"/>
  <c r="T222" i="2"/>
  <c r="R222" i="2"/>
  <c r="P222" i="2"/>
  <c r="BI221" i="2"/>
  <c r="BH221" i="2"/>
  <c r="BG221" i="2"/>
  <c r="BF221" i="2"/>
  <c r="T221" i="2"/>
  <c r="R221" i="2"/>
  <c r="P221" i="2"/>
  <c r="BI219" i="2"/>
  <c r="BH219" i="2"/>
  <c r="BG219" i="2"/>
  <c r="BF219" i="2"/>
  <c r="T219" i="2"/>
  <c r="R219" i="2"/>
  <c r="P219" i="2"/>
  <c r="BI217" i="2"/>
  <c r="BH217" i="2"/>
  <c r="BG217" i="2"/>
  <c r="BF217" i="2"/>
  <c r="T217" i="2"/>
  <c r="R217" i="2"/>
  <c r="P217" i="2"/>
  <c r="BI216" i="2"/>
  <c r="BH216" i="2"/>
  <c r="BG216" i="2"/>
  <c r="BF216" i="2"/>
  <c r="T216" i="2"/>
  <c r="R216" i="2"/>
  <c r="P216" i="2"/>
  <c r="BI214" i="2"/>
  <c r="BH214" i="2"/>
  <c r="BG214" i="2"/>
  <c r="BF214" i="2"/>
  <c r="T214" i="2"/>
  <c r="R214" i="2"/>
  <c r="P214" i="2"/>
  <c r="BI212" i="2"/>
  <c r="BH212" i="2"/>
  <c r="BG212" i="2"/>
  <c r="BF212" i="2"/>
  <c r="T212" i="2"/>
  <c r="R212" i="2"/>
  <c r="P212" i="2"/>
  <c r="BI208" i="2"/>
  <c r="BH208" i="2"/>
  <c r="BG208" i="2"/>
  <c r="BF208" i="2"/>
  <c r="T208" i="2"/>
  <c r="R208" i="2"/>
  <c r="P208" i="2"/>
  <c r="BI206" i="2"/>
  <c r="BH206" i="2"/>
  <c r="BG206" i="2"/>
  <c r="BF206" i="2"/>
  <c r="T206" i="2"/>
  <c r="R206" i="2"/>
  <c r="P206" i="2"/>
  <c r="BI204" i="2"/>
  <c r="BH204" i="2"/>
  <c r="BG204" i="2"/>
  <c r="BF204" i="2"/>
  <c r="T204" i="2"/>
  <c r="R204" i="2"/>
  <c r="P204" i="2"/>
  <c r="BI202" i="2"/>
  <c r="BH202" i="2"/>
  <c r="BG202" i="2"/>
  <c r="BF202" i="2"/>
  <c r="T202" i="2"/>
  <c r="R202" i="2"/>
  <c r="P202" i="2"/>
  <c r="BI200" i="2"/>
  <c r="BH200" i="2"/>
  <c r="BG200" i="2"/>
  <c r="BF200" i="2"/>
  <c r="T200" i="2"/>
  <c r="R200" i="2"/>
  <c r="P200" i="2"/>
  <c r="BI188" i="2"/>
  <c r="BH188" i="2"/>
  <c r="BG188" i="2"/>
  <c r="BF188" i="2"/>
  <c r="T188" i="2"/>
  <c r="R188" i="2"/>
  <c r="P188" i="2"/>
  <c r="BI186" i="2"/>
  <c r="BH186" i="2"/>
  <c r="BG186" i="2"/>
  <c r="BF186" i="2"/>
  <c r="T186" i="2"/>
  <c r="R186" i="2"/>
  <c r="P186" i="2"/>
  <c r="BI184" i="2"/>
  <c r="BH184" i="2"/>
  <c r="BG184" i="2"/>
  <c r="BF184" i="2"/>
  <c r="T184" i="2"/>
  <c r="R184" i="2"/>
  <c r="P184" i="2"/>
  <c r="BI180" i="2"/>
  <c r="BH180" i="2"/>
  <c r="BG180" i="2"/>
  <c r="BF180" i="2"/>
  <c r="T180" i="2"/>
  <c r="R180" i="2"/>
  <c r="P180" i="2"/>
  <c r="BI175" i="2"/>
  <c r="BH175" i="2"/>
  <c r="BG175" i="2"/>
  <c r="BF175" i="2"/>
  <c r="T175" i="2"/>
  <c r="R175" i="2"/>
  <c r="P175" i="2"/>
  <c r="BI173" i="2"/>
  <c r="BH173" i="2"/>
  <c r="BG173" i="2"/>
  <c r="BF173" i="2"/>
  <c r="T173" i="2"/>
  <c r="R173" i="2"/>
  <c r="P173" i="2"/>
  <c r="BI168" i="2"/>
  <c r="BH168" i="2"/>
  <c r="BG168" i="2"/>
  <c r="BF168" i="2"/>
  <c r="T168" i="2"/>
  <c r="R168" i="2"/>
  <c r="P168" i="2"/>
  <c r="BI163" i="2"/>
  <c r="BH163" i="2"/>
  <c r="BG163" i="2"/>
  <c r="BF163" i="2"/>
  <c r="T163" i="2"/>
  <c r="R163" i="2"/>
  <c r="P163" i="2"/>
  <c r="BI157" i="2"/>
  <c r="BH157" i="2"/>
  <c r="BG157" i="2"/>
  <c r="BF157" i="2"/>
  <c r="T157" i="2"/>
  <c r="R157" i="2"/>
  <c r="P157" i="2"/>
  <c r="BI155" i="2"/>
  <c r="BH155" i="2"/>
  <c r="BG155" i="2"/>
  <c r="BF155" i="2"/>
  <c r="T155" i="2"/>
  <c r="R155" i="2"/>
  <c r="P155" i="2"/>
  <c r="BI153" i="2"/>
  <c r="BH153" i="2"/>
  <c r="BG153" i="2"/>
  <c r="BF153" i="2"/>
  <c r="T153" i="2"/>
  <c r="R153" i="2"/>
  <c r="P153" i="2"/>
  <c r="BI148" i="2"/>
  <c r="BH148" i="2"/>
  <c r="BG148" i="2"/>
  <c r="BF148" i="2"/>
  <c r="T148" i="2"/>
  <c r="R148" i="2"/>
  <c r="P148" i="2"/>
  <c r="BI146" i="2"/>
  <c r="BH146" i="2"/>
  <c r="BG146" i="2"/>
  <c r="BF146" i="2"/>
  <c r="T146" i="2"/>
  <c r="R146" i="2"/>
  <c r="P146" i="2"/>
  <c r="BI144" i="2"/>
  <c r="BH144" i="2"/>
  <c r="BG144" i="2"/>
  <c r="BF144" i="2"/>
  <c r="T144" i="2"/>
  <c r="R144" i="2"/>
  <c r="P144" i="2"/>
  <c r="BI142" i="2"/>
  <c r="BH142" i="2"/>
  <c r="BG142" i="2"/>
  <c r="BF142" i="2"/>
  <c r="T142" i="2"/>
  <c r="R142" i="2"/>
  <c r="P142" i="2"/>
  <c r="BI140" i="2"/>
  <c r="BH140" i="2"/>
  <c r="BG140" i="2"/>
  <c r="BF140" i="2"/>
  <c r="T140" i="2"/>
  <c r="R140" i="2"/>
  <c r="P140" i="2"/>
  <c r="BI138" i="2"/>
  <c r="BH138" i="2"/>
  <c r="BG138" i="2"/>
  <c r="BF138" i="2"/>
  <c r="T138" i="2"/>
  <c r="R138" i="2"/>
  <c r="P138" i="2"/>
  <c r="BI136" i="2"/>
  <c r="BH136" i="2"/>
  <c r="BG136" i="2"/>
  <c r="BF136" i="2"/>
  <c r="T136" i="2"/>
  <c r="R136" i="2"/>
  <c r="P136" i="2"/>
  <c r="BI134" i="2"/>
  <c r="BH134" i="2"/>
  <c r="BG134" i="2"/>
  <c r="BF134" i="2"/>
  <c r="T134" i="2"/>
  <c r="R134" i="2"/>
  <c r="P134" i="2"/>
  <c r="BI133" i="2"/>
  <c r="BH133" i="2"/>
  <c r="BG133" i="2"/>
  <c r="BF133" i="2"/>
  <c r="T133" i="2"/>
  <c r="R133" i="2"/>
  <c r="P133" i="2"/>
  <c r="BI132" i="2"/>
  <c r="BH132" i="2"/>
  <c r="BG132" i="2"/>
  <c r="BF132" i="2"/>
  <c r="T132" i="2"/>
  <c r="R132" i="2"/>
  <c r="P132" i="2"/>
  <c r="BI131" i="2"/>
  <c r="BH131" i="2"/>
  <c r="BG131" i="2"/>
  <c r="BF131" i="2"/>
  <c r="T131" i="2"/>
  <c r="R131" i="2"/>
  <c r="P131" i="2"/>
  <c r="J125" i="2"/>
  <c r="J124" i="2"/>
  <c r="F124" i="2"/>
  <c r="F122" i="2"/>
  <c r="E120" i="2"/>
  <c r="J92" i="2"/>
  <c r="J91" i="2"/>
  <c r="F91" i="2"/>
  <c r="F89" i="2"/>
  <c r="E87" i="2"/>
  <c r="J18" i="2"/>
  <c r="E18" i="2"/>
  <c r="F92" i="2" s="1"/>
  <c r="J17" i="2"/>
  <c r="J12" i="2"/>
  <c r="J122" i="2" s="1"/>
  <c r="E7" i="2"/>
  <c r="E118" i="2" s="1"/>
  <c r="L90" i="1"/>
  <c r="AM90" i="1"/>
  <c r="AM89" i="1"/>
  <c r="L89" i="1"/>
  <c r="AM87" i="1"/>
  <c r="L87" i="1"/>
  <c r="L85" i="1"/>
  <c r="L84" i="1"/>
  <c r="BK386" i="2"/>
  <c r="BK377" i="2"/>
  <c r="J374" i="2"/>
  <c r="J370" i="2"/>
  <c r="J367" i="2"/>
  <c r="BK360" i="2"/>
  <c r="BK347" i="2"/>
  <c r="BK335" i="2"/>
  <c r="BK328" i="2"/>
  <c r="BK297" i="2"/>
  <c r="J271" i="2"/>
  <c r="J242" i="2"/>
  <c r="J175" i="2"/>
  <c r="J133" i="2"/>
  <c r="BK341" i="2"/>
  <c r="BK329" i="2"/>
  <c r="BK303" i="2"/>
  <c r="J229" i="2"/>
  <c r="BK216" i="2"/>
  <c r="J206" i="2"/>
  <c r="BK186" i="2"/>
  <c r="BK153" i="2"/>
  <c r="BK142" i="2"/>
  <c r="BK134" i="2"/>
  <c r="BK365" i="2"/>
  <c r="BK353" i="2"/>
  <c r="J342" i="2"/>
  <c r="J339" i="2"/>
  <c r="BK322" i="2"/>
  <c r="BK309" i="2"/>
  <c r="J292" i="2"/>
  <c r="BK265" i="2"/>
  <c r="BK249" i="2"/>
  <c r="BK222" i="2"/>
  <c r="J216" i="2"/>
  <c r="J200" i="2"/>
  <c r="BK157" i="2"/>
  <c r="J144" i="2"/>
  <c r="BK131" i="2"/>
  <c r="J154" i="3"/>
  <c r="J150" i="3"/>
  <c r="J148" i="3"/>
  <c r="BK137" i="3"/>
  <c r="BK154" i="3"/>
  <c r="BK133" i="3"/>
  <c r="BK128" i="3"/>
  <c r="J137" i="3"/>
  <c r="J157" i="3"/>
  <c r="BK150" i="3"/>
  <c r="J135" i="3"/>
  <c r="BK138" i="4"/>
  <c r="J127" i="4"/>
  <c r="BK145" i="4"/>
  <c r="BK134" i="4"/>
  <c r="BK131" i="4"/>
  <c r="BK126" i="4"/>
  <c r="J138" i="4"/>
  <c r="J132" i="4"/>
  <c r="BK127" i="4"/>
  <c r="J379" i="2"/>
  <c r="BK349" i="2"/>
  <c r="J343" i="2"/>
  <c r="BK339" i="2"/>
  <c r="J318" i="2"/>
  <c r="J307" i="2"/>
  <c r="BK292" i="2"/>
  <c r="J276" i="2"/>
  <c r="J270" i="2"/>
  <c r="BK257" i="2"/>
  <c r="J249" i="2"/>
  <c r="BK242" i="2"/>
  <c r="BK224" i="2"/>
  <c r="BK221" i="2"/>
  <c r="J214" i="2"/>
  <c r="J204" i="2"/>
  <c r="J186" i="2"/>
  <c r="J173" i="2"/>
  <c r="J157" i="2"/>
  <c r="J153" i="2"/>
  <c r="BK138" i="2"/>
  <c r="J132" i="2"/>
  <c r="J390" i="2"/>
  <c r="BK384" i="2"/>
  <c r="J383" i="2"/>
  <c r="BK374" i="2"/>
  <c r="BK368" i="2"/>
  <c r="J365" i="2"/>
  <c r="BK355" i="2"/>
  <c r="BK343" i="2"/>
  <c r="J333" i="2"/>
  <c r="BK315" i="2"/>
  <c r="J284" i="2"/>
  <c r="J259" i="2"/>
  <c r="BK237" i="2"/>
  <c r="BK184" i="2"/>
  <c r="BK140" i="2"/>
  <c r="J372" i="2"/>
  <c r="BK318" i="2"/>
  <c r="J290" i="2"/>
  <c r="J226" i="2"/>
  <c r="J212" i="2"/>
  <c r="BK204" i="2"/>
  <c r="J180" i="2"/>
  <c r="BK173" i="2"/>
  <c r="BK148" i="2"/>
  <c r="J140" i="2"/>
  <c r="BK133" i="2"/>
  <c r="J360" i="2"/>
  <c r="J351" i="2"/>
  <c r="J341" i="2"/>
  <c r="J335" i="2"/>
  <c r="J315" i="2"/>
  <c r="J297" i="2"/>
  <c r="BK290" i="2"/>
  <c r="BK270" i="2"/>
  <c r="BK252" i="2"/>
  <c r="BK247" i="2"/>
  <c r="BK217" i="2"/>
  <c r="BK206" i="2"/>
  <c r="BK188" i="2"/>
  <c r="BK155" i="2"/>
  <c r="J146" i="2"/>
  <c r="BK136" i="2"/>
  <c r="BK157" i="3"/>
  <c r="BK152" i="3"/>
  <c r="BK139" i="3"/>
  <c r="BK131" i="3"/>
  <c r="J139" i="3"/>
  <c r="J131" i="3"/>
  <c r="BK148" i="3"/>
  <c r="BK160" i="3"/>
  <c r="BK144" i="3"/>
  <c r="BK125" i="3"/>
  <c r="J140" i="4"/>
  <c r="J131" i="4"/>
  <c r="J135" i="4"/>
  <c r="BK132" i="4"/>
  <c r="J125" i="4"/>
  <c r="BK137" i="4"/>
  <c r="BK133" i="4"/>
  <c r="BK128" i="4"/>
  <c r="J124" i="4"/>
  <c r="BK379" i="2"/>
  <c r="BK351" i="2"/>
  <c r="J347" i="2"/>
  <c r="J340" i="2"/>
  <c r="J322" i="2"/>
  <c r="J313" i="2"/>
  <c r="J303" i="2"/>
  <c r="J299" i="2"/>
  <c r="BK282" i="2"/>
  <c r="BK271" i="2"/>
  <c r="BK259" i="2"/>
  <c r="J252" i="2"/>
  <c r="J247" i="2"/>
  <c r="BK229" i="2"/>
  <c r="J222" i="2"/>
  <c r="BK219" i="2"/>
  <c r="J217" i="2"/>
  <c r="BK212" i="2"/>
  <c r="BK200" i="2"/>
  <c r="BK180" i="2"/>
  <c r="BK168" i="2"/>
  <c r="BK163" i="2"/>
  <c r="J155" i="2"/>
  <c r="BK146" i="2"/>
  <c r="J136" i="2"/>
  <c r="J134" i="2"/>
  <c r="J131" i="2"/>
  <c r="J386" i="2"/>
  <c r="J384" i="2"/>
  <c r="BK383" i="2"/>
  <c r="J377" i="2"/>
  <c r="BK372" i="2"/>
  <c r="BK370" i="2"/>
  <c r="J368" i="2"/>
  <c r="J362" i="2"/>
  <c r="J353" i="2"/>
  <c r="BK345" i="2"/>
  <c r="BK342" i="2"/>
  <c r="J329" i="2"/>
  <c r="BK307" i="2"/>
  <c r="J282" i="2"/>
  <c r="BK251" i="2"/>
  <c r="J221" i="2"/>
  <c r="BK214" i="2"/>
  <c r="J168" i="2"/>
  <c r="BK390" i="2"/>
  <c r="J345" i="2"/>
  <c r="BK333" i="2"/>
  <c r="J309" i="2"/>
  <c r="J265" i="2"/>
  <c r="J237" i="2"/>
  <c r="J224" i="2"/>
  <c r="BK208" i="2"/>
  <c r="BK202" i="2"/>
  <c r="J188" i="2"/>
  <c r="BK175" i="2"/>
  <c r="J163" i="2"/>
  <c r="BK144" i="2"/>
  <c r="J138" i="2"/>
  <c r="BK367" i="2"/>
  <c r="BK362" i="2"/>
  <c r="J355" i="2"/>
  <c r="J349" i="2"/>
  <c r="BK340" i="2"/>
  <c r="J328" i="2"/>
  <c r="BK313" i="2"/>
  <c r="BK299" i="2"/>
  <c r="BK284" i="2"/>
  <c r="BK276" i="2"/>
  <c r="J257" i="2"/>
  <c r="J251" i="2"/>
  <c r="BK226" i="2"/>
  <c r="J219" i="2"/>
  <c r="J208" i="2"/>
  <c r="J202" i="2"/>
  <c r="J184" i="2"/>
  <c r="J148" i="2"/>
  <c r="J142" i="2"/>
  <c r="BK132" i="2"/>
  <c r="AS94" i="1"/>
  <c r="J160" i="3"/>
  <c r="J144" i="3"/>
  <c r="BK135" i="3"/>
  <c r="J125" i="3"/>
  <c r="J141" i="3"/>
  <c r="J133" i="3"/>
  <c r="J152" i="3"/>
  <c r="BK141" i="3"/>
  <c r="J128" i="3"/>
  <c r="J145" i="4"/>
  <c r="J137" i="4"/>
  <c r="J126" i="4"/>
  <c r="BK140" i="4"/>
  <c r="J133" i="4"/>
  <c r="J130" i="4"/>
  <c r="J128" i="4"/>
  <c r="BK124" i="4"/>
  <c r="BK135" i="4"/>
  <c r="J134" i="4"/>
  <c r="BK130" i="4"/>
  <c r="BK125" i="4"/>
  <c r="J34" i="4"/>
  <c r="BK130" i="2" l="1"/>
  <c r="J130" i="2"/>
  <c r="J98" i="2" s="1"/>
  <c r="T228" i="2"/>
  <c r="P248" i="2"/>
  <c r="R258" i="2"/>
  <c r="P289" i="2"/>
  <c r="BK327" i="2"/>
  <c r="J327" i="2" s="1"/>
  <c r="J104" i="2" s="1"/>
  <c r="BK364" i="2"/>
  <c r="J364" i="2"/>
  <c r="J105" i="2" s="1"/>
  <c r="P378" i="2"/>
  <c r="BK385" i="2"/>
  <c r="J385" i="2"/>
  <c r="J108" i="2" s="1"/>
  <c r="P124" i="3"/>
  <c r="BK143" i="3"/>
  <c r="J143" i="3"/>
  <c r="J99" i="3" s="1"/>
  <c r="P130" i="2"/>
  <c r="P228" i="2"/>
  <c r="BK248" i="2"/>
  <c r="J248" i="2" s="1"/>
  <c r="J100" i="2" s="1"/>
  <c r="BK258" i="2"/>
  <c r="J258" i="2"/>
  <c r="J101" i="2" s="1"/>
  <c r="T289" i="2"/>
  <c r="P327" i="2"/>
  <c r="R364" i="2"/>
  <c r="R378" i="2"/>
  <c r="R385" i="2"/>
  <c r="T124" i="3"/>
  <c r="T143" i="3"/>
  <c r="P123" i="4"/>
  <c r="BK129" i="4"/>
  <c r="J129" i="4" s="1"/>
  <c r="J99" i="4" s="1"/>
  <c r="R129" i="4"/>
  <c r="P136" i="4"/>
  <c r="T136" i="4"/>
  <c r="R139" i="4"/>
  <c r="R130" i="2"/>
  <c r="BK228" i="2"/>
  <c r="J228" i="2" s="1"/>
  <c r="J99" i="2" s="1"/>
  <c r="R248" i="2"/>
  <c r="P258" i="2"/>
  <c r="BK289" i="2"/>
  <c r="J289" i="2" s="1"/>
  <c r="J102" i="2" s="1"/>
  <c r="T327" i="2"/>
  <c r="T364" i="2"/>
  <c r="BK378" i="2"/>
  <c r="J378" i="2" s="1"/>
  <c r="J107" i="2" s="1"/>
  <c r="P385" i="2"/>
  <c r="BK124" i="3"/>
  <c r="J124" i="3" s="1"/>
  <c r="J98" i="3" s="1"/>
  <c r="P143" i="3"/>
  <c r="BK123" i="4"/>
  <c r="J123" i="4" s="1"/>
  <c r="J98" i="4" s="1"/>
  <c r="R123" i="4"/>
  <c r="P129" i="4"/>
  <c r="BK136" i="4"/>
  <c r="J136" i="4"/>
  <c r="J100" i="4" s="1"/>
  <c r="BK139" i="4"/>
  <c r="J139" i="4" s="1"/>
  <c r="J101" i="4" s="1"/>
  <c r="T139" i="4"/>
  <c r="T130" i="2"/>
  <c r="T129" i="2" s="1"/>
  <c r="T128" i="2" s="1"/>
  <c r="R228" i="2"/>
  <c r="T248" i="2"/>
  <c r="T258" i="2"/>
  <c r="R289" i="2"/>
  <c r="R327" i="2"/>
  <c r="P364" i="2"/>
  <c r="T378" i="2"/>
  <c r="T385" i="2"/>
  <c r="R124" i="3"/>
  <c r="R123" i="3" s="1"/>
  <c r="R122" i="3" s="1"/>
  <c r="R143" i="3"/>
  <c r="T123" i="4"/>
  <c r="T129" i="4"/>
  <c r="R136" i="4"/>
  <c r="P139" i="4"/>
  <c r="BK376" i="2"/>
  <c r="J376" i="2" s="1"/>
  <c r="J106" i="2" s="1"/>
  <c r="BK156" i="3"/>
  <c r="J156" i="3" s="1"/>
  <c r="J101" i="3" s="1"/>
  <c r="BK153" i="3"/>
  <c r="J153" i="3"/>
  <c r="J100" i="3" s="1"/>
  <c r="BK321" i="2"/>
  <c r="J321" i="2" s="1"/>
  <c r="J103" i="2" s="1"/>
  <c r="BK159" i="3"/>
  <c r="J159" i="3" s="1"/>
  <c r="J102" i="3" s="1"/>
  <c r="BK123" i="3"/>
  <c r="J123" i="3" s="1"/>
  <c r="J97" i="3" s="1"/>
  <c r="E85" i="4"/>
  <c r="J115" i="4"/>
  <c r="F118" i="4"/>
  <c r="BE124" i="4"/>
  <c r="BE127" i="4"/>
  <c r="BE128" i="4"/>
  <c r="BE130" i="4"/>
  <c r="BE131" i="4"/>
  <c r="BE132" i="4"/>
  <c r="BE134" i="4"/>
  <c r="BE135" i="4"/>
  <c r="BE140" i="4"/>
  <c r="BE126" i="4"/>
  <c r="BE133" i="4"/>
  <c r="BE138" i="4"/>
  <c r="BE125" i="4"/>
  <c r="BE137" i="4"/>
  <c r="BE145" i="4"/>
  <c r="AW97" i="1"/>
  <c r="E112" i="3"/>
  <c r="J116" i="3"/>
  <c r="BE128" i="3"/>
  <c r="BE131" i="3"/>
  <c r="BE125" i="3"/>
  <c r="BE135" i="3"/>
  <c r="BE137" i="3"/>
  <c r="BE139" i="3"/>
  <c r="BE144" i="3"/>
  <c r="BE148" i="3"/>
  <c r="BE150" i="3"/>
  <c r="BE152" i="3"/>
  <c r="BE154" i="3"/>
  <c r="F119" i="3"/>
  <c r="BE160" i="3"/>
  <c r="BE133" i="3"/>
  <c r="BE141" i="3"/>
  <c r="BE157" i="3"/>
  <c r="F125" i="2"/>
  <c r="BE133" i="2"/>
  <c r="BE138" i="2"/>
  <c r="BE163" i="2"/>
  <c r="BE168" i="2"/>
  <c r="BE173" i="2"/>
  <c r="BE175" i="2"/>
  <c r="BE180" i="2"/>
  <c r="BE184" i="2"/>
  <c r="BE200" i="2"/>
  <c r="BE212" i="2"/>
  <c r="BE214" i="2"/>
  <c r="BE221" i="2"/>
  <c r="BE229" i="2"/>
  <c r="BE237" i="2"/>
  <c r="BE303" i="2"/>
  <c r="BE328" i="2"/>
  <c r="BE333" i="2"/>
  <c r="BE343" i="2"/>
  <c r="BE345" i="2"/>
  <c r="BE353" i="2"/>
  <c r="BE367" i="2"/>
  <c r="BE379" i="2"/>
  <c r="BE134" i="2"/>
  <c r="BE202" i="2"/>
  <c r="BE206" i="2"/>
  <c r="BE222" i="2"/>
  <c r="BE249" i="2"/>
  <c r="BE251" i="2"/>
  <c r="BE257" i="2"/>
  <c r="BE265" i="2"/>
  <c r="BE270" i="2"/>
  <c r="BE271" i="2"/>
  <c r="BE276" i="2"/>
  <c r="BE282" i="2"/>
  <c r="BE292" i="2"/>
  <c r="BE307" i="2"/>
  <c r="BE309" i="2"/>
  <c r="BE313" i="2"/>
  <c r="BE318" i="2"/>
  <c r="BE335" i="2"/>
  <c r="BE342" i="2"/>
  <c r="BE372" i="2"/>
  <c r="J89" i="2"/>
  <c r="BE131" i="2"/>
  <c r="BE136" i="2"/>
  <c r="BE144" i="2"/>
  <c r="BE146" i="2"/>
  <c r="BE148" i="2"/>
  <c r="BE153" i="2"/>
  <c r="BE155" i="2"/>
  <c r="BE157" i="2"/>
  <c r="BE186" i="2"/>
  <c r="BE188" i="2"/>
  <c r="BE208" i="2"/>
  <c r="BE216" i="2"/>
  <c r="BE224" i="2"/>
  <c r="BE226" i="2"/>
  <c r="BE242" i="2"/>
  <c r="BE247" i="2"/>
  <c r="BE252" i="2"/>
  <c r="BE259" i="2"/>
  <c r="BE284" i="2"/>
  <c r="BE290" i="2"/>
  <c r="BE299" i="2"/>
  <c r="BE322" i="2"/>
  <c r="BE339" i="2"/>
  <c r="BE340" i="2"/>
  <c r="BE347" i="2"/>
  <c r="BE349" i="2"/>
  <c r="BE351" i="2"/>
  <c r="BE355" i="2"/>
  <c r="BE360" i="2"/>
  <c r="BE362" i="2"/>
  <c r="BE368" i="2"/>
  <c r="BE370" i="2"/>
  <c r="BE374" i="2"/>
  <c r="BE377" i="2"/>
  <c r="BE383" i="2"/>
  <c r="BE384" i="2"/>
  <c r="BE386" i="2"/>
  <c r="BE390" i="2"/>
  <c r="E85" i="2"/>
  <c r="BE132" i="2"/>
  <c r="BE140" i="2"/>
  <c r="BE142" i="2"/>
  <c r="BE204" i="2"/>
  <c r="BE217" i="2"/>
  <c r="BE219" i="2"/>
  <c r="BE297" i="2"/>
  <c r="BE315" i="2"/>
  <c r="BE329" i="2"/>
  <c r="BE341" i="2"/>
  <c r="BE365" i="2"/>
  <c r="F35" i="2"/>
  <c r="BB95" i="1" s="1"/>
  <c r="F34" i="3"/>
  <c r="BA96" i="1" s="1"/>
  <c r="F35" i="3"/>
  <c r="BB96" i="1" s="1"/>
  <c r="F36" i="4"/>
  <c r="BC97" i="1" s="1"/>
  <c r="F37" i="2"/>
  <c r="BD95" i="1" s="1"/>
  <c r="F36" i="2"/>
  <c r="BC95" i="1" s="1"/>
  <c r="J34" i="2"/>
  <c r="AW95" i="1" s="1"/>
  <c r="F36" i="3"/>
  <c r="BC96" i="1" s="1"/>
  <c r="F37" i="3"/>
  <c r="BD96" i="1" s="1"/>
  <c r="F35" i="4"/>
  <c r="BB97" i="1" s="1"/>
  <c r="F34" i="2"/>
  <c r="BA95" i="1" s="1"/>
  <c r="J34" i="3"/>
  <c r="AW96" i="1" s="1"/>
  <c r="F34" i="4"/>
  <c r="BA97" i="1" s="1"/>
  <c r="F37" i="4"/>
  <c r="BD97" i="1" s="1"/>
  <c r="P129" i="2" l="1"/>
  <c r="P128" i="2"/>
  <c r="AU95" i="1"/>
  <c r="T122" i="4"/>
  <c r="T121" i="4" s="1"/>
  <c r="R122" i="4"/>
  <c r="R121" i="4"/>
  <c r="R129" i="2"/>
  <c r="R128" i="2" s="1"/>
  <c r="P122" i="4"/>
  <c r="P121" i="4"/>
  <c r="AU97" i="1"/>
  <c r="T123" i="3"/>
  <c r="T122" i="3"/>
  <c r="P123" i="3"/>
  <c r="P122" i="3"/>
  <c r="AU96" i="1" s="1"/>
  <c r="BK122" i="4"/>
  <c r="J122" i="4"/>
  <c r="J97" i="4"/>
  <c r="BK129" i="2"/>
  <c r="J129" i="2"/>
  <c r="J97" i="2"/>
  <c r="BK122" i="3"/>
  <c r="J122" i="3" s="1"/>
  <c r="J96" i="3" s="1"/>
  <c r="J33" i="3"/>
  <c r="AV96" i="1"/>
  <c r="AT96" i="1" s="1"/>
  <c r="BA94" i="1"/>
  <c r="W30" i="1"/>
  <c r="F33" i="4"/>
  <c r="AZ97" i="1" s="1"/>
  <c r="BD94" i="1"/>
  <c r="W33" i="1"/>
  <c r="J33" i="2"/>
  <c r="AV95" i="1" s="1"/>
  <c r="AT95" i="1" s="1"/>
  <c r="F33" i="2"/>
  <c r="AZ95" i="1"/>
  <c r="F33" i="3"/>
  <c r="AZ96" i="1"/>
  <c r="J33" i="4"/>
  <c r="AV97" i="1"/>
  <c r="AT97" i="1" s="1"/>
  <c r="BC94" i="1"/>
  <c r="W32" i="1"/>
  <c r="BB94" i="1"/>
  <c r="AX94" i="1" s="1"/>
  <c r="BK121" i="4" l="1"/>
  <c r="J121" i="4" s="1"/>
  <c r="J96" i="4" s="1"/>
  <c r="BK128" i="2"/>
  <c r="J128" i="2"/>
  <c r="J96" i="2" s="1"/>
  <c r="AU94" i="1"/>
  <c r="AY94" i="1"/>
  <c r="AW94" i="1"/>
  <c r="AK30" i="1" s="1"/>
  <c r="J30" i="3"/>
  <c r="AG96" i="1" s="1"/>
  <c r="AZ94" i="1"/>
  <c r="W29" i="1" s="1"/>
  <c r="W31" i="1"/>
  <c r="J39" i="3" l="1"/>
  <c r="AN96" i="1"/>
  <c r="J30" i="2"/>
  <c r="AG95" i="1"/>
  <c r="AN95" i="1" s="1"/>
  <c r="J30" i="4"/>
  <c r="AG97" i="1"/>
  <c r="AV94" i="1"/>
  <c r="AK29" i="1" s="1"/>
  <c r="J39" i="4" l="1"/>
  <c r="J39" i="2"/>
  <c r="AN97" i="1"/>
  <c r="AG94" i="1"/>
  <c r="AK26" i="1"/>
  <c r="AK35" i="1" s="1"/>
  <c r="AT94" i="1"/>
  <c r="AN94" i="1"/>
</calcChain>
</file>

<file path=xl/sharedStrings.xml><?xml version="1.0" encoding="utf-8"?>
<sst xmlns="http://schemas.openxmlformats.org/spreadsheetml/2006/main" count="4472" uniqueCount="769">
  <si>
    <t>Export Komplet</t>
  </si>
  <si>
    <t/>
  </si>
  <si>
    <t>2.0</t>
  </si>
  <si>
    <t>ZAMOK</t>
  </si>
  <si>
    <t>False</t>
  </si>
  <si>
    <t>{80fd9013-fd80-4c33-8429-e21916f08636}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</si>
  <si>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</si>
  <si>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</si>
  <si>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</si>
  <si>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</si>
  <si>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</si>
  <si>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</si>
  <si>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</si>
  <si>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</si>
  <si>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4203-111-41</t>
  </si>
  <si>
    <t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</si>
  <si>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</si>
  <si>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Cyklostezky 2020 - trasa I (Požární nádrž Běchovice – ČOV Újezd nad Lesy)</t>
  </si>
  <si>
    <t>KSO:</t>
  </si>
  <si>
    <t>CC-CZ:</t>
  </si>
  <si>
    <t>Místo:</t>
  </si>
  <si>
    <t>Praha - Běchovice</t>
  </si>
  <si>
    <t>Datum:</t>
  </si>
  <si>
    <t>26. 4. 2022</t>
  </si>
  <si>
    <t>Zadavatel:</t>
  </si>
  <si>
    <t>IČ:</t>
  </si>
  <si>
    <t>Městská část Praha – Běchovice</t>
  </si>
  <si>
    <t>DIČ:</t>
  </si>
  <si>
    <t>Uchazeč:</t>
  </si>
  <si>
    <t>Vyplň údaj</t>
  </si>
  <si>
    <t>Projektant:</t>
  </si>
  <si>
    <t>KONTIGA s.r.o.</t>
  </si>
  <si>
    <t>True</t>
  </si>
  <si>
    <t>Zpracovatel:</t>
  </si>
  <si>
    <t>Ing. Jan Duben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</si>
  <si>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</si>
  <si>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</si>
  <si>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</si>
  <si>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</si>
  <si>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</si>
  <si>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</si>
  <si>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</si>
  <si>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</si>
  <si>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</si>
  <si>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</si>
  <si>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</si>
  <si>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</si>
  <si>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</si>
  <si>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</si>
  <si>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</si>
  <si>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</si>
  <si>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</si>
  <si>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</si>
  <si>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</si>
  <si>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</si>
  <si>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</si>
  <si>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</si>
  <si>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</si>
  <si>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</si>
  <si>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</si>
  <si>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</si>
  <si>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</si>
  <si>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</si>
  <si>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</si>
  <si>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</si>
  <si>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</si>
  <si>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</si>
  <si>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</si>
  <si>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</si>
  <si>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</si>
  <si>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</si>
  <si>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</si>
  <si>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</si>
  <si>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</si>
  <si>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</si>
  <si>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</si>
  <si>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</si>
  <si>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</si>
  <si>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</si>
  <si>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</si>
  <si>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</si>
  <si>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SO 101</t>
  </si>
  <si>
    <t>Stezka pro chodce a cyklisty</t>
  </si>
  <si>
    <t>STA</t>
  </si>
  <si>
    <t>1</t>
  </si>
  <si>
    <t>{82d38d41-b811-4341-9e54-6f6f9725e965}</t>
  </si>
  <si>
    <t>2</t>
  </si>
  <si>
    <t>SO 201</t>
  </si>
  <si>
    <t>Armovaný svah</t>
  </si>
  <si>
    <t>{aa36dd99-82e9-4b89-be5e-ba25787f7e82}</t>
  </si>
  <si>
    <t>VON</t>
  </si>
  <si>
    <t>Vedlejší a ostatní náklady</t>
  </si>
  <si>
    <t>{ba597b9e-92c3-4a5e-b0e2-87ecb92ff0ea}</t>
  </si>
  <si>
    <t>CISTKOR</t>
  </si>
  <si>
    <t>10,26</t>
  </si>
  <si>
    <t>chodník</t>
  </si>
  <si>
    <t>9</t>
  </si>
  <si>
    <t>KRYCÍ LIST SOUPISU PRACÍ</t>
  </si>
  <si>
    <t>koryto</t>
  </si>
  <si>
    <t>224,5</t>
  </si>
  <si>
    <t>násyp</t>
  </si>
  <si>
    <t>131</t>
  </si>
  <si>
    <t>odkop</t>
  </si>
  <si>
    <t>3809,264</t>
  </si>
  <si>
    <t>odvoz</t>
  </si>
  <si>
    <t>3921,891</t>
  </si>
  <si>
    <t>Objekt:</t>
  </si>
  <si>
    <t>odvozZB</t>
  </si>
  <si>
    <t>4,347</t>
  </si>
  <si>
    <t>SO 101 - Stezka pro chodce a cyklisty</t>
  </si>
  <si>
    <t>ohumus</t>
  </si>
  <si>
    <t>4372</t>
  </si>
  <si>
    <t>rýhy</t>
  </si>
  <si>
    <t>14,174</t>
  </si>
  <si>
    <t>rýhy1</t>
  </si>
  <si>
    <t>18,335</t>
  </si>
  <si>
    <t>stezka</t>
  </si>
  <si>
    <t>4935</t>
  </si>
  <si>
    <t>varpas</t>
  </si>
  <si>
    <t>2,88</t>
  </si>
  <si>
    <t>zásyp</t>
  </si>
  <si>
    <t>23,642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</si>
  <si>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</si>
  <si>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</si>
  <si>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</si>
  <si>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</si>
  <si>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</si>
  <si>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</si>
  <si>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</si>
  <si>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</si>
  <si>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</si>
  <si>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</si>
  <si>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</si>
  <si>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8 - Trubní vedení</t>
  </si>
  <si>
    <t xml:space="preserve">    9 - Ostatní konstrukce a práce, bourání</t>
  </si>
  <si>
    <t xml:space="preserve">    997 - Přesun sutě</t>
  </si>
  <si>
    <t xml:space="preserve">    998 - Přesun hmot</t>
  </si>
  <si>
    <t xml:space="preserve">    99M - Mobiliář</t>
  </si>
  <si>
    <t xml:space="preserve">    99O - Nová odpočívadla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</si>
  <si>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</si>
  <si>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</si>
  <si>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</si>
  <si>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</si>
  <si>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</si>
  <si>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</si>
  <si>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</si>
  <si>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</si>
  <si>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</si>
  <si>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</si>
  <si>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</si>
  <si>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</si>
  <si>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</si>
  <si>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</si>
  <si>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</si>
  <si>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</si>
  <si>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</si>
  <si>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</si>
  <si>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112101102</t>
  </si>
  <si>
    <t>Odstranění stromů listnatých průměru kmene přes 300 do 500 mm</t>
  </si>
  <si>
    <t>kus</t>
  </si>
  <si>
    <t>4</t>
  </si>
  <si>
    <t>-1674777292</t>
  </si>
  <si>
    <t>112155221</t>
  </si>
  <si>
    <t>Štěpkování solitérních stromků a větví průměru kmene přes 300 do 500 mm s naložením</t>
  </si>
  <si>
    <t>-1566875656</t>
  </si>
  <si>
    <t>3</t>
  </si>
  <si>
    <t>112251102</t>
  </si>
  <si>
    <t>Odstranění pařezů D přes 300 do 500 mm</t>
  </si>
  <si>
    <t>1044505552</t>
  </si>
  <si>
    <t>113107222</t>
  </si>
  <si>
    <t>Odstranění podkladu z kameniva drceného tl přes 100 do 200 mm strojně pl přes 200 m2</t>
  </si>
  <si>
    <t>m2</t>
  </si>
  <si>
    <t>1763797363</t>
  </si>
  <si>
    <t>VV</t>
  </si>
  <si>
    <t>"odstranění stávající komunikace - dle situace C.3.1-3" 2960</t>
  </si>
  <si>
    <t>5</t>
  </si>
  <si>
    <t>113154112</t>
  </si>
  <si>
    <t>Frézování živičného krytu tl 40 mm pruh š 0,5 m pl do 500 m2 bez překážek v trase</t>
  </si>
  <si>
    <t>876398967</t>
  </si>
  <si>
    <t>"napojení na stávající komunikaci - dle situace C.3.1-3" (9+2,5+7,5)*0,5</t>
  </si>
  <si>
    <t>6</t>
  </si>
  <si>
    <t>113154113</t>
  </si>
  <si>
    <t>Frézování živičného krytu tl 50 mm pruh š 0,5 m pl do 500 m2 bez překážek v trase</t>
  </si>
  <si>
    <t>-2096303637</t>
  </si>
  <si>
    <t>"napojení na stávající komunikaci - dle situace C.3.1-3" (9+2,5+7,5)*0,25</t>
  </si>
  <si>
    <t>7</t>
  </si>
  <si>
    <t>114203102</t>
  </si>
  <si>
    <t>Rozebrání dlažeb z lomového kamene nebo betonových tvárnic na sucho se zalitými spárami</t>
  </si>
  <si>
    <t>m3</t>
  </si>
  <si>
    <t>-1738446249</t>
  </si>
  <si>
    <t>"oprava opevnění břehu potoka PP" 50</t>
  </si>
  <si>
    <t>8</t>
  </si>
  <si>
    <t>115001104</t>
  </si>
  <si>
    <t>Převedení vody potrubím DN přes 250 do 300</t>
  </si>
  <si>
    <t>m</t>
  </si>
  <si>
    <t>-1389771514</t>
  </si>
  <si>
    <t>"oprava opevnění břehu potoka PP" 30</t>
  </si>
  <si>
    <t>115101201</t>
  </si>
  <si>
    <t>Čerpání vody na dopravní výšku do 10 m průměrný přítok do 500 l/min</t>
  </si>
  <si>
    <t>hod</t>
  </si>
  <si>
    <t>-800216035</t>
  </si>
  <si>
    <t>10</t>
  </si>
  <si>
    <t>119001412</t>
  </si>
  <si>
    <t>Dočasné zajištění potrubí betonového, ŽB nebo kameninového DN přes 200 do 500 mm</t>
  </si>
  <si>
    <t>-1821250584</t>
  </si>
  <si>
    <t>"oprava opevnění břehu potoka PP - zajištění a úprava výustí DN 100-500 mm" 2</t>
  </si>
  <si>
    <t>11</t>
  </si>
  <si>
    <t>122151106</t>
  </si>
  <si>
    <t>Odkopávky a prokopávky nezapažené v hornině třídy těžitelnosti I skupiny 1 a 2 objem do 5000 m3 strojně</t>
  </si>
  <si>
    <t>-454079122</t>
  </si>
  <si>
    <t>"odkopávka dle tabulky kubatur" 2858</t>
  </si>
  <si>
    <t>"odpočet odstranění stávající komunikace - dle situace C.3.1-3" -2960*0,18</t>
  </si>
  <si>
    <t>"sanace zemní pláně" (stezka+chodník+varpas)*0,3</t>
  </si>
  <si>
    <t>Součet</t>
  </si>
  <si>
    <t>12</t>
  </si>
  <si>
    <t>124253101</t>
  </si>
  <si>
    <t>Vykopávky pro koryta vodotečí v hornině třídy těžitelnosti I skupiny 3 objem do 1000 m3 strojně</t>
  </si>
  <si>
    <t>1671191305</t>
  </si>
  <si>
    <t>"zpevnění břehu a úprava protilehlého svahu" 224,5</t>
  </si>
  <si>
    <t>13</t>
  </si>
  <si>
    <t>129153101</t>
  </si>
  <si>
    <t>Čištění otevřených koryt vodotečí šíře dna do 5 m hl do 2,5 m v hornině třídy těžitelnosti I skupiny 1 a 2 strojně</t>
  </si>
  <si>
    <t>603989233</t>
  </si>
  <si>
    <t>"úprava profilu koryta v KM 1,332 00" 24*2,85*0,15</t>
  </si>
  <si>
    <t>14</t>
  </si>
  <si>
    <t>132151101</t>
  </si>
  <si>
    <t>Hloubení rýh nezapažených š do 800 mm v hornině třídy těžitelnosti I skupiny 1 a 2 objem do 20 m3 strojně</t>
  </si>
  <si>
    <t>2039363673</t>
  </si>
  <si>
    <t>"základové pasy pro P1" 2*3*0,5*(0,9+0,1)</t>
  </si>
  <si>
    <t>"základové pasy pro P2" 2*3*0,5*(0,9+0,1)</t>
  </si>
  <si>
    <t>"základové pasy pro P3" (4+3)*0,5*(0,9+0,1)</t>
  </si>
  <si>
    <t>"vybourání stávajícího propustku u propustku P1" 12,3*0,4*0,95</t>
  </si>
  <si>
    <t>132151253</t>
  </si>
  <si>
    <t>Hloubení rýh nezapažených š do 2000 mm v hornině třídy těžitelnosti I skupiny 1 a 2 objem do 100 m3 strojně</t>
  </si>
  <si>
    <t>-1595658279</t>
  </si>
  <si>
    <t>"výkop pro propustek P1" 6,3*0,95</t>
  </si>
  <si>
    <t>"výkop pro propustek P2" 5*0,95</t>
  </si>
  <si>
    <t>"výkop pro propustek P3" 8*0,95</t>
  </si>
  <si>
    <t>16</t>
  </si>
  <si>
    <t>139951123</t>
  </si>
  <si>
    <t>Bourání kcí v hloubených vykopávkách ze zdiva ze ŽB nebo předpjatého strojně</t>
  </si>
  <si>
    <t>-631683943</t>
  </si>
  <si>
    <t>"vybourání stávajícího propustku u propustku P1" 13,1*3,14*0,4*0,12+1,25*0,6*0,1</t>
  </si>
  <si>
    <t>"vybourání stávajícího propustku u propustku P2" 10,3*3,14*0,4*0,12</t>
  </si>
  <si>
    <t>"vybourání stávajícího propustku u propustku P3" 6,6*3,14*0,3*0,12</t>
  </si>
  <si>
    <t>17</t>
  </si>
  <si>
    <t>162751117</t>
  </si>
  <si>
    <t>Vodorovné přemístění přes 9 000 do 10000 m výkopku/sypaniny z horniny třídy těžitelnosti I skupiny 1 až 3</t>
  </si>
  <si>
    <t>-472587645</t>
  </si>
  <si>
    <t>odkop+rýhy+rýhy1+cistkor+koryto-násyp-zásyp</t>
  </si>
  <si>
    <t>18</t>
  </si>
  <si>
    <t>162751157</t>
  </si>
  <si>
    <t>Vodorovné přemístění přes 9 000 do 10000 m výkopku/sypaniny z horniny třídy těžitelnosti III skupiny 6 a 7</t>
  </si>
  <si>
    <t>-396922636</t>
  </si>
  <si>
    <t>"odvoz vybouraného stávajícího propustku u propustku P1" 13,1*3,14*0,4*0,12+1,25*0,6*0,1</t>
  </si>
  <si>
    <t>"odvoz vybouraného stávajícího propustku u propustku P2" 10,3*3,14*0,4*0,12</t>
  </si>
  <si>
    <t>"odvoz vybouraného stávajícího propustku u propustku P3" 6,6*3,14*0,3*0,12</t>
  </si>
  <si>
    <t>19</t>
  </si>
  <si>
    <t>171151103</t>
  </si>
  <si>
    <t>Uložení sypaniny z hornin soudržných do násypů zhutněných strojně</t>
  </si>
  <si>
    <t>-1062655100</t>
  </si>
  <si>
    <t>"dosypávky pro novou komunikaci - dle tabulky kubatur" 31</t>
  </si>
  <si>
    <t>"oprava opevnění břehu potoka PP - sanace nátrží, násypy, sjezdy (násyp hutněný)" 100</t>
  </si>
  <si>
    <t>20</t>
  </si>
  <si>
    <t>171201221</t>
  </si>
  <si>
    <t>Poplatek za uložení na skládce (skládkovné) zeminy a kamení kód odpadu 17 05 04</t>
  </si>
  <si>
    <t>t</t>
  </si>
  <si>
    <t>-1393050061</t>
  </si>
  <si>
    <t>odvoz*1,85</t>
  </si>
  <si>
    <t>171251201</t>
  </si>
  <si>
    <t>Uložení sypaniny na skládky nebo meziskládky</t>
  </si>
  <si>
    <t>548546965</t>
  </si>
  <si>
    <t>odvoz+odvozZB</t>
  </si>
  <si>
    <t>22</t>
  </si>
  <si>
    <t>174151101</t>
  </si>
  <si>
    <t>Zásyp jam, šachet rýh nebo kolem objektů sypaninou se zhutněním</t>
  </si>
  <si>
    <t>1589879721</t>
  </si>
  <si>
    <t>"základové pasy pro P1" 2*3*0,2*0,9</t>
  </si>
  <si>
    <t>"základové pasy pro P2" 2*3*0,2*0,9</t>
  </si>
  <si>
    <t>"základové pasy pro P3" (4+3)*0,2*0,9</t>
  </si>
  <si>
    <t>"zásyp propustku P1" 13,5*0,95*0,6-13,5*3,14*0,3*0,3</t>
  </si>
  <si>
    <t>"zásyp propustku P2" 10*0,95*0,6-10*3,14*0,3*0,3</t>
  </si>
  <si>
    <t>"zásyp propustku P3" 9,7*0,95*0,6-9,7*3,14*0,3*0,3</t>
  </si>
  <si>
    <t>"zásyp mimo vozovku P1" (13,5-3,7)*0,95*(0,39-0,1)</t>
  </si>
  <si>
    <t>"zásyp mimo vozovku P2" (10-4)*0,95*(0,39-0,1)</t>
  </si>
  <si>
    <t>"zásyp mimo vozovku P3" (9,7-3,7)*0,95*(0,39-0,1)</t>
  </si>
  <si>
    <t>23</t>
  </si>
  <si>
    <t>181311103</t>
  </si>
  <si>
    <t>Rozprostření ornice tl vrstvy do 200 mm v rovině nebo ve svahu do 1:5 ručně</t>
  </si>
  <si>
    <t>-278487282</t>
  </si>
  <si>
    <t>"ohumusování - dle situace C.3.1-3" 4372</t>
  </si>
  <si>
    <t>24</t>
  </si>
  <si>
    <t>M</t>
  </si>
  <si>
    <t>10364101</t>
  </si>
  <si>
    <t>zemina pro terénní úpravy -  ornice</t>
  </si>
  <si>
    <t>1971345538</t>
  </si>
  <si>
    <t>ohumus*0,1*1,85</t>
  </si>
  <si>
    <t>25</t>
  </si>
  <si>
    <t>181451131</t>
  </si>
  <si>
    <t>Založení parkového trávníku výsevem plochy přes 1000 m2 v rovině a ve svahu do 1:5</t>
  </si>
  <si>
    <t>1217880660</t>
  </si>
  <si>
    <t>26</t>
  </si>
  <si>
    <t>00572410</t>
  </si>
  <si>
    <t>osivo směs travní parková</t>
  </si>
  <si>
    <t>kg</t>
  </si>
  <si>
    <t>-1979127013</t>
  </si>
  <si>
    <t>ohumus*30*0,001</t>
  </si>
  <si>
    <t>27</t>
  </si>
  <si>
    <t>181951112</t>
  </si>
  <si>
    <t>Úprava pláně v hornině třídy těžitelnosti I, skupiny 1 až 3 se zhutněním strojně</t>
  </si>
  <si>
    <t>-261875286</t>
  </si>
  <si>
    <t>stezka+chodník+varpas</t>
  </si>
  <si>
    <t>"oprava opevnění břehu potoka PP - úprava dna v zářezech - miskovitý tvar" 150</t>
  </si>
  <si>
    <t>28</t>
  </si>
  <si>
    <t>182151111</t>
  </si>
  <si>
    <t>Svahování v zářezech v hornině třídy těžitelnosti I skupiny 1 až 3 strojně</t>
  </si>
  <si>
    <t>1362855790</t>
  </si>
  <si>
    <t>"zpevnění břehu a úprava protilehlého svahu" 150</t>
  </si>
  <si>
    <t>29</t>
  </si>
  <si>
    <t>184102111</t>
  </si>
  <si>
    <t>Výsadba dřeviny s balem D přes 0,1 do 0,2 m do jamky se zalitím v rovině a svahu do 1:5</t>
  </si>
  <si>
    <t>-1660985662</t>
  </si>
  <si>
    <t>"lípa srdčitá" 60</t>
  </si>
  <si>
    <t>30</t>
  </si>
  <si>
    <t>0265048R</t>
  </si>
  <si>
    <t>lípa srdčitá - stromek průměr 10-12cm, vč. kořenového balu</t>
  </si>
  <si>
    <t>1622789691</t>
  </si>
  <si>
    <t>31</t>
  </si>
  <si>
    <t>184802111</t>
  </si>
  <si>
    <t>Chemické odplevelení před založením kultury nad 20 m2 postřikem na široko v rovině a svahu do 1:5</t>
  </si>
  <si>
    <t>1701852557</t>
  </si>
  <si>
    <t>32</t>
  </si>
  <si>
    <t>184813212</t>
  </si>
  <si>
    <t>Ochranné oplocení kořenové zóny stromu v rovině nebo na svahu do 1:5, výšky do 2000 mm</t>
  </si>
  <si>
    <t>916720503</t>
  </si>
  <si>
    <t>"doplnění protikořenové folie u nové výsadby" 200</t>
  </si>
  <si>
    <t>33</t>
  </si>
  <si>
    <t>184818231</t>
  </si>
  <si>
    <t>Ochrana kmene průměru do 300 mm bedněním výšky do 2 m</t>
  </si>
  <si>
    <t>-1787997828</t>
  </si>
  <si>
    <t>34</t>
  </si>
  <si>
    <t>185804312</t>
  </si>
  <si>
    <t>Zalití rostlin vodou plocha přes 20 m2</t>
  </si>
  <si>
    <t>1419289848</t>
  </si>
  <si>
    <t>ohumus*0,005</t>
  </si>
  <si>
    <t>35</t>
  </si>
  <si>
    <t>185851121</t>
  </si>
  <si>
    <t>Dovoz vody pro zálivku rostlin za vzdálenost do 1000 m</t>
  </si>
  <si>
    <t>124621136</t>
  </si>
  <si>
    <t>36</t>
  </si>
  <si>
    <t>185851129</t>
  </si>
  <si>
    <t>Příplatek k dovozu vody pro zálivku rostlin do 1000 m ZKD 1000 m</t>
  </si>
  <si>
    <t>1596055680</t>
  </si>
  <si>
    <t>ohumus*0,005*5</t>
  </si>
  <si>
    <t>Zakládání</t>
  </si>
  <si>
    <t>37</t>
  </si>
  <si>
    <t>213311141</t>
  </si>
  <si>
    <t>Polštáře zhutněné pod základy ze štěrkopísku tříděného</t>
  </si>
  <si>
    <t>1427293533</t>
  </si>
  <si>
    <t>"základové pasy pro P1" 2*3*0,5*0,1</t>
  </si>
  <si>
    <t>"základové pasy pro P2" 2*3*0,5*0,1</t>
  </si>
  <si>
    <t>"základové pasy pro P3" (4+3)*0,5*0,1</t>
  </si>
  <si>
    <t>"podklad pod rovnaninu P1" (1,85*3+3*3,75+2,5*(0,8+2*1,75))*0,1</t>
  </si>
  <si>
    <t>"podklad pod rovnaninu P2" (1,65*3+(2,5+4,5)*(0,8+2*1,75))*0,1</t>
  </si>
  <si>
    <t>"podklad pod rovnaninu P3" (2,35*3+3*4,15+2,6*(0,8+2*1,75))*0,1</t>
  </si>
  <si>
    <t>38</t>
  </si>
  <si>
    <t>274313811</t>
  </si>
  <si>
    <t>Základové pásy z betonu tř. C 25/30</t>
  </si>
  <si>
    <t>-830115644</t>
  </si>
  <si>
    <t>"základové pasy pro P1" 2*3*0,3*0,9</t>
  </si>
  <si>
    <t>"základové pasy pro P2" 2*3*0,3*0,9</t>
  </si>
  <si>
    <t>"základové pasy pro P3" (4+3)*0,3*0,9</t>
  </si>
  <si>
    <t>39</t>
  </si>
  <si>
    <t>274351121</t>
  </si>
  <si>
    <t>Zřízení bednění základových pasů rovného</t>
  </si>
  <si>
    <t>-2013864474</t>
  </si>
  <si>
    <t>"základové pasy pro P1" 2*3*0,9*2</t>
  </si>
  <si>
    <t>"základové pasy pro P2" 2*3*0,9*2</t>
  </si>
  <si>
    <t>"základové pasy pro P3" (4+3)*0,9*2</t>
  </si>
  <si>
    <t>40</t>
  </si>
  <si>
    <t>274351122</t>
  </si>
  <si>
    <t>Odstranění bednění základových pasů rovného</t>
  </si>
  <si>
    <t>-1413939524</t>
  </si>
  <si>
    <t>Svislé a kompletní konstrukce</t>
  </si>
  <si>
    <t>41</t>
  </si>
  <si>
    <t>321213345</t>
  </si>
  <si>
    <t>Zdivo nadzákladové z lomového kamene vodních staveb obkladní s vyspárováním</t>
  </si>
  <si>
    <t>-1936367502</t>
  </si>
  <si>
    <t>"zpevnění břehu a úprava protilehlého svahu" 63</t>
  </si>
  <si>
    <t>42</t>
  </si>
  <si>
    <t>33437411R</t>
  </si>
  <si>
    <t>Položení rezervní chráničky (pro budoucí využití) Kopoflex 110</t>
  </si>
  <si>
    <t>779638474</t>
  </si>
  <si>
    <t>43</t>
  </si>
  <si>
    <t>34817111R</t>
  </si>
  <si>
    <t>Ochranné ocelové zábradlí výšky 1,3 m žárově zinkované včetně základových konstrukcí</t>
  </si>
  <si>
    <t>-1717448919</t>
  </si>
  <si>
    <t>"propustek P1" 4,5*2</t>
  </si>
  <si>
    <t>"propustek P2" 4,5*2</t>
  </si>
  <si>
    <t>"propustek P3" 4,5</t>
  </si>
  <si>
    <t>44</t>
  </si>
  <si>
    <t>34817112R</t>
  </si>
  <si>
    <t>Ochranné ocelové zábradlí výšky 1,3 m žárově zinkované odnímatelné se svislou výplní včetně základových konstrukcí</t>
  </si>
  <si>
    <t>-854459614</t>
  </si>
  <si>
    <t>Vodorovné konstrukce</t>
  </si>
  <si>
    <t>45</t>
  </si>
  <si>
    <t>451572111</t>
  </si>
  <si>
    <t>Lože pod potrubí otevřený výkop z kameniva drobného těženého</t>
  </si>
  <si>
    <t>-686546444</t>
  </si>
  <si>
    <t>"propustek P1" 13,5*0,95*0,1</t>
  </si>
  <si>
    <t>"propustek P2" 10*0,95*0,1</t>
  </si>
  <si>
    <t>"propustek P3" 9,7*0,95*0,1</t>
  </si>
  <si>
    <t>"oprava opevnění břehu potoka PP" 150*0,15</t>
  </si>
  <si>
    <t>46</t>
  </si>
  <si>
    <t>452111141</t>
  </si>
  <si>
    <t>Osazení betonových pražců otevřený výkop pl nad 75000 mm2</t>
  </si>
  <si>
    <t>-319803279</t>
  </si>
  <si>
    <t>"propustek P1" 6</t>
  </si>
  <si>
    <t>"propustek P2" 5</t>
  </si>
  <si>
    <t>"propustek P3" 5</t>
  </si>
  <si>
    <t>47</t>
  </si>
  <si>
    <t>5921121R</t>
  </si>
  <si>
    <t>práh podkladní pod potrubí propustku dle doporučení výrobce potrubí</t>
  </si>
  <si>
    <t>30176052</t>
  </si>
  <si>
    <t>48</t>
  </si>
  <si>
    <t>452311121</t>
  </si>
  <si>
    <t>Podkladní desky z betonu prostého tř. C 8/10 otevřený výkop</t>
  </si>
  <si>
    <t>1485292886</t>
  </si>
  <si>
    <t>"propustek P1" 13,5*0,95*0,15</t>
  </si>
  <si>
    <t>"propustek P2" 10*0,95*0,15</t>
  </si>
  <si>
    <t>"propustek P3" 9,7*0,95*0,15</t>
  </si>
  <si>
    <t>49</t>
  </si>
  <si>
    <t>463212111</t>
  </si>
  <si>
    <t>Rovnanina z lomového kamene upraveného s vyklínováním spár úlomky kamene</t>
  </si>
  <si>
    <t>-1436775164</t>
  </si>
  <si>
    <t>"podklad pod rovnaninu P1" 1,85*3*0,35</t>
  </si>
  <si>
    <t>"podklad pod rovnaninu P2" (1,65*3+4,5)*0,35</t>
  </si>
  <si>
    <t>"podklad pod rovnaninu P3" 2,35*3*0,35</t>
  </si>
  <si>
    <t>"oprava opevnění břehu potoka PP" 63</t>
  </si>
  <si>
    <t>50</t>
  </si>
  <si>
    <t>465513328</t>
  </si>
  <si>
    <t>Dlažba z lomového kamene na cementovou maltu s vyspárováním tl 300 mm pro hydromeliorace</t>
  </si>
  <si>
    <t>-401568952</t>
  </si>
  <si>
    <t>"zpevnění svahu koryta v KM 1,331 00" 24*1,45</t>
  </si>
  <si>
    <t>51</t>
  </si>
  <si>
    <t>465513428</t>
  </si>
  <si>
    <t>Dlažba z lomového kamene na cementovou maltu s vyspárováním tl 400 mm pro hydromeliorace</t>
  </si>
  <si>
    <t>284140695</t>
  </si>
  <si>
    <t>"P1" 3*3,75+2,5*(0,8+2*1,75)</t>
  </si>
  <si>
    <t>"P2" 4,5*(0,8+2*1,75)</t>
  </si>
  <si>
    <t>"P3" 3*4,15+2,6*(0,8+2*1,75)</t>
  </si>
  <si>
    <t>Komunikace pozemní</t>
  </si>
  <si>
    <t>52</t>
  </si>
  <si>
    <t>564730111</t>
  </si>
  <si>
    <t>Podklad z kameniva hrubého drceného vel. 16-32 mm plochy přes 100 m2 tl 100 mm</t>
  </si>
  <si>
    <t>-2107175464</t>
  </si>
  <si>
    <t>"oprava stávající štěrkové komunikace od objektu SDH Běchovice" 200</t>
  </si>
  <si>
    <t>53</t>
  </si>
  <si>
    <t>564851111</t>
  </si>
  <si>
    <t>Podklad ze štěrkodrtě ŠD plochy přes 100 m2 tl 150 mm</t>
  </si>
  <si>
    <t>-1813552148</t>
  </si>
  <si>
    <t>"společná stezka prop chodce a cyklisty - dle situace C.3.1-3" 4935</t>
  </si>
  <si>
    <t>"chodník - dle situace C.3.1-3" 9</t>
  </si>
  <si>
    <t>"varovný pás - dle situace C.3.1-3" 2,88</t>
  </si>
  <si>
    <t>stezka*2+chodník+varpas</t>
  </si>
  <si>
    <t>54</t>
  </si>
  <si>
    <t>564871116</t>
  </si>
  <si>
    <t>Podklad ze štěrkodrtě ŠD plochy přes 100 m2 tl. 300 mm</t>
  </si>
  <si>
    <t>-530693671</t>
  </si>
  <si>
    <t>"sanace zemní pláně" stezka+chodník+varpas</t>
  </si>
  <si>
    <t>55</t>
  </si>
  <si>
    <t>565135121</t>
  </si>
  <si>
    <t>Asfaltový beton vrstva podkladní ACP 16 (obalované kamenivo OKS) tl 50 mm š přes 3 m</t>
  </si>
  <si>
    <t>-1915323742</t>
  </si>
  <si>
    <t>56</t>
  </si>
  <si>
    <t>573231106</t>
  </si>
  <si>
    <t>Postřik živičný spojovací ze silniční emulze v množství 0,30 kg/m2</t>
  </si>
  <si>
    <t>483048467</t>
  </si>
  <si>
    <t>57</t>
  </si>
  <si>
    <t>573231108</t>
  </si>
  <si>
    <t>Postřik živičný spojovací ze silniční emulze v množství 0,50 kg/m2</t>
  </si>
  <si>
    <t>-1020973449</t>
  </si>
  <si>
    <t>58</t>
  </si>
  <si>
    <t>577134121</t>
  </si>
  <si>
    <t>Asfaltový beton vrstva obrusná ACO 11 (ABS) tř. I tl 40 mm š přes 3 m z nemodifikovaného asfaltu</t>
  </si>
  <si>
    <t>-936412961</t>
  </si>
  <si>
    <t>59</t>
  </si>
  <si>
    <t>596211110</t>
  </si>
  <si>
    <t>Kladení zámkové dlažby komunikací pro pěší ručně tl 60 mm skupiny A pl do 50 m2</t>
  </si>
  <si>
    <t>1932104784</t>
  </si>
  <si>
    <t>chodník+varpas</t>
  </si>
  <si>
    <t>60</t>
  </si>
  <si>
    <t>59245018</t>
  </si>
  <si>
    <t>dlažba tvar obdélník betonová 200x100x60mm přírodní</t>
  </si>
  <si>
    <t>-1826298296</t>
  </si>
  <si>
    <t>9*1,03 'Přepočtené koeficientem množství</t>
  </si>
  <si>
    <t>61</t>
  </si>
  <si>
    <t>59245006</t>
  </si>
  <si>
    <t>dlažba tvar obdélník betonová pro nevidomé 200x100x60mm barevná</t>
  </si>
  <si>
    <t>867918509</t>
  </si>
  <si>
    <t>2,88*1,03 'Přepočtené koeficientem množství</t>
  </si>
  <si>
    <t>Trubní vedení</t>
  </si>
  <si>
    <t>62</t>
  </si>
  <si>
    <t>899623171</t>
  </si>
  <si>
    <t>Obetonování potrubí nebo zdiva stok betonem prostým tř. C 25/30 v otevřeném výkopu</t>
  </si>
  <si>
    <t>-2101927189</t>
  </si>
  <si>
    <t>"propustek P1" 13,5*3,14*0,4*0,2</t>
  </si>
  <si>
    <t>"propustek P2" 10*3,14*0,4*0,2</t>
  </si>
  <si>
    <t>"propustek P3" 9,7*3,14*0,4*0,2</t>
  </si>
  <si>
    <t>Ostatní konstrukce a práce, bourání</t>
  </si>
  <si>
    <t>63</t>
  </si>
  <si>
    <t>914111111</t>
  </si>
  <si>
    <t>Montáž svislé dopravní značky do velikosti 1 m2 objímkami na sloupek nebo konzolu</t>
  </si>
  <si>
    <t>-1908680540</t>
  </si>
  <si>
    <t>64</t>
  </si>
  <si>
    <t>40445619</t>
  </si>
  <si>
    <t>zákazové, příkazové dopravní značky B1-B34, C1-15 500mm</t>
  </si>
  <si>
    <t>-816147006</t>
  </si>
  <si>
    <t>"C9a" 2</t>
  </si>
  <si>
    <t>"C9b" 2</t>
  </si>
  <si>
    <t>65</t>
  </si>
  <si>
    <t>40445600</t>
  </si>
  <si>
    <t>výstražné dopravní značky A1-A30, A33 700mm</t>
  </si>
  <si>
    <t>-706749628</t>
  </si>
  <si>
    <t>"A22" 1</t>
  </si>
  <si>
    <t>66</t>
  </si>
  <si>
    <t>40445650</t>
  </si>
  <si>
    <t>dodatkové tabulky E7, E12, E13 500x300mm</t>
  </si>
  <si>
    <t>1371693234</t>
  </si>
  <si>
    <t>"E12" 1</t>
  </si>
  <si>
    <t>"E13" 1</t>
  </si>
  <si>
    <t>67</t>
  </si>
  <si>
    <t>914511111</t>
  </si>
  <si>
    <t>Montáž sloupku dopravních značek délky do 3,5 m s betonovým základem</t>
  </si>
  <si>
    <t>-1908605363</t>
  </si>
  <si>
    <t>68</t>
  </si>
  <si>
    <t>40445225</t>
  </si>
  <si>
    <t>sloupek pro dopravní značku Zn D 60mm v 3,5m</t>
  </si>
  <si>
    <t>131395706</t>
  </si>
  <si>
    <t>69</t>
  </si>
  <si>
    <t>40445253</t>
  </si>
  <si>
    <t>víčko plastové na sloupek D 60mm</t>
  </si>
  <si>
    <t>2047541629</t>
  </si>
  <si>
    <t>70</t>
  </si>
  <si>
    <t>40445240</t>
  </si>
  <si>
    <t>patka pro sloupek Al D 60mm</t>
  </si>
  <si>
    <t>-1969176892</t>
  </si>
  <si>
    <t>71</t>
  </si>
  <si>
    <t>916131213</t>
  </si>
  <si>
    <t>Osazení silničního obrubníku betonového stojatého s boční opěrou do lože z betonu prostého</t>
  </si>
  <si>
    <t>161847000</t>
  </si>
  <si>
    <t>"napojení na stávající komunikaci" 9</t>
  </si>
  <si>
    <t>72</t>
  </si>
  <si>
    <t>59217031</t>
  </si>
  <si>
    <t>obrubník betonový silniční 1000x150x250mm</t>
  </si>
  <si>
    <t>1640447531</t>
  </si>
  <si>
    <t>9*1,02 'Přepočtené koeficientem množství</t>
  </si>
  <si>
    <t>73</t>
  </si>
  <si>
    <t>916231213</t>
  </si>
  <si>
    <t>Osazení chodníkového obrubníku betonového stojatého s boční opěrou do lože z betonu prostého</t>
  </si>
  <si>
    <t>1393126095</t>
  </si>
  <si>
    <t>1384*2+3+12+1</t>
  </si>
  <si>
    <t>74</t>
  </si>
  <si>
    <t>59217016</t>
  </si>
  <si>
    <t>obrubník betonový chodníkový 1000x80x250mm</t>
  </si>
  <si>
    <t>1532840149</t>
  </si>
  <si>
    <t>2784*1,02 'Přepočtené koeficientem množství</t>
  </si>
  <si>
    <t>75</t>
  </si>
  <si>
    <t>919112233</t>
  </si>
  <si>
    <t>Řezání spár pro vytvoření komůrky š 20 mm hl 40 mm pro těsnící zálivku v živičném krytu</t>
  </si>
  <si>
    <t>-1297756657</t>
  </si>
  <si>
    <t>"napojení na stávající komunikaci - dle situace C.3.1-3" 9+2,5+7,5</t>
  </si>
  <si>
    <t>76</t>
  </si>
  <si>
    <t>919122132</t>
  </si>
  <si>
    <t>Těsnění spár zálivkou za tepla pro komůrky š 20 mm hl 40 mm s těsnicím profilem</t>
  </si>
  <si>
    <t>-2108753513</t>
  </si>
  <si>
    <t>77</t>
  </si>
  <si>
    <t>919521120</t>
  </si>
  <si>
    <t>Zřízení silničního propustku z trub betonových nebo ŽB DN 400</t>
  </si>
  <si>
    <t>110915465</t>
  </si>
  <si>
    <t>"P1" 13,5</t>
  </si>
  <si>
    <t>"P2" 10</t>
  </si>
  <si>
    <t>"P3" 9,7</t>
  </si>
  <si>
    <t>78</t>
  </si>
  <si>
    <t>59222022</t>
  </si>
  <si>
    <t>trouba ŽB hrdlová DN 400</t>
  </si>
  <si>
    <t>1555549391</t>
  </si>
  <si>
    <t>33,2*1,01 'Přepočtené koeficientem množství</t>
  </si>
  <si>
    <t>79</t>
  </si>
  <si>
    <t>938908411</t>
  </si>
  <si>
    <t>Čištění vozovek splachováním vodou</t>
  </si>
  <si>
    <t>1033459679</t>
  </si>
  <si>
    <t>997</t>
  </si>
  <si>
    <t>Přesun sutě</t>
  </si>
  <si>
    <t>80</t>
  </si>
  <si>
    <t>997013602</t>
  </si>
  <si>
    <t>Poplatek za uložení na skládce (skládkovné) stavebního odpadu železobetonového kód odpadu 17 01 01</t>
  </si>
  <si>
    <t>1591400377</t>
  </si>
  <si>
    <t>"vybourané stávající propustky" odvozZB*2,5</t>
  </si>
  <si>
    <t>81</t>
  </si>
  <si>
    <t>997221551</t>
  </si>
  <si>
    <t>Vodorovná doprava suti ze sypkých materiálů do 1 km</t>
  </si>
  <si>
    <t>-1728964142</t>
  </si>
  <si>
    <t>82</t>
  </si>
  <si>
    <t>997221559</t>
  </si>
  <si>
    <t>Příplatek ZKD 1 km u vodorovné dopravy suti ze sypkých materiálů</t>
  </si>
  <si>
    <t>1827834637</t>
  </si>
  <si>
    <t>949,82*9 'Přepočtené koeficientem množství</t>
  </si>
  <si>
    <t>83</t>
  </si>
  <si>
    <t>997221615</t>
  </si>
  <si>
    <t>Poplatek za uložení na skládce (skládkovné) stavebního odpadu betonového kód odpadu 17 01 01</t>
  </si>
  <si>
    <t>-2042729760</t>
  </si>
  <si>
    <t>"odstranění betonového opevnění břehu" 90</t>
  </si>
  <si>
    <t>84</t>
  </si>
  <si>
    <t>997221645</t>
  </si>
  <si>
    <t>Poplatek za uložení na skládce (skládkovné) odpadu asfaltového bez dehtu kód odpadu 17 03 02</t>
  </si>
  <si>
    <t>-471945815</t>
  </si>
  <si>
    <t>"napojení na stávající komunikaci" 0,874+0,546</t>
  </si>
  <si>
    <t>85</t>
  </si>
  <si>
    <t>997221655</t>
  </si>
  <si>
    <t>-610230979</t>
  </si>
  <si>
    <t>"odstranění stávající komunikace" 858,4</t>
  </si>
  <si>
    <t>998</t>
  </si>
  <si>
    <t>Přesun hmot</t>
  </si>
  <si>
    <t>86</t>
  </si>
  <si>
    <t>998225111</t>
  </si>
  <si>
    <t>Přesun hmot pro pozemní komunikace s krytem z kamene, monolitickým betonovým nebo živičným</t>
  </si>
  <si>
    <t>1893693604</t>
  </si>
  <si>
    <t>99M</t>
  </si>
  <si>
    <t>Mobiliář</t>
  </si>
  <si>
    <t>87</t>
  </si>
  <si>
    <t>99M-9-001</t>
  </si>
  <si>
    <t>Cyklistický stojan - pro odstavení kol zavěšením za sedlo - dodávka včetně montáže</t>
  </si>
  <si>
    <t>soubor</t>
  </si>
  <si>
    <t>-1647955920</t>
  </si>
  <si>
    <t>dřevěná konstrukce z tvrdého dřeva (akát nebo dub), šířka 2,5m, výška 1,3m, 2x sloupek z lukatiny a horní břevno z půlkulatiny</t>
  </si>
  <si>
    <t>včetně ochranného napouštěcího nátěru a lazury</t>
  </si>
  <si>
    <t>88</t>
  </si>
  <si>
    <t>99M-9-002</t>
  </si>
  <si>
    <t>Koš na odpadky - typ Běchovice - dodávka včetně montáže</t>
  </si>
  <si>
    <t>767441778</t>
  </si>
  <si>
    <t>89</t>
  </si>
  <si>
    <t>99M-9-003</t>
  </si>
  <si>
    <t>Lavička na sezení - typ Běchovice v antracitové barvě - dodávka včetně montáže</t>
  </si>
  <si>
    <t>-198124177</t>
  </si>
  <si>
    <t>99O</t>
  </si>
  <si>
    <t>Nová odpočívadla</t>
  </si>
  <si>
    <t>90</t>
  </si>
  <si>
    <t>99O-9-001</t>
  </si>
  <si>
    <t>Nového odpočívadlo - dřevěná konstrukce z KVH hranolů  se sedlovou střechou, rozměr 3 x 3 m, výška hřebene 2,6m - včetně montáže</t>
  </si>
  <si>
    <t>1033717677</t>
  </si>
  <si>
    <t>včetně montáže</t>
  </si>
  <si>
    <t>včetně úpravy plochy pod odpočívadlem - 4 x 4 m asfaltový povrch + obruby</t>
  </si>
  <si>
    <t>91</t>
  </si>
  <si>
    <t>99O-9-002</t>
  </si>
  <si>
    <t>Přemístění stávajícího dřevěného přístřešku a zpětné osazení na asfaltovou plochu</t>
  </si>
  <si>
    <t>1816067992</t>
  </si>
  <si>
    <t>1454</t>
  </si>
  <si>
    <t>1462,28</t>
  </si>
  <si>
    <t>8,28</t>
  </si>
  <si>
    <t>SO 201 - Armovaný svah</t>
  </si>
  <si>
    <t>-1252434312</t>
  </si>
  <si>
    <t>"odkopávka dle tabulky kubatur" 1454</t>
  </si>
  <si>
    <t>-1710864832</t>
  </si>
  <si>
    <t>"základový pas" 23*0,6*0,6</t>
  </si>
  <si>
    <t>591262398</t>
  </si>
  <si>
    <t>odkop+rýhy</t>
  </si>
  <si>
    <t>171151222</t>
  </si>
  <si>
    <t>Strmý svah ze zemin vyztužených tuhou geomříží pohledová plocha ocelová síť s kamenivem v přes 2 do 4 m</t>
  </si>
  <si>
    <t>-642098623</t>
  </si>
  <si>
    <t>23*2,85</t>
  </si>
  <si>
    <t>171152121</t>
  </si>
  <si>
    <t>Uložení sypaniny z hornin nesoudržných kamenitých do násypů zhutněných silnic a dálnic</t>
  </si>
  <si>
    <t>1118278438</t>
  </si>
  <si>
    <t>"dle tabulky kubatur" 1301</t>
  </si>
  <si>
    <t>58344197</t>
  </si>
  <si>
    <t>štěrkodrť frakce 0/63</t>
  </si>
  <si>
    <t>-1584770669</t>
  </si>
  <si>
    <t>1301*2 'Přepočtené koeficientem množství</t>
  </si>
  <si>
    <t>-1629436264</t>
  </si>
  <si>
    <t>1943907774</t>
  </si>
  <si>
    <t>-841520480</t>
  </si>
  <si>
    <t>"základový pas" 23*0,6*0,1</t>
  </si>
  <si>
    <t>"podklad pod dlažbu z lom kamene" 23*(1,7+1)*0,1</t>
  </si>
  <si>
    <t>-1437881141</t>
  </si>
  <si>
    <t>"základový pas" 23*0,4*0,6</t>
  </si>
  <si>
    <t>-1969280353</t>
  </si>
  <si>
    <t>"základový pas" 23*0,6*2</t>
  </si>
  <si>
    <t>1173121455</t>
  </si>
  <si>
    <t>533500617</t>
  </si>
  <si>
    <t>23*(1,7+0,5)</t>
  </si>
  <si>
    <t>919721101</t>
  </si>
  <si>
    <t>Geomříž pro stabilizaci podkladu tkaná z polyesteru podélná pevnost v tahu přes 15 do 50 kN/m</t>
  </si>
  <si>
    <t>1383389141</t>
  </si>
  <si>
    <t>23*3,5*4</t>
  </si>
  <si>
    <t>282784342</t>
  </si>
  <si>
    <t>VON - Vedlejší a ostatní náklady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</si>
  <si>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</si>
  <si>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</si>
  <si>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</si>
  <si>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VRN4 - Inženýrská činnost</t>
  </si>
  <si>
    <t xml:space="preserve">    VRN7 - Provozní vlivy</t>
  </si>
  <si>
    <t>VRN</t>
  </si>
  <si>
    <t>Vedlejší rozpočtové náklady</t>
  </si>
  <si>
    <t>VRN1</t>
  </si>
  <si>
    <t>Průzkumné, geodetické a projektové práce</t>
  </si>
  <si>
    <t>012103001</t>
  </si>
  <si>
    <t>Geodetické práce před výstavbou - vytýčení stavby</t>
  </si>
  <si>
    <t>Kč</t>
  </si>
  <si>
    <t>1024</t>
  </si>
  <si>
    <t>333156997</t>
  </si>
  <si>
    <t>012103002</t>
  </si>
  <si>
    <t>Geodetické práce před výstavbou - vytýčení sítí</t>
  </si>
  <si>
    <t>1879482614</t>
  </si>
  <si>
    <t>012203000</t>
  </si>
  <si>
    <t>Geodetické vytýčení stavby v průběhu výstavby a zaměření skutečného stavu</t>
  </si>
  <si>
    <t>474446863</t>
  </si>
  <si>
    <t>013244000</t>
  </si>
  <si>
    <t>Dokumentace pro provádění stavby</t>
  </si>
  <si>
    <t>-1629779915</t>
  </si>
  <si>
    <t>013254000</t>
  </si>
  <si>
    <t>Dokumentace skutečného provedení stavby - 4x tištěná, 1x na CD</t>
  </si>
  <si>
    <t>380122023</t>
  </si>
  <si>
    <t>VRN3</t>
  </si>
  <si>
    <t>Zařízení staveniště</t>
  </si>
  <si>
    <t>030001000</t>
  </si>
  <si>
    <t>889373520</t>
  </si>
  <si>
    <t>032903000</t>
  </si>
  <si>
    <t>Náklady na provoz a údržbu vybavení staveniště</t>
  </si>
  <si>
    <t>457628991</t>
  </si>
  <si>
    <t>034303000</t>
  </si>
  <si>
    <t xml:space="preserve">Dopravní značení na staveništi - Dopravně inženýrské opatření v průběhu výstavby dle TP66 - osazení dočasného dopr.značení vč.opatření pro zajištění dopravy-zřízení a odstranění, manipulace, pronájmu vč.projektu a zajištění dopr. inženýrského rozhodnutí  </t>
  </si>
  <si>
    <t>-1442255694</t>
  </si>
  <si>
    <t>034403001</t>
  </si>
  <si>
    <t>Pomocné práce zajištění nebo řízení regulaci a ochranu dopravy - úhrnná částka musí obsahovat veškeré nákl. na dočasné úpravy a regulaci dopr.(i pěší) na staveništi a oplocení a ochranu výkopů</t>
  </si>
  <si>
    <t>-949369690</t>
  </si>
  <si>
    <t>034503000</t>
  </si>
  <si>
    <t>Informační tabule na staveništi - označení stavby dle vzoru dodavatele</t>
  </si>
  <si>
    <t>-57925172</t>
  </si>
  <si>
    <t>039103000</t>
  </si>
  <si>
    <t>Rozebrání, bourání a odvoz zařízení staveniště</t>
  </si>
  <si>
    <t>2123309605</t>
  </si>
  <si>
    <t>VRN4</t>
  </si>
  <si>
    <t>Inženýrská činnost</t>
  </si>
  <si>
    <t>041903000</t>
  </si>
  <si>
    <t>Dozor jiné osoby - geotechnické posouzení  (3 návštěva stavby)</t>
  </si>
  <si>
    <t>937509192</t>
  </si>
  <si>
    <t>043134000</t>
  </si>
  <si>
    <t>Zkoušky zatěžovací - provedení zatěžovacích statických zkoušek pro ověření únosnosti pláně</t>
  </si>
  <si>
    <t>-1046019230</t>
  </si>
  <si>
    <t>VRN7</t>
  </si>
  <si>
    <t>Provozní vlivy</t>
  </si>
  <si>
    <t>07560300R</t>
  </si>
  <si>
    <t>Přeložka metalického kabelu CETIN</t>
  </si>
  <si>
    <t>870007559</t>
  </si>
  <si>
    <t xml:space="preserve">včetně pískového lože v tl. 200 mm, dodávky kabelu, uložení kabelu do výkopu, ochranné krycí folie, pospojování a zapojení </t>
  </si>
  <si>
    <t>včetně osazení chráničky v místě křížení cyklostezky (chránička Kopoflex DN 90)</t>
  </si>
  <si>
    <t>zemní práce jsou v položce přeložky železničního kabelu - společný výkop</t>
  </si>
  <si>
    <t>"dle nabídky CETIN - 731 445 Kč" 1</t>
  </si>
  <si>
    <t>07560301R</t>
  </si>
  <si>
    <t>Přeložka železničního kabelu ŽDK1</t>
  </si>
  <si>
    <t>763580978</t>
  </si>
  <si>
    <t>včetně provedení výkopu (společný s druhou přeložkou) - š. 0,5, min. hl.0,8 a následného zásypu</t>
  </si>
  <si>
    <t>366</t>
  </si>
  <si>
    <t>SEZNAM FIGUR</t>
  </si>
  <si>
    <t>Výměra</t>
  </si>
  <si>
    <t xml:space="preserve"> SO 101</t>
  </si>
  <si>
    <t>Použití figury:</t>
  </si>
  <si>
    <t xml:space="preserve"> SO 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</si>
</sst>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40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8"/>
      <color rgb="FF000000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9" fillId="0" borderId="0" applyNumberFormat="0" applyFill="0" applyBorder="0" applyAlignment="0" applyProtection="0"/>
  </cellStyleXfs>
  <cellXfs count="320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9" fillId="0" borderId="14" xfId="0" applyNumberFormat="1" applyFont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166" fontId="29" fillId="0" borderId="0" xfId="0" applyNumberFormat="1" applyFont="1" applyBorder="1" applyAlignment="1" applyProtection="1">
      <alignment vertical="center"/>
    </xf>
    <xf numFmtId="4" fontId="29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9" fillId="0" borderId="19" xfId="0" applyNumberFormat="1" applyFont="1" applyBorder="1" applyAlignment="1" applyProtection="1">
      <alignment vertical="center"/>
    </xf>
    <xf numFmtId="4" fontId="29" fillId="0" borderId="20" xfId="0" applyNumberFormat="1" applyFont="1" applyBorder="1" applyAlignment="1" applyProtection="1">
      <alignment vertical="center"/>
    </xf>
    <xf numFmtId="166" fontId="29" fillId="0" borderId="20" xfId="0" applyNumberFormat="1" applyFont="1" applyBorder="1" applyAlignment="1" applyProtection="1">
      <alignment vertical="center"/>
    </xf>
    <xf numFmtId="4" fontId="29" fillId="0" borderId="21" xfId="0" applyNumberFormat="1" applyFont="1" applyBorder="1" applyAlignment="1" applyProtection="1">
      <alignment vertical="center"/>
    </xf>
    <xf numFmtId="0" fontId="3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22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5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167" fontId="9" fillId="0" borderId="0" xfId="0" applyNumberFormat="1" applyFont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36" fillId="0" borderId="22" xfId="0" applyFont="1" applyBorder="1" applyAlignment="1" applyProtection="1">
      <alignment horizontal="center" vertical="center"/>
    </xf>
    <xf numFmtId="49" fontId="36" fillId="0" borderId="22" xfId="0" applyNumberFormat="1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center" vertical="center" wrapText="1"/>
    </xf>
    <xf numFmtId="167" fontId="36" fillId="0" borderId="22" xfId="0" applyNumberFormat="1" applyFont="1" applyBorder="1" applyAlignment="1" applyProtection="1">
      <alignment vertical="center"/>
    </xf>
    <xf numFmtId="4" fontId="36" fillId="2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</xf>
    <xf numFmtId="0" fontId="37" fillId="0" borderId="22" xfId="0" applyFont="1" applyBorder="1" applyAlignment="1" applyProtection="1">
      <alignment vertical="center"/>
    </xf>
    <xf numFmtId="0" fontId="37" fillId="0" borderId="3" xfId="0" applyFont="1" applyBorder="1" applyAlignment="1">
      <alignment vertical="center"/>
    </xf>
    <xf numFmtId="0" fontId="36" fillId="2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23" fillId="2" borderId="19" xfId="0" applyFont="1" applyFill="1" applyBorder="1" applyAlignment="1" applyProtection="1">
      <alignment horizontal="left" vertical="center"/>
      <protection locked="0"/>
    </xf>
    <xf numFmtId="0" fontId="23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3" fillId="0" borderId="20" xfId="0" applyNumberFormat="1" applyFont="1" applyBorder="1" applyAlignment="1" applyProtection="1">
      <alignment vertical="center"/>
    </xf>
    <xf numFmtId="166" fontId="23" fillId="0" borderId="21" xfId="0" applyNumberFormat="1" applyFont="1" applyBorder="1" applyAlignment="1" applyProtection="1">
      <alignment vertical="center"/>
    </xf>
    <xf numFmtId="0" fontId="9" fillId="0" borderId="19" xfId="0" applyFont="1" applyBorder="1" applyAlignment="1" applyProtection="1">
      <alignment vertical="center"/>
    </xf>
    <xf numFmtId="0" fontId="9" fillId="0" borderId="20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3" xfId="0" applyFont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8" fillId="0" borderId="16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/>
    </xf>
    <xf numFmtId="167" fontId="38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  <xf numFmtId="0" fontId="3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0" fontId="3" fillId="0" borderId="0" xfId="0" applyFont="1" applyAlignment="1" applyProtection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4" fontId="17" fillId="0" borderId="5" xfId="0" applyNumberFormat="1" applyFont="1" applyBorder="1" applyAlignment="1" applyProtection="1">
      <alignment vertical="center"/>
    </xf>
    <xf numFmtId="0" fontId="0" fillId="0" borderId="5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4" fontId="18" fillId="0" borderId="0" xfId="0" applyNumberFormat="1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0" fontId="4" fillId="3" borderId="7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4" fontId="28" fillId="0" borderId="0" xfId="0" applyNumberFormat="1" applyFont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vertical="center" wrapText="1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3" fillId="0" borderId="0" xfId="0" applyFont="1" applyAlignment="1">
      <alignment horizontal="left" vertical="top" wrapText="1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9"/>
  <sheetViews>
    <sheetView showGridLines="0" tabSelected="1" workbookViewId="0"/>
  </sheetViews>
  <sheetFormatPr baseColWidth="10" defaultRowHeight="16"/>
  <cols>
    <col min="1" max="1" width="8.25" style="1" customWidth="1"/>
    <col min="2" max="2" width="1.75" style="1" customWidth="1"/>
    <col min="3" max="3" width="4.25" style="1" customWidth="1"/>
    <col min="4" max="33" width="2.75" style="1" customWidth="1"/>
    <col min="34" max="34" width="3.25" style="1" customWidth="1"/>
    <col min="35" max="35" width="31.75" style="1" customWidth="1"/>
    <col min="36" max="37" width="2.5" style="1" customWidth="1"/>
    <col min="38" max="38" width="8.25" style="1" customWidth="1"/>
    <col min="39" max="39" width="3.25" style="1" customWidth="1"/>
    <col min="40" max="40" width="13.25" style="1" customWidth="1"/>
    <col min="41" max="41" width="7.5" style="1" customWidth="1"/>
    <col min="42" max="42" width="4.25" style="1" customWidth="1"/>
    <col min="43" max="43" width="15.75" style="1" hidden="1" customWidth="1"/>
    <col min="44" max="44" width="13.75" style="1" customWidth="1"/>
    <col min="45" max="47" width="25.75" style="1" hidden="1" customWidth="1"/>
    <col min="48" max="49" width="21.75" style="1" hidden="1" customWidth="1"/>
    <col min="50" max="51" width="25" style="1" hidden="1" customWidth="1"/>
    <col min="52" max="52" width="21.75" style="1" hidden="1" customWidth="1"/>
    <col min="53" max="53" width="19.25" style="1" hidden="1" customWidth="1"/>
    <col min="54" max="54" width="25" style="1" hidden="1" customWidth="1"/>
    <col min="55" max="55" width="21.75" style="1" hidden="1" customWidth="1"/>
    <col min="56" max="56" width="19.25" style="1" hidden="1" customWidth="1"/>
    <col min="57" max="57" width="66.5" style="1" customWidth="1"/>
    <col min="71" max="91" width="9.25" style="1" hidden="1"/>
  </cols>
  <sheetData>
    <row r="1" spans="1:74" ht="1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pans="1:74" s="1" customFormat="1" ht="37" customHeight="1">
      <c r="AR2" s="308"/>
      <c r="AS2" s="308"/>
      <c r="AT2" s="308"/>
      <c r="AU2" s="308"/>
      <c r="AV2" s="308"/>
      <c r="AW2" s="308"/>
      <c r="AX2" s="308"/>
      <c r="AY2" s="308"/>
      <c r="AZ2" s="308"/>
      <c r="BA2" s="308"/>
      <c r="BB2" s="308"/>
      <c r="BC2" s="308"/>
      <c r="BD2" s="308"/>
      <c r="BE2" s="308"/>
      <c r="BS2" s="17" t="s">
        <v>6</v>
      </c>
      <c r="BT2" s="17" t="s">
        <v>7</v>
      </c>
    </row>
    <row r="3" spans="1:74" s="1" customFormat="1" ht="7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pans="1:74" s="1" customFormat="1" ht="25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pans="1:74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1" t="s">
        <v>14</v>
      </c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272"/>
      <c r="AK5" s="272"/>
      <c r="AL5" s="272"/>
      <c r="AM5" s="272"/>
      <c r="AN5" s="272"/>
      <c r="AO5" s="272"/>
      <c r="AP5" s="22"/>
      <c r="AQ5" s="22"/>
      <c r="AR5" s="20"/>
      <c r="BE5" s="268" t="s">
        <v>15</v>
      </c>
      <c r="BS5" s="17" t="s">
        <v>6</v>
      </c>
    </row>
    <row r="6" spans="1:74" s="1" customFormat="1" ht="37" customHeight="1">
      <c r="B6" s="21"/>
      <c r="C6" s="22"/>
      <c r="D6" s="28" t="s">
        <v>16</v>
      </c>
      <c r="E6" s="22"/>
      <c r="F6" s="22"/>
      <c r="G6" s="22"/>
      <c r="H6" s="22"/>
      <c r="I6" s="22"/>
      <c r="J6" s="22"/>
      <c r="K6" s="273" t="s">
        <v>17</v>
      </c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2"/>
      <c r="AQ6" s="22"/>
      <c r="AR6" s="20"/>
      <c r="BE6" s="269"/>
      <c r="BS6" s="17" t="s">
        <v>6</v>
      </c>
    </row>
    <row r="7" spans="1:74" s="1" customFormat="1" ht="12" customHeight="1">
      <c r="B7" s="21"/>
      <c r="C7" s="22"/>
      <c r="D7" s="29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9" t="s">
        <v>19</v>
      </c>
      <c r="AL7" s="22"/>
      <c r="AM7" s="22"/>
      <c r="AN7" s="27" t="s">
        <v>1</v>
      </c>
      <c r="AO7" s="22"/>
      <c r="AP7" s="22"/>
      <c r="AQ7" s="22"/>
      <c r="AR7" s="20"/>
      <c r="BE7" s="269"/>
      <c r="BS7" s="17" t="s">
        <v>6</v>
      </c>
    </row>
    <row r="8" spans="1:74" s="1" customFormat="1" ht="12" customHeight="1">
      <c r="B8" s="21"/>
      <c r="C8" s="22"/>
      <c r="D8" s="29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9" t="s">
        <v>22</v>
      </c>
      <c r="AL8" s="22"/>
      <c r="AM8" s="22"/>
      <c r="AN8" s="30" t="s">
        <v>23</v>
      </c>
      <c r="AO8" s="22"/>
      <c r="AP8" s="22"/>
      <c r="AQ8" s="22"/>
      <c r="AR8" s="20"/>
      <c r="BE8" s="269"/>
      <c r="BS8" s="17" t="s">
        <v>6</v>
      </c>
    </row>
    <row r="9" spans="1:74" s="1" customFormat="1" ht="14.5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269"/>
      <c r="BS9" s="17" t="s">
        <v>6</v>
      </c>
    </row>
    <row r="10" spans="1:74" s="1" customFormat="1" ht="12" customHeight="1">
      <c r="B10" s="21"/>
      <c r="C10" s="22"/>
      <c r="D10" s="29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9" t="s">
        <v>25</v>
      </c>
      <c r="AL10" s="22"/>
      <c r="AM10" s="22"/>
      <c r="AN10" s="27" t="s">
        <v>1</v>
      </c>
      <c r="AO10" s="22"/>
      <c r="AP10" s="22"/>
      <c r="AQ10" s="22"/>
      <c r="AR10" s="20"/>
      <c r="BE10" s="269"/>
      <c r="BS10" s="17" t="s">
        <v>6</v>
      </c>
    </row>
    <row r="11" spans="1:74" s="1" customFormat="1" ht="18.5" customHeight="1">
      <c r="B11" s="21"/>
      <c r="C11" s="22"/>
      <c r="D11" s="22"/>
      <c r="E11" s="27" t="s">
        <v>26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9" t="s">
        <v>27</v>
      </c>
      <c r="AL11" s="22"/>
      <c r="AM11" s="22"/>
      <c r="AN11" s="27" t="s">
        <v>1</v>
      </c>
      <c r="AO11" s="22"/>
      <c r="AP11" s="22"/>
      <c r="AQ11" s="22"/>
      <c r="AR11" s="20"/>
      <c r="BE11" s="269"/>
      <c r="BS11" s="17" t="s">
        <v>6</v>
      </c>
    </row>
    <row r="12" spans="1:74" s="1" customFormat="1" ht="7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269"/>
      <c r="BS12" s="17" t="s">
        <v>6</v>
      </c>
    </row>
    <row r="13" spans="1:74" s="1" customFormat="1" ht="12" customHeight="1">
      <c r="B13" s="21"/>
      <c r="C13" s="22"/>
      <c r="D13" s="29" t="s">
        <v>28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9" t="s">
        <v>25</v>
      </c>
      <c r="AL13" s="22"/>
      <c r="AM13" s="22"/>
      <c r="AN13" s="31" t="s">
        <v>29</v>
      </c>
      <c r="AO13" s="22"/>
      <c r="AP13" s="22"/>
      <c r="AQ13" s="22"/>
      <c r="AR13" s="20"/>
      <c r="BE13" s="269"/>
      <c r="BS13" s="17" t="s">
        <v>6</v>
      </c>
    </row>
    <row r="14" spans="1:74" ht="13">
      <c r="B14" s="21"/>
      <c r="C14" s="22"/>
      <c r="D14" s="22"/>
      <c r="E14" s="274" t="s">
        <v>29</v>
      </c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9" t="s">
        <v>27</v>
      </c>
      <c r="AL14" s="22"/>
      <c r="AM14" s="22"/>
      <c r="AN14" s="31" t="s">
        <v>29</v>
      </c>
      <c r="AO14" s="22"/>
      <c r="AP14" s="22"/>
      <c r="AQ14" s="22"/>
      <c r="AR14" s="20"/>
      <c r="BE14" s="269"/>
      <c r="BS14" s="17" t="s">
        <v>6</v>
      </c>
    </row>
    <row r="15" spans="1:74" s="1" customFormat="1" ht="7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269"/>
      <c r="BS15" s="17" t="s">
        <v>4</v>
      </c>
    </row>
    <row r="16" spans="1:74" s="1" customFormat="1" ht="12" customHeight="1">
      <c r="B16" s="21"/>
      <c r="C16" s="22"/>
      <c r="D16" s="29" t="s">
        <v>30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9" t="s">
        <v>25</v>
      </c>
      <c r="AL16" s="22"/>
      <c r="AM16" s="22"/>
      <c r="AN16" s="27" t="s">
        <v>1</v>
      </c>
      <c r="AO16" s="22"/>
      <c r="AP16" s="22"/>
      <c r="AQ16" s="22"/>
      <c r="AR16" s="20"/>
      <c r="BE16" s="269"/>
      <c r="BS16" s="17" t="s">
        <v>4</v>
      </c>
    </row>
    <row r="17" spans="1:71" s="1" customFormat="1" ht="18.5" customHeight="1">
      <c r="B17" s="21"/>
      <c r="C17" s="22"/>
      <c r="D17" s="22"/>
      <c r="E17" s="27" t="s">
        <v>31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9" t="s">
        <v>27</v>
      </c>
      <c r="AL17" s="22"/>
      <c r="AM17" s="22"/>
      <c r="AN17" s="27" t="s">
        <v>1</v>
      </c>
      <c r="AO17" s="22"/>
      <c r="AP17" s="22"/>
      <c r="AQ17" s="22"/>
      <c r="AR17" s="20"/>
      <c r="BE17" s="269"/>
      <c r="BS17" s="17" t="s">
        <v>32</v>
      </c>
    </row>
    <row r="18" spans="1:71" s="1" customFormat="1" ht="7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269"/>
      <c r="BS18" s="17" t="s">
        <v>6</v>
      </c>
    </row>
    <row r="19" spans="1:71" s="1" customFormat="1" ht="12" customHeight="1">
      <c r="B19" s="21"/>
      <c r="C19" s="22"/>
      <c r="D19" s="29" t="s">
        <v>33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9" t="s">
        <v>25</v>
      </c>
      <c r="AL19" s="22"/>
      <c r="AM19" s="22"/>
      <c r="AN19" s="27" t="s">
        <v>1</v>
      </c>
      <c r="AO19" s="22"/>
      <c r="AP19" s="22"/>
      <c r="AQ19" s="22"/>
      <c r="AR19" s="20"/>
      <c r="BE19" s="269"/>
      <c r="BS19" s="17" t="s">
        <v>6</v>
      </c>
    </row>
    <row r="20" spans="1:71" s="1" customFormat="1" ht="18.5" customHeight="1">
      <c r="B20" s="21"/>
      <c r="C20" s="22"/>
      <c r="D20" s="22"/>
      <c r="E20" s="27" t="s">
        <v>34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9" t="s">
        <v>27</v>
      </c>
      <c r="AL20" s="22"/>
      <c r="AM20" s="22"/>
      <c r="AN20" s="27" t="s">
        <v>1</v>
      </c>
      <c r="AO20" s="22"/>
      <c r="AP20" s="22"/>
      <c r="AQ20" s="22"/>
      <c r="AR20" s="20"/>
      <c r="BE20" s="269"/>
      <c r="BS20" s="17" t="s">
        <v>32</v>
      </c>
    </row>
    <row r="21" spans="1:71" s="1" customFormat="1" ht="7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269"/>
    </row>
    <row r="22" spans="1:71" s="1" customFormat="1" ht="12" customHeight="1">
      <c r="B22" s="21"/>
      <c r="C22" s="22"/>
      <c r="D22" s="29" t="s">
        <v>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269"/>
    </row>
    <row r="23" spans="1:71" s="1" customFormat="1" ht="16.5" customHeight="1">
      <c r="B23" s="21"/>
      <c r="C23" s="22"/>
      <c r="D23" s="22"/>
      <c r="E23" s="276" t="s">
        <v>1</v>
      </c>
      <c r="F23" s="276"/>
      <c r="G23" s="276"/>
      <c r="H23" s="276"/>
      <c r="I23" s="276"/>
      <c r="J23" s="276"/>
      <c r="K23" s="276"/>
      <c r="L23" s="276"/>
      <c r="M23" s="276"/>
      <c r="N23" s="276"/>
      <c r="O23" s="276"/>
      <c r="P23" s="276"/>
      <c r="Q23" s="276"/>
      <c r="R23" s="276"/>
      <c r="S23" s="276"/>
      <c r="T23" s="276"/>
      <c r="U23" s="276"/>
      <c r="V23" s="276"/>
      <c r="W23" s="276"/>
      <c r="X23" s="276"/>
      <c r="Y23" s="276"/>
      <c r="Z23" s="276"/>
      <c r="AA23" s="276"/>
      <c r="AB23" s="276"/>
      <c r="AC23" s="276"/>
      <c r="AD23" s="276"/>
      <c r="AE23" s="276"/>
      <c r="AF23" s="276"/>
      <c r="AG23" s="276"/>
      <c r="AH23" s="276"/>
      <c r="AI23" s="276"/>
      <c r="AJ23" s="276"/>
      <c r="AK23" s="276"/>
      <c r="AL23" s="276"/>
      <c r="AM23" s="276"/>
      <c r="AN23" s="276"/>
      <c r="AO23" s="22"/>
      <c r="AP23" s="22"/>
      <c r="AQ23" s="22"/>
      <c r="AR23" s="20"/>
      <c r="BE23" s="269"/>
    </row>
    <row r="24" spans="1:71" s="1" customFormat="1" ht="7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269"/>
    </row>
    <row r="25" spans="1:71" s="1" customFormat="1" ht="7" customHeight="1">
      <c r="B25" s="21"/>
      <c r="C25" s="22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22"/>
      <c r="AQ25" s="22"/>
      <c r="AR25" s="20"/>
      <c r="BE25" s="269"/>
    </row>
    <row r="26" spans="1:71" s="2" customFormat="1" ht="26" customHeight="1">
      <c r="A26" s="34"/>
      <c r="B26" s="35"/>
      <c r="C26" s="36"/>
      <c r="D26" s="37" t="s">
        <v>36</v>
      </c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277">
        <f>ROUND(AG94,2)</f>
        <v>0</v>
      </c>
      <c r="AL26" s="278"/>
      <c r="AM26" s="278"/>
      <c r="AN26" s="278"/>
      <c r="AO26" s="278"/>
      <c r="AP26" s="36"/>
      <c r="AQ26" s="36"/>
      <c r="AR26" s="39"/>
      <c r="BE26" s="269"/>
    </row>
    <row r="27" spans="1:71" s="2" customFormat="1" ht="7" customHeight="1">
      <c r="A27" s="34"/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9"/>
      <c r="BE27" s="269"/>
    </row>
    <row r="28" spans="1:71" s="2" customFormat="1" ht="13">
      <c r="A28" s="34"/>
      <c r="B28" s="35"/>
      <c r="C28" s="36"/>
      <c r="D28" s="36"/>
      <c r="E28" s="36"/>
      <c r="F28" s="36"/>
      <c r="G28" s="36"/>
      <c r="H28" s="36"/>
      <c r="I28" s="36"/>
      <c r="J28" s="36"/>
      <c r="K28" s="36"/>
      <c r="L28" s="279" t="s">
        <v>37</v>
      </c>
      <c r="M28" s="279"/>
      <c r="N28" s="279"/>
      <c r="O28" s="279"/>
      <c r="P28" s="279"/>
      <c r="Q28" s="36"/>
      <c r="R28" s="36"/>
      <c r="S28" s="36"/>
      <c r="T28" s="36"/>
      <c r="U28" s="36"/>
      <c r="V28" s="36"/>
      <c r="W28" s="279" t="s">
        <v>38</v>
      </c>
      <c r="X28" s="279"/>
      <c r="Y28" s="279"/>
      <c r="Z28" s="279"/>
      <c r="AA28" s="279"/>
      <c r="AB28" s="279"/>
      <c r="AC28" s="279"/>
      <c r="AD28" s="279"/>
      <c r="AE28" s="279"/>
      <c r="AF28" s="36"/>
      <c r="AG28" s="36"/>
      <c r="AH28" s="36"/>
      <c r="AI28" s="36"/>
      <c r="AJ28" s="36"/>
      <c r="AK28" s="279" t="s">
        <v>39</v>
      </c>
      <c r="AL28" s="279"/>
      <c r="AM28" s="279"/>
      <c r="AN28" s="279"/>
      <c r="AO28" s="279"/>
      <c r="AP28" s="36"/>
      <c r="AQ28" s="36"/>
      <c r="AR28" s="39"/>
      <c r="BE28" s="269"/>
    </row>
    <row r="29" spans="1:71" s="3" customFormat="1" ht="14.5" customHeight="1">
      <c r="B29" s="40"/>
      <c r="C29" s="41"/>
      <c r="D29" s="29" t="s">
        <v>40</v>
      </c>
      <c r="E29" s="41"/>
      <c r="F29" s="29" t="s">
        <v>41</v>
      </c>
      <c r="G29" s="41"/>
      <c r="H29" s="41"/>
      <c r="I29" s="41"/>
      <c r="J29" s="41"/>
      <c r="K29" s="41"/>
      <c r="L29" s="282">
        <v>0.21</v>
      </c>
      <c r="M29" s="281"/>
      <c r="N29" s="281"/>
      <c r="O29" s="281"/>
      <c r="P29" s="281"/>
      <c r="Q29" s="41"/>
      <c r="R29" s="41"/>
      <c r="S29" s="41"/>
      <c r="T29" s="41"/>
      <c r="U29" s="41"/>
      <c r="V29" s="41"/>
      <c r="W29" s="280">
        <f>ROUND(AZ94, 2)</f>
        <v>0</v>
      </c>
      <c r="X29" s="281"/>
      <c r="Y29" s="281"/>
      <c r="Z29" s="281"/>
      <c r="AA29" s="281"/>
      <c r="AB29" s="281"/>
      <c r="AC29" s="281"/>
      <c r="AD29" s="281"/>
      <c r="AE29" s="281"/>
      <c r="AF29" s="41"/>
      <c r="AG29" s="41"/>
      <c r="AH29" s="41"/>
      <c r="AI29" s="41"/>
      <c r="AJ29" s="41"/>
      <c r="AK29" s="280">
        <f>ROUND(AV94, 2)</f>
        <v>0</v>
      </c>
      <c r="AL29" s="281"/>
      <c r="AM29" s="281"/>
      <c r="AN29" s="281"/>
      <c r="AO29" s="281"/>
      <c r="AP29" s="41"/>
      <c r="AQ29" s="41"/>
      <c r="AR29" s="42"/>
      <c r="BE29" s="270"/>
    </row>
    <row r="30" spans="1:71" s="3" customFormat="1" ht="14.5" customHeight="1">
      <c r="B30" s="40"/>
      <c r="C30" s="41"/>
      <c r="D30" s="41"/>
      <c r="E30" s="41"/>
      <c r="F30" s="29" t="s">
        <v>42</v>
      </c>
      <c r="G30" s="41"/>
      <c r="H30" s="41"/>
      <c r="I30" s="41"/>
      <c r="J30" s="41"/>
      <c r="K30" s="41"/>
      <c r="L30" s="282">
        <v>0.15</v>
      </c>
      <c r="M30" s="281"/>
      <c r="N30" s="281"/>
      <c r="O30" s="281"/>
      <c r="P30" s="281"/>
      <c r="Q30" s="41"/>
      <c r="R30" s="41"/>
      <c r="S30" s="41"/>
      <c r="T30" s="41"/>
      <c r="U30" s="41"/>
      <c r="V30" s="41"/>
      <c r="W30" s="280">
        <f>ROUND(BA94, 2)</f>
        <v>0</v>
      </c>
      <c r="X30" s="281"/>
      <c r="Y30" s="281"/>
      <c r="Z30" s="281"/>
      <c r="AA30" s="281"/>
      <c r="AB30" s="281"/>
      <c r="AC30" s="281"/>
      <c r="AD30" s="281"/>
      <c r="AE30" s="281"/>
      <c r="AF30" s="41"/>
      <c r="AG30" s="41"/>
      <c r="AH30" s="41"/>
      <c r="AI30" s="41"/>
      <c r="AJ30" s="41"/>
      <c r="AK30" s="280">
        <f>ROUND(AW94, 2)</f>
        <v>0</v>
      </c>
      <c r="AL30" s="281"/>
      <c r="AM30" s="281"/>
      <c r="AN30" s="281"/>
      <c r="AO30" s="281"/>
      <c r="AP30" s="41"/>
      <c r="AQ30" s="41"/>
      <c r="AR30" s="42"/>
      <c r="BE30" s="270"/>
    </row>
    <row r="31" spans="1:71" s="3" customFormat="1" ht="14.5" hidden="1" customHeight="1">
      <c r="B31" s="40"/>
      <c r="C31" s="41"/>
      <c r="D31" s="41"/>
      <c r="E31" s="41"/>
      <c r="F31" s="29" t="s">
        <v>43</v>
      </c>
      <c r="G31" s="41"/>
      <c r="H31" s="41"/>
      <c r="I31" s="41"/>
      <c r="J31" s="41"/>
      <c r="K31" s="41"/>
      <c r="L31" s="282">
        <v>0.21</v>
      </c>
      <c r="M31" s="281"/>
      <c r="N31" s="281"/>
      <c r="O31" s="281"/>
      <c r="P31" s="281"/>
      <c r="Q31" s="41"/>
      <c r="R31" s="41"/>
      <c r="S31" s="41"/>
      <c r="T31" s="41"/>
      <c r="U31" s="41"/>
      <c r="V31" s="41"/>
      <c r="W31" s="280">
        <f>ROUND(BB94, 2)</f>
        <v>0</v>
      </c>
      <c r="X31" s="281"/>
      <c r="Y31" s="281"/>
      <c r="Z31" s="281"/>
      <c r="AA31" s="281"/>
      <c r="AB31" s="281"/>
      <c r="AC31" s="281"/>
      <c r="AD31" s="281"/>
      <c r="AE31" s="281"/>
      <c r="AF31" s="41"/>
      <c r="AG31" s="41"/>
      <c r="AH31" s="41"/>
      <c r="AI31" s="41"/>
      <c r="AJ31" s="41"/>
      <c r="AK31" s="280">
        <v>0</v>
      </c>
      <c r="AL31" s="281"/>
      <c r="AM31" s="281"/>
      <c r="AN31" s="281"/>
      <c r="AO31" s="281"/>
      <c r="AP31" s="41"/>
      <c r="AQ31" s="41"/>
      <c r="AR31" s="42"/>
      <c r="BE31" s="270"/>
    </row>
    <row r="32" spans="1:71" s="3" customFormat="1" ht="14.5" hidden="1" customHeight="1">
      <c r="B32" s="40"/>
      <c r="C32" s="41"/>
      <c r="D32" s="41"/>
      <c r="E32" s="41"/>
      <c r="F32" s="29" t="s">
        <v>44</v>
      </c>
      <c r="G32" s="41"/>
      <c r="H32" s="41"/>
      <c r="I32" s="41"/>
      <c r="J32" s="41"/>
      <c r="K32" s="41"/>
      <c r="L32" s="282">
        <v>0.15</v>
      </c>
      <c r="M32" s="281"/>
      <c r="N32" s="281"/>
      <c r="O32" s="281"/>
      <c r="P32" s="281"/>
      <c r="Q32" s="41"/>
      <c r="R32" s="41"/>
      <c r="S32" s="41"/>
      <c r="T32" s="41"/>
      <c r="U32" s="41"/>
      <c r="V32" s="41"/>
      <c r="W32" s="280">
        <f>ROUND(BC94, 2)</f>
        <v>0</v>
      </c>
      <c r="X32" s="281"/>
      <c r="Y32" s="281"/>
      <c r="Z32" s="281"/>
      <c r="AA32" s="281"/>
      <c r="AB32" s="281"/>
      <c r="AC32" s="281"/>
      <c r="AD32" s="281"/>
      <c r="AE32" s="281"/>
      <c r="AF32" s="41"/>
      <c r="AG32" s="41"/>
      <c r="AH32" s="41"/>
      <c r="AI32" s="41"/>
      <c r="AJ32" s="41"/>
      <c r="AK32" s="280">
        <v>0</v>
      </c>
      <c r="AL32" s="281"/>
      <c r="AM32" s="281"/>
      <c r="AN32" s="281"/>
      <c r="AO32" s="281"/>
      <c r="AP32" s="41"/>
      <c r="AQ32" s="41"/>
      <c r="AR32" s="42"/>
      <c r="BE32" s="270"/>
    </row>
    <row r="33" spans="1:57" s="3" customFormat="1" ht="14.5" hidden="1" customHeight="1">
      <c r="B33" s="40"/>
      <c r="C33" s="41"/>
      <c r="D33" s="41"/>
      <c r="E33" s="41"/>
      <c r="F33" s="29" t="s">
        <v>45</v>
      </c>
      <c r="G33" s="41"/>
      <c r="H33" s="41"/>
      <c r="I33" s="41"/>
      <c r="J33" s="41"/>
      <c r="K33" s="41"/>
      <c r="L33" s="282">
        <v>0</v>
      </c>
      <c r="M33" s="281"/>
      <c r="N33" s="281"/>
      <c r="O33" s="281"/>
      <c r="P33" s="281"/>
      <c r="Q33" s="41"/>
      <c r="R33" s="41"/>
      <c r="S33" s="41"/>
      <c r="T33" s="41"/>
      <c r="U33" s="41"/>
      <c r="V33" s="41"/>
      <c r="W33" s="280">
        <f>ROUND(BD94, 2)</f>
        <v>0</v>
      </c>
      <c r="X33" s="281"/>
      <c r="Y33" s="281"/>
      <c r="Z33" s="281"/>
      <c r="AA33" s="281"/>
      <c r="AB33" s="281"/>
      <c r="AC33" s="281"/>
      <c r="AD33" s="281"/>
      <c r="AE33" s="281"/>
      <c r="AF33" s="41"/>
      <c r="AG33" s="41"/>
      <c r="AH33" s="41"/>
      <c r="AI33" s="41"/>
      <c r="AJ33" s="41"/>
      <c r="AK33" s="280">
        <v>0</v>
      </c>
      <c r="AL33" s="281"/>
      <c r="AM33" s="281"/>
      <c r="AN33" s="281"/>
      <c r="AO33" s="281"/>
      <c r="AP33" s="41"/>
      <c r="AQ33" s="41"/>
      <c r="AR33" s="42"/>
      <c r="BE33" s="270"/>
    </row>
    <row r="34" spans="1:57" s="2" customFormat="1" ht="7" customHeight="1">
      <c r="A34" s="34"/>
      <c r="B34" s="35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9"/>
      <c r="BE34" s="269"/>
    </row>
    <row r="35" spans="1:57" s="2" customFormat="1" ht="26" customHeight="1">
      <c r="A35" s="34"/>
      <c r="B35" s="35"/>
      <c r="C35" s="43"/>
      <c r="D35" s="44" t="s">
        <v>46</v>
      </c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6" t="s">
        <v>47</v>
      </c>
      <c r="U35" s="45"/>
      <c r="V35" s="45"/>
      <c r="W35" s="45"/>
      <c r="X35" s="283" t="s">
        <v>48</v>
      </c>
      <c r="Y35" s="284"/>
      <c r="Z35" s="284"/>
      <c r="AA35" s="284"/>
      <c r="AB35" s="284"/>
      <c r="AC35" s="45"/>
      <c r="AD35" s="45"/>
      <c r="AE35" s="45"/>
      <c r="AF35" s="45"/>
      <c r="AG35" s="45"/>
      <c r="AH35" s="45"/>
      <c r="AI35" s="45"/>
      <c r="AJ35" s="45"/>
      <c r="AK35" s="285">
        <f>SUM(AK26:AK33)</f>
        <v>0</v>
      </c>
      <c r="AL35" s="284"/>
      <c r="AM35" s="284"/>
      <c r="AN35" s="284"/>
      <c r="AO35" s="286"/>
      <c r="AP35" s="43"/>
      <c r="AQ35" s="43"/>
      <c r="AR35" s="39"/>
      <c r="BE35" s="34"/>
    </row>
    <row r="36" spans="1:57" s="2" customFormat="1" ht="7" customHeight="1">
      <c r="A36" s="34"/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9"/>
      <c r="BE36" s="34"/>
    </row>
    <row r="37" spans="1:57" s="2" customFormat="1" ht="14.5" customHeight="1">
      <c r="A37" s="34"/>
      <c r="B37" s="35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9"/>
      <c r="BE37" s="34"/>
    </row>
    <row r="38" spans="1:57" s="1" customFormat="1" ht="14.5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pans="1:57" s="1" customFormat="1" ht="14.5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pans="1:57" s="1" customFormat="1" ht="14.5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pans="1:57" s="1" customFormat="1" ht="14.5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pans="1:57" s="1" customFormat="1" ht="14.5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pans="1:57" s="1" customFormat="1" ht="14.5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pans="1:57" s="1" customFormat="1" ht="14.5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pans="1:57" s="1" customFormat="1" ht="14.5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pans="1:57" s="1" customFormat="1" ht="14.5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pans="1:57" s="1" customFormat="1" ht="14.5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pans="1:57" s="1" customFormat="1" ht="14.5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pans="1:57" s="2" customFormat="1" ht="14.5" customHeight="1">
      <c r="B49" s="47"/>
      <c r="C49" s="48"/>
      <c r="D49" s="49" t="s">
        <v>49</v>
      </c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49" t="s">
        <v>50</v>
      </c>
      <c r="AI49" s="50"/>
      <c r="AJ49" s="50"/>
      <c r="AK49" s="50"/>
      <c r="AL49" s="50"/>
      <c r="AM49" s="50"/>
      <c r="AN49" s="50"/>
      <c r="AO49" s="50"/>
      <c r="AP49" s="48"/>
      <c r="AQ49" s="48"/>
      <c r="AR49" s="51"/>
    </row>
    <row r="50" spans="1:57" ht="11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 spans="1:57" ht="1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 spans="1:57" ht="11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 spans="1:57" ht="11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 spans="1:57" ht="11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 spans="1:57" ht="11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 spans="1:57" ht="11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 spans="1:57" ht="11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 spans="1:57" ht="11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 spans="1:57" ht="11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pans="1:57" s="2" customFormat="1" ht="13">
      <c r="A60" s="34"/>
      <c r="B60" s="35"/>
      <c r="C60" s="36"/>
      <c r="D60" s="52" t="s">
        <v>51</v>
      </c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52" t="s">
        <v>52</v>
      </c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52" t="s">
        <v>51</v>
      </c>
      <c r="AI60" s="38"/>
      <c r="AJ60" s="38"/>
      <c r="AK60" s="38"/>
      <c r="AL60" s="38"/>
      <c r="AM60" s="52" t="s">
        <v>52</v>
      </c>
      <c r="AN60" s="38"/>
      <c r="AO60" s="38"/>
      <c r="AP60" s="36"/>
      <c r="AQ60" s="36"/>
      <c r="AR60" s="39"/>
      <c r="BE60" s="34"/>
    </row>
    <row r="61" spans="1:57" ht="1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 spans="1:57" ht="11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 spans="1:57" ht="11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pans="1:57" s="2" customFormat="1" ht="13">
      <c r="A64" s="34"/>
      <c r="B64" s="35"/>
      <c r="C64" s="36"/>
      <c r="D64" s="49" t="s">
        <v>53</v>
      </c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49" t="s">
        <v>54</v>
      </c>
      <c r="AI64" s="53"/>
      <c r="AJ64" s="53"/>
      <c r="AK64" s="53"/>
      <c r="AL64" s="53"/>
      <c r="AM64" s="53"/>
      <c r="AN64" s="53"/>
      <c r="AO64" s="53"/>
      <c r="AP64" s="36"/>
      <c r="AQ64" s="36"/>
      <c r="AR64" s="39"/>
      <c r="BE64" s="34"/>
    </row>
    <row r="65" spans="1:57" ht="11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 spans="1:57" ht="11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 spans="1:57" ht="11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 spans="1:57" ht="11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 spans="1:57" ht="11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 spans="1:57" ht="11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 spans="1:57" ht="1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 spans="1:57" ht="11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 spans="1:57" ht="11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 spans="1:57" ht="11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pans="1:57" s="2" customFormat="1" ht="13">
      <c r="A75" s="34"/>
      <c r="B75" s="35"/>
      <c r="C75" s="36"/>
      <c r="D75" s="52" t="s">
        <v>51</v>
      </c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52" t="s">
        <v>52</v>
      </c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52" t="s">
        <v>51</v>
      </c>
      <c r="AI75" s="38"/>
      <c r="AJ75" s="38"/>
      <c r="AK75" s="38"/>
      <c r="AL75" s="38"/>
      <c r="AM75" s="52" t="s">
        <v>52</v>
      </c>
      <c r="AN75" s="38"/>
      <c r="AO75" s="38"/>
      <c r="AP75" s="36"/>
      <c r="AQ75" s="36"/>
      <c r="AR75" s="39"/>
      <c r="BE75" s="34"/>
    </row>
    <row r="76" spans="1:57" s="2" customFormat="1" ht="11">
      <c r="A76" s="34"/>
      <c r="B76" s="35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9"/>
      <c r="BE76" s="34"/>
    </row>
    <row r="77" spans="1:57" s="2" customFormat="1" ht="7" customHeight="1">
      <c r="A77" s="34"/>
      <c r="B77" s="54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39"/>
      <c r="BE77" s="34"/>
    </row>
    <row r="81" spans="1:91" s="2" customFormat="1" ht="7" customHeight="1">
      <c r="A81" s="34"/>
      <c r="B81" s="56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39"/>
      <c r="BE81" s="34"/>
    </row>
    <row r="82" spans="1:91" s="2" customFormat="1" ht="25" customHeight="1">
      <c r="A82" s="34"/>
      <c r="B82" s="35"/>
      <c r="C82" s="23" t="s">
        <v>55</v>
      </c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9"/>
      <c r="BE82" s="34"/>
    </row>
    <row r="83" spans="1:91" s="2" customFormat="1" ht="7" customHeight="1">
      <c r="A83" s="34"/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9"/>
      <c r="BE83" s="34"/>
    </row>
    <row r="84" spans="1:91" s="4" customFormat="1" ht="12" customHeight="1">
      <c r="B84" s="58"/>
      <c r="C84" s="29" t="s">
        <v>13</v>
      </c>
      <c r="D84" s="59"/>
      <c r="E84" s="59"/>
      <c r="F84" s="59"/>
      <c r="G84" s="59"/>
      <c r="H84" s="59"/>
      <c r="I84" s="59"/>
      <c r="J84" s="59"/>
      <c r="K84" s="59"/>
      <c r="L84" s="59" t="str">
        <f>K5</f>
        <v>4203-111-41</v>
      </c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60"/>
    </row>
    <row r="85" spans="1:91" s="5" customFormat="1" ht="37" customHeight="1">
      <c r="B85" s="61"/>
      <c r="C85" s="62" t="s">
        <v>16</v>
      </c>
      <c r="D85" s="63"/>
      <c r="E85" s="63"/>
      <c r="F85" s="63"/>
      <c r="G85" s="63"/>
      <c r="H85" s="63"/>
      <c r="I85" s="63"/>
      <c r="J85" s="63"/>
      <c r="K85" s="63"/>
      <c r="L85" s="287" t="str">
        <f>K6</f>
        <v>Cyklostezky 2020 - trasa I (Požární nádrž Běchovice – ČOV Újezd nad Lesy)</v>
      </c>
      <c r="M85" s="288"/>
      <c r="N85" s="288"/>
      <c r="O85" s="288"/>
      <c r="P85" s="288"/>
      <c r="Q85" s="288"/>
      <c r="R85" s="288"/>
      <c r="S85" s="288"/>
      <c r="T85" s="288"/>
      <c r="U85" s="288"/>
      <c r="V85" s="288"/>
      <c r="W85" s="288"/>
      <c r="X85" s="288"/>
      <c r="Y85" s="288"/>
      <c r="Z85" s="288"/>
      <c r="AA85" s="288"/>
      <c r="AB85" s="288"/>
      <c r="AC85" s="288"/>
      <c r="AD85" s="288"/>
      <c r="AE85" s="288"/>
      <c r="AF85" s="288"/>
      <c r="AG85" s="288"/>
      <c r="AH85" s="288"/>
      <c r="AI85" s="288"/>
      <c r="AJ85" s="288"/>
      <c r="AK85" s="288"/>
      <c r="AL85" s="288"/>
      <c r="AM85" s="288"/>
      <c r="AN85" s="288"/>
      <c r="AO85" s="288"/>
      <c r="AP85" s="63"/>
      <c r="AQ85" s="63"/>
      <c r="AR85" s="64"/>
    </row>
    <row r="86" spans="1:91" s="2" customFormat="1" ht="7" customHeight="1">
      <c r="A86" s="34"/>
      <c r="B86" s="35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9"/>
      <c r="BE86" s="34"/>
    </row>
    <row r="87" spans="1:91" s="2" customFormat="1" ht="12" customHeight="1">
      <c r="A87" s="34"/>
      <c r="B87" s="35"/>
      <c r="C87" s="29" t="s">
        <v>20</v>
      </c>
      <c r="D87" s="36"/>
      <c r="E87" s="36"/>
      <c r="F87" s="36"/>
      <c r="G87" s="36"/>
      <c r="H87" s="36"/>
      <c r="I87" s="36"/>
      <c r="J87" s="36"/>
      <c r="K87" s="36"/>
      <c r="L87" s="65" t="str">
        <f>IF(K8="","",K8)</f>
        <v>Praha - Běchovice</v>
      </c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29" t="s">
        <v>22</v>
      </c>
      <c r="AJ87" s="36"/>
      <c r="AK87" s="36"/>
      <c r="AL87" s="36"/>
      <c r="AM87" s="289" t="str">
        <f>IF(AN8= "","",AN8)</f>
        <v>26. 4. 2022</v>
      </c>
      <c r="AN87" s="289"/>
      <c r="AO87" s="36"/>
      <c r="AP87" s="36"/>
      <c r="AQ87" s="36"/>
      <c r="AR87" s="39"/>
      <c r="BE87" s="34"/>
    </row>
    <row r="88" spans="1:91" s="2" customFormat="1" ht="7" customHeight="1">
      <c r="A88" s="34"/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9"/>
      <c r="BE88" s="34"/>
    </row>
    <row r="89" spans="1:91" s="2" customFormat="1" ht="15.25" customHeight="1">
      <c r="A89" s="34"/>
      <c r="B89" s="35"/>
      <c r="C89" s="29" t="s">
        <v>24</v>
      </c>
      <c r="D89" s="36"/>
      <c r="E89" s="36"/>
      <c r="F89" s="36"/>
      <c r="G89" s="36"/>
      <c r="H89" s="36"/>
      <c r="I89" s="36"/>
      <c r="J89" s="36"/>
      <c r="K89" s="36"/>
      <c r="L89" s="59" t="str">
        <f>IF(E11= "","",E11)</f>
        <v>Městská část Praha – Běchovice</v>
      </c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29" t="s">
        <v>30</v>
      </c>
      <c r="AJ89" s="36"/>
      <c r="AK89" s="36"/>
      <c r="AL89" s="36"/>
      <c r="AM89" s="290" t="str">
        <f>IF(E17="","",E17)</f>
        <v>KONTIGA s.r.o.</v>
      </c>
      <c r="AN89" s="291"/>
      <c r="AO89" s="291"/>
      <c r="AP89" s="291"/>
      <c r="AQ89" s="36"/>
      <c r="AR89" s="39"/>
      <c r="AS89" s="292" t="s">
        <v>56</v>
      </c>
      <c r="AT89" s="293"/>
      <c r="AU89" s="67"/>
      <c r="AV89" s="67"/>
      <c r="AW89" s="67"/>
      <c r="AX89" s="67"/>
      <c r="AY89" s="67"/>
      <c r="AZ89" s="67"/>
      <c r="BA89" s="67"/>
      <c r="BB89" s="67"/>
      <c r="BC89" s="67"/>
      <c r="BD89" s="68"/>
      <c r="BE89" s="34"/>
    </row>
    <row r="90" spans="1:91" s="2" customFormat="1" ht="15.25" customHeight="1">
      <c r="A90" s="34"/>
      <c r="B90" s="35"/>
      <c r="C90" s="29" t="s">
        <v>28</v>
      </c>
      <c r="D90" s="36"/>
      <c r="E90" s="36"/>
      <c r="F90" s="36"/>
      <c r="G90" s="36"/>
      <c r="H90" s="36"/>
      <c r="I90" s="36"/>
      <c r="J90" s="36"/>
      <c r="K90" s="36"/>
      <c r="L90" s="59" t="str">
        <f>IF(E14= "Vyplň údaj","",E14)</f>
        <v/>
      </c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29" t="s">
        <v>33</v>
      </c>
      <c r="AJ90" s="36"/>
      <c r="AK90" s="36"/>
      <c r="AL90" s="36"/>
      <c r="AM90" s="290" t="str">
        <f>IF(E20="","",E20)</f>
        <v>Ing. Jan Duben</v>
      </c>
      <c r="AN90" s="291"/>
      <c r="AO90" s="291"/>
      <c r="AP90" s="291"/>
      <c r="AQ90" s="36"/>
      <c r="AR90" s="39"/>
      <c r="AS90" s="294"/>
      <c r="AT90" s="295"/>
      <c r="AU90" s="69"/>
      <c r="AV90" s="69"/>
      <c r="AW90" s="69"/>
      <c r="AX90" s="69"/>
      <c r="AY90" s="69"/>
      <c r="AZ90" s="69"/>
      <c r="BA90" s="69"/>
      <c r="BB90" s="69"/>
      <c r="BC90" s="69"/>
      <c r="BD90" s="70"/>
      <c r="BE90" s="34"/>
    </row>
    <row r="91" spans="1:91" s="2" customFormat="1" ht="10.75" customHeight="1">
      <c r="A91" s="34"/>
      <c r="B91" s="35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9"/>
      <c r="AS91" s="296"/>
      <c r="AT91" s="297"/>
      <c r="AU91" s="71"/>
      <c r="AV91" s="71"/>
      <c r="AW91" s="71"/>
      <c r="AX91" s="71"/>
      <c r="AY91" s="71"/>
      <c r="AZ91" s="71"/>
      <c r="BA91" s="71"/>
      <c r="BB91" s="71"/>
      <c r="BC91" s="71"/>
      <c r="BD91" s="72"/>
      <c r="BE91" s="34"/>
    </row>
    <row r="92" spans="1:91" s="2" customFormat="1" ht="29.25" customHeight="1">
      <c r="A92" s="34"/>
      <c r="B92" s="35"/>
      <c r="C92" s="298" t="s">
        <v>57</v>
      </c>
      <c r="D92" s="299"/>
      <c r="E92" s="299"/>
      <c r="F92" s="299"/>
      <c r="G92" s="299"/>
      <c r="H92" s="73"/>
      <c r="I92" s="300" t="s">
        <v>58</v>
      </c>
      <c r="J92" s="299"/>
      <c r="K92" s="299"/>
      <c r="L92" s="299"/>
      <c r="M92" s="299"/>
      <c r="N92" s="299"/>
      <c r="O92" s="299"/>
      <c r="P92" s="299"/>
      <c r="Q92" s="299"/>
      <c r="R92" s="299"/>
      <c r="S92" s="299"/>
      <c r="T92" s="299"/>
      <c r="U92" s="299"/>
      <c r="V92" s="299"/>
      <c r="W92" s="299"/>
      <c r="X92" s="299"/>
      <c r="Y92" s="299"/>
      <c r="Z92" s="299"/>
      <c r="AA92" s="299"/>
      <c r="AB92" s="299"/>
      <c r="AC92" s="299"/>
      <c r="AD92" s="299"/>
      <c r="AE92" s="299"/>
      <c r="AF92" s="299"/>
      <c r="AG92" s="301" t="s">
        <v>59</v>
      </c>
      <c r="AH92" s="299"/>
      <c r="AI92" s="299"/>
      <c r="AJ92" s="299"/>
      <c r="AK92" s="299"/>
      <c r="AL92" s="299"/>
      <c r="AM92" s="299"/>
      <c r="AN92" s="300" t="s">
        <v>60</v>
      </c>
      <c r="AO92" s="299"/>
      <c r="AP92" s="302"/>
      <c r="AQ92" s="74" t="s">
        <v>61</v>
      </c>
      <c r="AR92" s="39"/>
      <c r="AS92" s="75" t="s">
        <v>62</v>
      </c>
      <c r="AT92" s="76" t="s">
        <v>63</v>
      </c>
      <c r="AU92" s="76" t="s">
        <v>64</v>
      </c>
      <c r="AV92" s="76" t="s">
        <v>65</v>
      </c>
      <c r="AW92" s="76" t="s">
        <v>66</v>
      </c>
      <c r="AX92" s="76" t="s">
        <v>67</v>
      </c>
      <c r="AY92" s="76" t="s">
        <v>68</v>
      </c>
      <c r="AZ92" s="76" t="s">
        <v>69</v>
      </c>
      <c r="BA92" s="76" t="s">
        <v>70</v>
      </c>
      <c r="BB92" s="76" t="s">
        <v>71</v>
      </c>
      <c r="BC92" s="76" t="s">
        <v>72</v>
      </c>
      <c r="BD92" s="77" t="s">
        <v>73</v>
      </c>
      <c r="BE92" s="34"/>
    </row>
    <row r="93" spans="1:91" s="2" customFormat="1" ht="10.75" customHeight="1">
      <c r="A93" s="34"/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9"/>
      <c r="AS93" s="78"/>
      <c r="AT93" s="79"/>
      <c r="AU93" s="79"/>
      <c r="AV93" s="79"/>
      <c r="AW93" s="79"/>
      <c r="AX93" s="79"/>
      <c r="AY93" s="79"/>
      <c r="AZ93" s="79"/>
      <c r="BA93" s="79"/>
      <c r="BB93" s="79"/>
      <c r="BC93" s="79"/>
      <c r="BD93" s="80"/>
      <c r="BE93" s="34"/>
    </row>
    <row r="94" spans="1:91" s="6" customFormat="1" ht="32.5" customHeight="1">
      <c r="B94" s="81"/>
      <c r="C94" s="82" t="s">
        <v>74</v>
      </c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  <c r="AD94" s="83"/>
      <c r="AE94" s="83"/>
      <c r="AF94" s="83"/>
      <c r="AG94" s="306">
        <f>ROUND(SUM(AG95:AG97),2)</f>
        <v>0</v>
      </c>
      <c r="AH94" s="306"/>
      <c r="AI94" s="306"/>
      <c r="AJ94" s="306"/>
      <c r="AK94" s="306"/>
      <c r="AL94" s="306"/>
      <c r="AM94" s="306"/>
      <c r="AN94" s="307">
        <f>SUM(AG94,AT94)</f>
        <v>0</v>
      </c>
      <c r="AO94" s="307"/>
      <c r="AP94" s="307"/>
      <c r="AQ94" s="85" t="s">
        <v>1</v>
      </c>
      <c r="AR94" s="86"/>
      <c r="AS94" s="87">
        <f>ROUND(SUM(AS95:AS97),2)</f>
        <v>0</v>
      </c>
      <c r="AT94" s="88">
        <f>ROUND(SUM(AV94:AW94),2)</f>
        <v>0</v>
      </c>
      <c r="AU94" s="89">
        <f>ROUND(SUM(AU95:AU97),5)</f>
        <v>0</v>
      </c>
      <c r="AV94" s="88">
        <f>ROUND(AZ94*L29,2)</f>
        <v>0</v>
      </c>
      <c r="AW94" s="88">
        <f>ROUND(BA94*L30,2)</f>
        <v>0</v>
      </c>
      <c r="AX94" s="88">
        <f>ROUND(BB94*L29,2)</f>
        <v>0</v>
      </c>
      <c r="AY94" s="88">
        <f>ROUND(BC94*L30,2)</f>
        <v>0</v>
      </c>
      <c r="AZ94" s="88">
        <f>ROUND(SUM(AZ95:AZ97),2)</f>
        <v>0</v>
      </c>
      <c r="BA94" s="88">
        <f>ROUND(SUM(BA95:BA97),2)</f>
        <v>0</v>
      </c>
      <c r="BB94" s="88">
        <f>ROUND(SUM(BB95:BB97),2)</f>
        <v>0</v>
      </c>
      <c r="BC94" s="88">
        <f>ROUND(SUM(BC95:BC97),2)</f>
        <v>0</v>
      </c>
      <c r="BD94" s="90">
        <f>ROUND(SUM(BD95:BD97),2)</f>
        <v>0</v>
      </c>
      <c r="BS94" s="91" t="s">
        <v>75</v>
      </c>
      <c r="BT94" s="91" t="s">
        <v>76</v>
      </c>
      <c r="BU94" s="92" t="s">
        <v>77</v>
      </c>
      <c r="BV94" s="91" t="s">
        <v>78</v>
      </c>
      <c r="BW94" s="91" t="s">
        <v>5</v>
      </c>
      <c r="BX94" s="91" t="s">
        <v>79</v>
      </c>
      <c r="CL94" s="91" t="s">
        <v>1</v>
      </c>
    </row>
    <row r="95" spans="1:91" s="7" customFormat="1" ht="16.5" customHeight="1">
      <c r="A95" s="93" t="s">
        <v>80</v>
      </c>
      <c r="B95" s="94"/>
      <c r="C95" s="95"/>
      <c r="D95" s="305" t="s">
        <v>81</v>
      </c>
      <c r="E95" s="305"/>
      <c r="F95" s="305"/>
      <c r="G95" s="305"/>
      <c r="H95" s="305"/>
      <c r="I95" s="96"/>
      <c r="J95" s="305" t="s">
        <v>82</v>
      </c>
      <c r="K95" s="305"/>
      <c r="L95" s="305"/>
      <c r="M95" s="305"/>
      <c r="N95" s="305"/>
      <c r="O95" s="305"/>
      <c r="P95" s="305"/>
      <c r="Q95" s="305"/>
      <c r="R95" s="305"/>
      <c r="S95" s="305"/>
      <c r="T95" s="305"/>
      <c r="U95" s="305"/>
      <c r="V95" s="305"/>
      <c r="W95" s="305"/>
      <c r="X95" s="305"/>
      <c r="Y95" s="305"/>
      <c r="Z95" s="305"/>
      <c r="AA95" s="305"/>
      <c r="AB95" s="305"/>
      <c r="AC95" s="305"/>
      <c r="AD95" s="305"/>
      <c r="AE95" s="305"/>
      <c r="AF95" s="305"/>
      <c r="AG95" s="303">
        <f>'SO 101 - Stezka pro chodc...'!J30</f>
        <v>0</v>
      </c>
      <c r="AH95" s="304"/>
      <c r="AI95" s="304"/>
      <c r="AJ95" s="304"/>
      <c r="AK95" s="304"/>
      <c r="AL95" s="304"/>
      <c r="AM95" s="304"/>
      <c r="AN95" s="303">
        <f>SUM(AG95,AT95)</f>
        <v>0</v>
      </c>
      <c r="AO95" s="304"/>
      <c r="AP95" s="304"/>
      <c r="AQ95" s="97" t="s">
        <v>83</v>
      </c>
      <c r="AR95" s="98"/>
      <c r="AS95" s="99">
        <v>0</v>
      </c>
      <c r="AT95" s="100">
        <f>ROUND(SUM(AV95:AW95),2)</f>
        <v>0</v>
      </c>
      <c r="AU95" s="101">
        <f>'SO 101 - Stezka pro chodc...'!P128</f>
        <v>0</v>
      </c>
      <c r="AV95" s="100">
        <f>'SO 101 - Stezka pro chodc...'!J33</f>
        <v>0</v>
      </c>
      <c r="AW95" s="100">
        <f>'SO 101 - Stezka pro chodc...'!J34</f>
        <v>0</v>
      </c>
      <c r="AX95" s="100">
        <f>'SO 101 - Stezka pro chodc...'!J35</f>
        <v>0</v>
      </c>
      <c r="AY95" s="100">
        <f>'SO 101 - Stezka pro chodc...'!J36</f>
        <v>0</v>
      </c>
      <c r="AZ95" s="100">
        <f>'SO 101 - Stezka pro chodc...'!F33</f>
        <v>0</v>
      </c>
      <c r="BA95" s="100">
        <f>'SO 101 - Stezka pro chodc...'!F34</f>
        <v>0</v>
      </c>
      <c r="BB95" s="100">
        <f>'SO 101 - Stezka pro chodc...'!F35</f>
        <v>0</v>
      </c>
      <c r="BC95" s="100">
        <f>'SO 101 - Stezka pro chodc...'!F36</f>
        <v>0</v>
      </c>
      <c r="BD95" s="102">
        <f>'SO 101 - Stezka pro chodc...'!F37</f>
        <v>0</v>
      </c>
      <c r="BT95" s="103" t="s">
        <v>84</v>
      </c>
      <c r="BV95" s="103" t="s">
        <v>78</v>
      </c>
      <c r="BW95" s="103" t="s">
        <v>85</v>
      </c>
      <c r="BX95" s="103" t="s">
        <v>5</v>
      </c>
      <c r="CL95" s="103" t="s">
        <v>1</v>
      </c>
      <c r="CM95" s="103" t="s">
        <v>86</v>
      </c>
    </row>
    <row r="96" spans="1:91" s="7" customFormat="1" ht="16.5" customHeight="1">
      <c r="A96" s="93" t="s">
        <v>80</v>
      </c>
      <c r="B96" s="94"/>
      <c r="C96" s="95"/>
      <c r="D96" s="305" t="s">
        <v>87</v>
      </c>
      <c r="E96" s="305"/>
      <c r="F96" s="305"/>
      <c r="G96" s="305"/>
      <c r="H96" s="305"/>
      <c r="I96" s="96"/>
      <c r="J96" s="305" t="s">
        <v>88</v>
      </c>
      <c r="K96" s="305"/>
      <c r="L96" s="305"/>
      <c r="M96" s="305"/>
      <c r="N96" s="305"/>
      <c r="O96" s="305"/>
      <c r="P96" s="305"/>
      <c r="Q96" s="305"/>
      <c r="R96" s="305"/>
      <c r="S96" s="305"/>
      <c r="T96" s="305"/>
      <c r="U96" s="305"/>
      <c r="V96" s="305"/>
      <c r="W96" s="305"/>
      <c r="X96" s="305"/>
      <c r="Y96" s="305"/>
      <c r="Z96" s="305"/>
      <c r="AA96" s="305"/>
      <c r="AB96" s="305"/>
      <c r="AC96" s="305"/>
      <c r="AD96" s="305"/>
      <c r="AE96" s="305"/>
      <c r="AF96" s="305"/>
      <c r="AG96" s="303">
        <f>'SO 201 - Armovaný svah'!J30</f>
        <v>0</v>
      </c>
      <c r="AH96" s="304"/>
      <c r="AI96" s="304"/>
      <c r="AJ96" s="304"/>
      <c r="AK96" s="304"/>
      <c r="AL96" s="304"/>
      <c r="AM96" s="304"/>
      <c r="AN96" s="303">
        <f>SUM(AG96,AT96)</f>
        <v>0</v>
      </c>
      <c r="AO96" s="304"/>
      <c r="AP96" s="304"/>
      <c r="AQ96" s="97" t="s">
        <v>83</v>
      </c>
      <c r="AR96" s="98"/>
      <c r="AS96" s="99">
        <v>0</v>
      </c>
      <c r="AT96" s="100">
        <f>ROUND(SUM(AV96:AW96),2)</f>
        <v>0</v>
      </c>
      <c r="AU96" s="101">
        <f>'SO 201 - Armovaný svah'!P122</f>
        <v>0</v>
      </c>
      <c r="AV96" s="100">
        <f>'SO 201 - Armovaný svah'!J33</f>
        <v>0</v>
      </c>
      <c r="AW96" s="100">
        <f>'SO 201 - Armovaný svah'!J34</f>
        <v>0</v>
      </c>
      <c r="AX96" s="100">
        <f>'SO 201 - Armovaný svah'!J35</f>
        <v>0</v>
      </c>
      <c r="AY96" s="100">
        <f>'SO 201 - Armovaný svah'!J36</f>
        <v>0</v>
      </c>
      <c r="AZ96" s="100">
        <f>'SO 201 - Armovaný svah'!F33</f>
        <v>0</v>
      </c>
      <c r="BA96" s="100">
        <f>'SO 201 - Armovaný svah'!F34</f>
        <v>0</v>
      </c>
      <c r="BB96" s="100">
        <f>'SO 201 - Armovaný svah'!F35</f>
        <v>0</v>
      </c>
      <c r="BC96" s="100">
        <f>'SO 201 - Armovaný svah'!F36</f>
        <v>0</v>
      </c>
      <c r="BD96" s="102">
        <f>'SO 201 - Armovaný svah'!F37</f>
        <v>0</v>
      </c>
      <c r="BT96" s="103" t="s">
        <v>84</v>
      </c>
      <c r="BV96" s="103" t="s">
        <v>78</v>
      </c>
      <c r="BW96" s="103" t="s">
        <v>89</v>
      </c>
      <c r="BX96" s="103" t="s">
        <v>5</v>
      </c>
      <c r="CL96" s="103" t="s">
        <v>1</v>
      </c>
      <c r="CM96" s="103" t="s">
        <v>86</v>
      </c>
    </row>
    <row r="97" spans="1:91" s="7" customFormat="1" ht="16.5" customHeight="1">
      <c r="A97" s="93" t="s">
        <v>80</v>
      </c>
      <c r="B97" s="94"/>
      <c r="C97" s="95"/>
      <c r="D97" s="305" t="s">
        <v>90</v>
      </c>
      <c r="E97" s="305"/>
      <c r="F97" s="305"/>
      <c r="G97" s="305"/>
      <c r="H97" s="305"/>
      <c r="I97" s="96"/>
      <c r="J97" s="305" t="s">
        <v>91</v>
      </c>
      <c r="K97" s="305"/>
      <c r="L97" s="305"/>
      <c r="M97" s="305"/>
      <c r="N97" s="305"/>
      <c r="O97" s="305"/>
      <c r="P97" s="305"/>
      <c r="Q97" s="305"/>
      <c r="R97" s="305"/>
      <c r="S97" s="305"/>
      <c r="T97" s="305"/>
      <c r="U97" s="305"/>
      <c r="V97" s="305"/>
      <c r="W97" s="305"/>
      <c r="X97" s="305"/>
      <c r="Y97" s="305"/>
      <c r="Z97" s="305"/>
      <c r="AA97" s="305"/>
      <c r="AB97" s="305"/>
      <c r="AC97" s="305"/>
      <c r="AD97" s="305"/>
      <c r="AE97" s="305"/>
      <c r="AF97" s="305"/>
      <c r="AG97" s="303">
        <f>'VON - Vedlejší a ostatní ...'!J30</f>
        <v>0</v>
      </c>
      <c r="AH97" s="304"/>
      <c r="AI97" s="304"/>
      <c r="AJ97" s="304"/>
      <c r="AK97" s="304"/>
      <c r="AL97" s="304"/>
      <c r="AM97" s="304"/>
      <c r="AN97" s="303">
        <f>SUM(AG97,AT97)</f>
        <v>0</v>
      </c>
      <c r="AO97" s="304"/>
      <c r="AP97" s="304"/>
      <c r="AQ97" s="97" t="s">
        <v>83</v>
      </c>
      <c r="AR97" s="98"/>
      <c r="AS97" s="104">
        <v>0</v>
      </c>
      <c r="AT97" s="105">
        <f>ROUND(SUM(AV97:AW97),2)</f>
        <v>0</v>
      </c>
      <c r="AU97" s="106">
        <f>'VON - Vedlejší a ostatní ...'!P121</f>
        <v>0</v>
      </c>
      <c r="AV97" s="105">
        <f>'VON - Vedlejší a ostatní ...'!J33</f>
        <v>0</v>
      </c>
      <c r="AW97" s="105">
        <f>'VON - Vedlejší a ostatní ...'!J34</f>
        <v>0</v>
      </c>
      <c r="AX97" s="105">
        <f>'VON - Vedlejší a ostatní ...'!J35</f>
        <v>0</v>
      </c>
      <c r="AY97" s="105">
        <f>'VON - Vedlejší a ostatní ...'!J36</f>
        <v>0</v>
      </c>
      <c r="AZ97" s="105">
        <f>'VON - Vedlejší a ostatní ...'!F33</f>
        <v>0</v>
      </c>
      <c r="BA97" s="105">
        <f>'VON - Vedlejší a ostatní ...'!F34</f>
        <v>0</v>
      </c>
      <c r="BB97" s="105">
        <f>'VON - Vedlejší a ostatní ...'!F35</f>
        <v>0</v>
      </c>
      <c r="BC97" s="105">
        <f>'VON - Vedlejší a ostatní ...'!F36</f>
        <v>0</v>
      </c>
      <c r="BD97" s="107">
        <f>'VON - Vedlejší a ostatní ...'!F37</f>
        <v>0</v>
      </c>
      <c r="BT97" s="103" t="s">
        <v>84</v>
      </c>
      <c r="BV97" s="103" t="s">
        <v>78</v>
      </c>
      <c r="BW97" s="103" t="s">
        <v>92</v>
      </c>
      <c r="BX97" s="103" t="s">
        <v>5</v>
      </c>
      <c r="CL97" s="103" t="s">
        <v>1</v>
      </c>
      <c r="CM97" s="103" t="s">
        <v>86</v>
      </c>
    </row>
    <row r="98" spans="1:91" s="2" customFormat="1" ht="30" customHeight="1">
      <c r="A98" s="34"/>
      <c r="B98" s="35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9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91" s="2" customFormat="1" ht="7" customHeight="1">
      <c r="A99" s="34"/>
      <c r="B99" s="54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39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</sheetData>
  <sheetProtection algorithmName="SHA-512" hashValue="exjuorw+eAbQOWroDnoBtVd2tpnm1zYYYYPAsaAh9R3xVuX8YFnW36fFn9aglzN+axFtKuom/KaYPZVmcCFOlg==" saltValue="aqqE3CDw2YkDC6Wy/gESfD6P+t7ohTg2do7K7wmnKa7JQE4SOd3LUHKTeCLEVNRTGhTbOwfHZugELNUtL+xraA==" spinCount="100000" sheet="1" objects="1" scenarios="1" formatColumns="0" formatRows="0"/>
  <mergeCells count="50">
    <mergeCell ref="AR2:BE2"/>
    <mergeCell ref="AN96:AP96"/>
    <mergeCell ref="AG96:AM96"/>
    <mergeCell ref="D96:H96"/>
    <mergeCell ref="J96:AF96"/>
    <mergeCell ref="AN97:AP97"/>
    <mergeCell ref="AG97:AM97"/>
    <mergeCell ref="D97:H97"/>
    <mergeCell ref="J97:AF97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95" location="'SO 101 - Stezka pro chodc...'!C2" display="/" xr:uid="{00000000-0004-0000-0000-000000000000}"/>
    <hyperlink ref="A96" location="'SO 201 - Armovaný svah'!C2" display="/" xr:uid="{00000000-0004-0000-0000-000001000000}"/>
    <hyperlink ref="A97" location="'VON - Vedlejší a ostatní ...'!C2" display="/" xr:uid="{00000000-0004-0000-0000-000002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391"/>
  <sheetViews>
    <sheetView showGridLines="0" workbookViewId="0"/>
  </sheetViews>
  <sheetFormatPr baseColWidth="10" defaultRowHeight="16"/>
  <cols>
    <col min="1" max="1" width="8.25" style="1" customWidth="1"/>
    <col min="2" max="2" width="1.25" style="1" customWidth="1"/>
    <col min="3" max="4" width="4.25" style="1" customWidth="1"/>
    <col min="5" max="5" width="17.25" style="1" customWidth="1"/>
    <col min="6" max="6" width="50.75" style="1" customWidth="1"/>
    <col min="7" max="7" width="7.5" style="1" customWidth="1"/>
    <col min="8" max="8" width="14" style="1" customWidth="1"/>
    <col min="9" max="9" width="15.75" style="1" customWidth="1"/>
    <col min="10" max="10" width="22.25" style="1" customWidth="1"/>
    <col min="11" max="11" width="22.25" style="1" hidden="1" customWidth="1"/>
    <col min="12" max="12" width="9.25" style="1" customWidth="1"/>
    <col min="13" max="13" width="10.75" style="1" hidden="1" customWidth="1"/>
    <col min="14" max="14" width="9.25" style="1" hidden="1"/>
    <col min="15" max="20" width="14.25" style="1" hidden="1" customWidth="1"/>
    <col min="21" max="21" width="16.25" style="1" hidden="1" customWidth="1"/>
    <col min="22" max="22" width="12.25" style="1" customWidth="1"/>
    <col min="23" max="23" width="16.25" style="1" customWidth="1"/>
    <col min="24" max="24" width="12.25" style="1" customWidth="1"/>
    <col min="25" max="25" width="15" style="1" customWidth="1"/>
    <col min="26" max="26" width="11" style="1" customWidth="1"/>
    <col min="27" max="27" width="15" style="1" customWidth="1"/>
    <col min="28" max="28" width="16.25" style="1" customWidth="1"/>
    <col min="29" max="29" width="11" style="1" customWidth="1"/>
    <col min="30" max="30" width="15" style="1" customWidth="1"/>
    <col min="31" max="31" width="16.25" style="1" customWidth="1"/>
    <col min="44" max="65" width="9.25" style="1" hidden="1"/>
  </cols>
  <sheetData>
    <row r="2" spans="1:56" s="1" customFormat="1" ht="37" customHeight="1"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AT2" s="17" t="s">
        <v>85</v>
      </c>
      <c r="AZ2" s="108" t="s">
        <v>93</v>
      </c>
      <c r="BA2" s="108" t="s">
        <v>1</v>
      </c>
      <c r="BB2" s="108" t="s">
        <v>1</v>
      </c>
      <c r="BC2" s="108" t="s">
        <v>94</v>
      </c>
      <c r="BD2" s="108" t="s">
        <v>86</v>
      </c>
    </row>
    <row r="3" spans="1:56" s="1" customFormat="1" ht="7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20"/>
      <c r="AT3" s="17" t="s">
        <v>86</v>
      </c>
      <c r="AZ3" s="108" t="s">
        <v>95</v>
      </c>
      <c r="BA3" s="108" t="s">
        <v>1</v>
      </c>
      <c r="BB3" s="108" t="s">
        <v>1</v>
      </c>
      <c r="BC3" s="108" t="s">
        <v>96</v>
      </c>
      <c r="BD3" s="108" t="s">
        <v>86</v>
      </c>
    </row>
    <row r="4" spans="1:56" s="1" customFormat="1" ht="25" customHeight="1">
      <c r="B4" s="20"/>
      <c r="D4" s="111" t="s">
        <v>97</v>
      </c>
      <c r="L4" s="20"/>
      <c r="M4" s="112" t="s">
        <v>10</v>
      </c>
      <c r="AT4" s="17" t="s">
        <v>4</v>
      </c>
      <c r="AZ4" s="108" t="s">
        <v>98</v>
      </c>
      <c r="BA4" s="108" t="s">
        <v>1</v>
      </c>
      <c r="BB4" s="108" t="s">
        <v>1</v>
      </c>
      <c r="BC4" s="108" t="s">
        <v>99</v>
      </c>
      <c r="BD4" s="108" t="s">
        <v>86</v>
      </c>
    </row>
    <row r="5" spans="1:56" s="1" customFormat="1" ht="7" customHeight="1">
      <c r="B5" s="20"/>
      <c r="L5" s="20"/>
      <c r="AZ5" s="108" t="s">
        <v>100</v>
      </c>
      <c r="BA5" s="108" t="s">
        <v>1</v>
      </c>
      <c r="BB5" s="108" t="s">
        <v>1</v>
      </c>
      <c r="BC5" s="108" t="s">
        <v>101</v>
      </c>
      <c r="BD5" s="108" t="s">
        <v>86</v>
      </c>
    </row>
    <row r="6" spans="1:56" s="1" customFormat="1" ht="12" customHeight="1">
      <c r="B6" s="20"/>
      <c r="D6" s="113" t="s">
        <v>16</v>
      </c>
      <c r="L6" s="20"/>
      <c r="AZ6" s="108" t="s">
        <v>102</v>
      </c>
      <c r="BA6" s="108" t="s">
        <v>1</v>
      </c>
      <c r="BB6" s="108" t="s">
        <v>1</v>
      </c>
      <c r="BC6" s="108" t="s">
        <v>103</v>
      </c>
      <c r="BD6" s="108" t="s">
        <v>86</v>
      </c>
    </row>
    <row r="7" spans="1:56" s="1" customFormat="1" ht="26.25" customHeight="1">
      <c r="B7" s="20"/>
      <c r="E7" s="309" t="str">
        <f>'Rekapitulace stavby'!K6</f>
        <v>Cyklostezky 2020 - trasa I (Požární nádrž Běchovice – ČOV Újezd nad Lesy)</v>
      </c>
      <c r="F7" s="310"/>
      <c r="G7" s="310"/>
      <c r="H7" s="310"/>
      <c r="L7" s="20"/>
      <c r="AZ7" s="108" t="s">
        <v>104</v>
      </c>
      <c r="BA7" s="108" t="s">
        <v>1</v>
      </c>
      <c r="BB7" s="108" t="s">
        <v>1</v>
      </c>
      <c r="BC7" s="108" t="s">
        <v>105</v>
      </c>
      <c r="BD7" s="108" t="s">
        <v>86</v>
      </c>
    </row>
    <row r="8" spans="1:56" s="2" customFormat="1" ht="12" customHeight="1">
      <c r="A8" s="34"/>
      <c r="B8" s="39"/>
      <c r="C8" s="34"/>
      <c r="D8" s="113" t="s">
        <v>106</v>
      </c>
      <c r="E8" s="34"/>
      <c r="F8" s="34"/>
      <c r="G8" s="34"/>
      <c r="H8" s="34"/>
      <c r="I8" s="34"/>
      <c r="J8" s="34"/>
      <c r="K8" s="34"/>
      <c r="L8" s="51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Z8" s="108" t="s">
        <v>107</v>
      </c>
      <c r="BA8" s="108" t="s">
        <v>1</v>
      </c>
      <c r="BB8" s="108" t="s">
        <v>1</v>
      </c>
      <c r="BC8" s="108" t="s">
        <v>108</v>
      </c>
      <c r="BD8" s="108" t="s">
        <v>86</v>
      </c>
    </row>
    <row r="9" spans="1:56" s="2" customFormat="1" ht="16.5" customHeight="1">
      <c r="A9" s="34"/>
      <c r="B9" s="39"/>
      <c r="C9" s="34"/>
      <c r="D9" s="34"/>
      <c r="E9" s="311" t="s">
        <v>109</v>
      </c>
      <c r="F9" s="312"/>
      <c r="G9" s="312"/>
      <c r="H9" s="312"/>
      <c r="I9" s="34"/>
      <c r="J9" s="34"/>
      <c r="K9" s="34"/>
      <c r="L9" s="51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Z9" s="108" t="s">
        <v>110</v>
      </c>
      <c r="BA9" s="108" t="s">
        <v>1</v>
      </c>
      <c r="BB9" s="108" t="s">
        <v>1</v>
      </c>
      <c r="BC9" s="108" t="s">
        <v>111</v>
      </c>
      <c r="BD9" s="108" t="s">
        <v>86</v>
      </c>
    </row>
    <row r="10" spans="1:56" s="2" customFormat="1" ht="11">
      <c r="A10" s="34"/>
      <c r="B10" s="39"/>
      <c r="C10" s="34"/>
      <c r="D10" s="34"/>
      <c r="E10" s="34"/>
      <c r="F10" s="34"/>
      <c r="G10" s="34"/>
      <c r="H10" s="34"/>
      <c r="I10" s="34"/>
      <c r="J10" s="34"/>
      <c r="K10" s="34"/>
      <c r="L10" s="51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Z10" s="108" t="s">
        <v>112</v>
      </c>
      <c r="BA10" s="108" t="s">
        <v>1</v>
      </c>
      <c r="BB10" s="108" t="s">
        <v>1</v>
      </c>
      <c r="BC10" s="108" t="s">
        <v>113</v>
      </c>
      <c r="BD10" s="108" t="s">
        <v>86</v>
      </c>
    </row>
    <row r="11" spans="1:56" s="2" customFormat="1" ht="12" customHeight="1">
      <c r="A11" s="34"/>
      <c r="B11" s="39"/>
      <c r="C11" s="34"/>
      <c r="D11" s="113" t="s">
        <v>18</v>
      </c>
      <c r="E11" s="34"/>
      <c r="F11" s="114" t="s">
        <v>1</v>
      </c>
      <c r="G11" s="34"/>
      <c r="H11" s="34"/>
      <c r="I11" s="113" t="s">
        <v>19</v>
      </c>
      <c r="J11" s="114" t="s">
        <v>1</v>
      </c>
      <c r="K11" s="34"/>
      <c r="L11" s="51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Z11" s="108" t="s">
        <v>114</v>
      </c>
      <c r="BA11" s="108" t="s">
        <v>1</v>
      </c>
      <c r="BB11" s="108" t="s">
        <v>1</v>
      </c>
      <c r="BC11" s="108" t="s">
        <v>115</v>
      </c>
      <c r="BD11" s="108" t="s">
        <v>86</v>
      </c>
    </row>
    <row r="12" spans="1:56" s="2" customFormat="1" ht="12" customHeight="1">
      <c r="A12" s="34"/>
      <c r="B12" s="39"/>
      <c r="C12" s="34"/>
      <c r="D12" s="113" t="s">
        <v>20</v>
      </c>
      <c r="E12" s="34"/>
      <c r="F12" s="114" t="s">
        <v>21</v>
      </c>
      <c r="G12" s="34"/>
      <c r="H12" s="34"/>
      <c r="I12" s="113" t="s">
        <v>22</v>
      </c>
      <c r="J12" s="115" t="str">
        <f>'Rekapitulace stavby'!AN8</f>
        <v>26. 4. 2022</v>
      </c>
      <c r="K12" s="34"/>
      <c r="L12" s="51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Z12" s="108" t="s">
        <v>116</v>
      </c>
      <c r="BA12" s="108" t="s">
        <v>1</v>
      </c>
      <c r="BB12" s="108" t="s">
        <v>1</v>
      </c>
      <c r="BC12" s="108" t="s">
        <v>117</v>
      </c>
      <c r="BD12" s="108" t="s">
        <v>86</v>
      </c>
    </row>
    <row r="13" spans="1:56" s="2" customFormat="1" ht="10.75" customHeight="1">
      <c r="A13" s="34"/>
      <c r="B13" s="39"/>
      <c r="C13" s="34"/>
      <c r="D13" s="34"/>
      <c r="E13" s="34"/>
      <c r="F13" s="34"/>
      <c r="G13" s="34"/>
      <c r="H13" s="34"/>
      <c r="I13" s="34"/>
      <c r="J13" s="34"/>
      <c r="K13" s="34"/>
      <c r="L13" s="51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Z13" s="108" t="s">
        <v>118</v>
      </c>
      <c r="BA13" s="108" t="s">
        <v>1</v>
      </c>
      <c r="BB13" s="108" t="s">
        <v>1</v>
      </c>
      <c r="BC13" s="108" t="s">
        <v>119</v>
      </c>
      <c r="BD13" s="108" t="s">
        <v>86</v>
      </c>
    </row>
    <row r="14" spans="1:56" s="2" customFormat="1" ht="12" customHeight="1">
      <c r="A14" s="34"/>
      <c r="B14" s="39"/>
      <c r="C14" s="34"/>
      <c r="D14" s="113" t="s">
        <v>24</v>
      </c>
      <c r="E14" s="34"/>
      <c r="F14" s="34"/>
      <c r="G14" s="34"/>
      <c r="H14" s="34"/>
      <c r="I14" s="113" t="s">
        <v>25</v>
      </c>
      <c r="J14" s="114" t="s">
        <v>1</v>
      </c>
      <c r="K14" s="34"/>
      <c r="L14" s="51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Z14" s="108" t="s">
        <v>120</v>
      </c>
      <c r="BA14" s="108" t="s">
        <v>1</v>
      </c>
      <c r="BB14" s="108" t="s">
        <v>1</v>
      </c>
      <c r="BC14" s="108" t="s">
        <v>121</v>
      </c>
      <c r="BD14" s="108" t="s">
        <v>86</v>
      </c>
    </row>
    <row r="15" spans="1:56" s="2" customFormat="1" ht="18" customHeight="1">
      <c r="A15" s="34"/>
      <c r="B15" s="39"/>
      <c r="C15" s="34"/>
      <c r="D15" s="34"/>
      <c r="E15" s="114" t="s">
        <v>26</v>
      </c>
      <c r="F15" s="34"/>
      <c r="G15" s="34"/>
      <c r="H15" s="34"/>
      <c r="I15" s="113" t="s">
        <v>27</v>
      </c>
      <c r="J15" s="114" t="s">
        <v>1</v>
      </c>
      <c r="K15" s="34"/>
      <c r="L15" s="51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</row>
    <row r="16" spans="1:56" s="2" customFormat="1" ht="7" customHeight="1">
      <c r="A16" s="34"/>
      <c r="B16" s="39"/>
      <c r="C16" s="34"/>
      <c r="D16" s="34"/>
      <c r="E16" s="34"/>
      <c r="F16" s="34"/>
      <c r="G16" s="34"/>
      <c r="H16" s="34"/>
      <c r="I16" s="34"/>
      <c r="J16" s="34"/>
      <c r="K16" s="34"/>
      <c r="L16" s="51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</row>
    <row r="17" spans="1:31" s="2" customFormat="1" ht="12" customHeight="1">
      <c r="A17" s="34"/>
      <c r="B17" s="39"/>
      <c r="C17" s="34"/>
      <c r="D17" s="113" t="s">
        <v>28</v>
      </c>
      <c r="E17" s="34"/>
      <c r="F17" s="34"/>
      <c r="G17" s="34"/>
      <c r="H17" s="34"/>
      <c r="I17" s="113" t="s">
        <v>25</v>
      </c>
      <c r="J17" s="30" t="str">
        <f>'Rekapitulace stavby'!AN13</f>
        <v>Vyplň údaj</v>
      </c>
      <c r="K17" s="34"/>
      <c r="L17" s="51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31" s="2" customFormat="1" ht="18" customHeight="1">
      <c r="A18" s="34"/>
      <c r="B18" s="39"/>
      <c r="C18" s="34"/>
      <c r="D18" s="34"/>
      <c r="E18" s="313" t="str">
        <f>'Rekapitulace stavby'!E14</f>
        <v>Vyplň údaj</v>
      </c>
      <c r="F18" s="314"/>
      <c r="G18" s="314"/>
      <c r="H18" s="314"/>
      <c r="I18" s="113" t="s">
        <v>27</v>
      </c>
      <c r="J18" s="30" t="str">
        <f>'Rekapitulace stavby'!AN14</f>
        <v>Vyplň údaj</v>
      </c>
      <c r="K18" s="34"/>
      <c r="L18" s="51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</row>
    <row r="19" spans="1:31" s="2" customFormat="1" ht="7" customHeight="1">
      <c r="A19" s="34"/>
      <c r="B19" s="39"/>
      <c r="C19" s="34"/>
      <c r="D19" s="34"/>
      <c r="E19" s="34"/>
      <c r="F19" s="34"/>
      <c r="G19" s="34"/>
      <c r="H19" s="34"/>
      <c r="I19" s="34"/>
      <c r="J19" s="34"/>
      <c r="K19" s="34"/>
      <c r="L19" s="51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</row>
    <row r="20" spans="1:31" s="2" customFormat="1" ht="12" customHeight="1">
      <c r="A20" s="34"/>
      <c r="B20" s="39"/>
      <c r="C20" s="34"/>
      <c r="D20" s="113" t="s">
        <v>30</v>
      </c>
      <c r="E20" s="34"/>
      <c r="F20" s="34"/>
      <c r="G20" s="34"/>
      <c r="H20" s="34"/>
      <c r="I20" s="113" t="s">
        <v>25</v>
      </c>
      <c r="J20" s="114" t="s">
        <v>1</v>
      </c>
      <c r="K20" s="34"/>
      <c r="L20" s="51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spans="1:31" s="2" customFormat="1" ht="18" customHeight="1">
      <c r="A21" s="34"/>
      <c r="B21" s="39"/>
      <c r="C21" s="34"/>
      <c r="D21" s="34"/>
      <c r="E21" s="114" t="s">
        <v>31</v>
      </c>
      <c r="F21" s="34"/>
      <c r="G21" s="34"/>
      <c r="H21" s="34"/>
      <c r="I21" s="113" t="s">
        <v>27</v>
      </c>
      <c r="J21" s="114" t="s">
        <v>1</v>
      </c>
      <c r="K21" s="34"/>
      <c r="L21" s="51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spans="1:31" s="2" customFormat="1" ht="7" customHeight="1">
      <c r="A22" s="34"/>
      <c r="B22" s="39"/>
      <c r="C22" s="34"/>
      <c r="D22" s="34"/>
      <c r="E22" s="34"/>
      <c r="F22" s="34"/>
      <c r="G22" s="34"/>
      <c r="H22" s="34"/>
      <c r="I22" s="34"/>
      <c r="J22" s="34"/>
      <c r="K22" s="34"/>
      <c r="L22" s="51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</row>
    <row r="23" spans="1:31" s="2" customFormat="1" ht="12" customHeight="1">
      <c r="A23" s="34"/>
      <c r="B23" s="39"/>
      <c r="C23" s="34"/>
      <c r="D23" s="113" t="s">
        <v>33</v>
      </c>
      <c r="E23" s="34"/>
      <c r="F23" s="34"/>
      <c r="G23" s="34"/>
      <c r="H23" s="34"/>
      <c r="I23" s="113" t="s">
        <v>25</v>
      </c>
      <c r="J23" s="114" t="s">
        <v>1</v>
      </c>
      <c r="K23" s="34"/>
      <c r="L23" s="51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</row>
    <row r="24" spans="1:31" s="2" customFormat="1" ht="18" customHeight="1">
      <c r="A24" s="34"/>
      <c r="B24" s="39"/>
      <c r="C24" s="34"/>
      <c r="D24" s="34"/>
      <c r="E24" s="114" t="s">
        <v>34</v>
      </c>
      <c r="F24" s="34"/>
      <c r="G24" s="34"/>
      <c r="H24" s="34"/>
      <c r="I24" s="113" t="s">
        <v>27</v>
      </c>
      <c r="J24" s="114" t="s">
        <v>1</v>
      </c>
      <c r="K24" s="34"/>
      <c r="L24" s="51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</row>
    <row r="25" spans="1:31" s="2" customFormat="1" ht="7" customHeight="1">
      <c r="A25" s="34"/>
      <c r="B25" s="39"/>
      <c r="C25" s="34"/>
      <c r="D25" s="34"/>
      <c r="E25" s="34"/>
      <c r="F25" s="34"/>
      <c r="G25" s="34"/>
      <c r="H25" s="34"/>
      <c r="I25" s="34"/>
      <c r="J25" s="34"/>
      <c r="K25" s="34"/>
      <c r="L25" s="51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</row>
    <row r="26" spans="1:31" s="2" customFormat="1" ht="12" customHeight="1">
      <c r="A26" s="34"/>
      <c r="B26" s="39"/>
      <c r="C26" s="34"/>
      <c r="D26" s="113" t="s">
        <v>35</v>
      </c>
      <c r="E26" s="34"/>
      <c r="F26" s="34"/>
      <c r="G26" s="34"/>
      <c r="H26" s="34"/>
      <c r="I26" s="34"/>
      <c r="J26" s="34"/>
      <c r="K26" s="34"/>
      <c r="L26" s="51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</row>
    <row r="27" spans="1:31" s="8" customFormat="1" ht="16.5" customHeight="1">
      <c r="A27" s="116"/>
      <c r="B27" s="117"/>
      <c r="C27" s="116"/>
      <c r="D27" s="116"/>
      <c r="E27" s="315" t="s">
        <v>1</v>
      </c>
      <c r="F27" s="315"/>
      <c r="G27" s="315"/>
      <c r="H27" s="315"/>
      <c r="I27" s="116"/>
      <c r="J27" s="116"/>
      <c r="K27" s="116"/>
      <c r="L27" s="118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</row>
    <row r="28" spans="1:31" s="2" customFormat="1" ht="7" customHeight="1">
      <c r="A28" s="34"/>
      <c r="B28" s="39"/>
      <c r="C28" s="34"/>
      <c r="D28" s="34"/>
      <c r="E28" s="34"/>
      <c r="F28" s="34"/>
      <c r="G28" s="34"/>
      <c r="H28" s="34"/>
      <c r="I28" s="34"/>
      <c r="J28" s="34"/>
      <c r="K28" s="34"/>
      <c r="L28" s="51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</row>
    <row r="29" spans="1:31" s="2" customFormat="1" ht="7" customHeight="1">
      <c r="A29" s="34"/>
      <c r="B29" s="39"/>
      <c r="C29" s="34"/>
      <c r="D29" s="119"/>
      <c r="E29" s="119"/>
      <c r="F29" s="119"/>
      <c r="G29" s="119"/>
      <c r="H29" s="119"/>
      <c r="I29" s="119"/>
      <c r="J29" s="119"/>
      <c r="K29" s="119"/>
      <c r="L29" s="51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</row>
    <row r="30" spans="1:31" s="2" customFormat="1" ht="25.5" customHeight="1">
      <c r="A30" s="34"/>
      <c r="B30" s="39"/>
      <c r="C30" s="34"/>
      <c r="D30" s="120" t="s">
        <v>36</v>
      </c>
      <c r="E30" s="34"/>
      <c r="F30" s="34"/>
      <c r="G30" s="34"/>
      <c r="H30" s="34"/>
      <c r="I30" s="34"/>
      <c r="J30" s="121">
        <f>ROUND(J128, 2)</f>
        <v>0</v>
      </c>
      <c r="K30" s="34"/>
      <c r="L30" s="51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</row>
    <row r="31" spans="1:31" s="2" customFormat="1" ht="7" customHeight="1">
      <c r="A31" s="34"/>
      <c r="B31" s="39"/>
      <c r="C31" s="34"/>
      <c r="D31" s="119"/>
      <c r="E31" s="119"/>
      <c r="F31" s="119"/>
      <c r="G31" s="119"/>
      <c r="H31" s="119"/>
      <c r="I31" s="119"/>
      <c r="J31" s="119"/>
      <c r="K31" s="119"/>
      <c r="L31" s="51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</row>
    <row r="32" spans="1:31" s="2" customFormat="1" ht="14.5" customHeight="1">
      <c r="A32" s="34"/>
      <c r="B32" s="39"/>
      <c r="C32" s="34"/>
      <c r="D32" s="34"/>
      <c r="E32" s="34"/>
      <c r="F32" s="122" t="s">
        <v>38</v>
      </c>
      <c r="G32" s="34"/>
      <c r="H32" s="34"/>
      <c r="I32" s="122" t="s">
        <v>37</v>
      </c>
      <c r="J32" s="122" t="s">
        <v>39</v>
      </c>
      <c r="K32" s="34"/>
      <c r="L32" s="51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</row>
    <row r="33" spans="1:31" s="2" customFormat="1" ht="14.5" customHeight="1">
      <c r="A33" s="34"/>
      <c r="B33" s="39"/>
      <c r="C33" s="34"/>
      <c r="D33" s="123" t="s">
        <v>40</v>
      </c>
      <c r="E33" s="113" t="s">
        <v>41</v>
      </c>
      <c r="F33" s="124">
        <f>ROUND((SUM(BE128:BE390)),  2)</f>
        <v>0</v>
      </c>
      <c r="G33" s="34"/>
      <c r="H33" s="34"/>
      <c r="I33" s="125">
        <v>0.21</v>
      </c>
      <c r="J33" s="124">
        <f>ROUND(((SUM(BE128:BE390))*I33),  2)</f>
        <v>0</v>
      </c>
      <c r="K33" s="34"/>
      <c r="L33" s="51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</row>
    <row r="34" spans="1:31" s="2" customFormat="1" ht="14.5" customHeight="1">
      <c r="A34" s="34"/>
      <c r="B34" s="39"/>
      <c r="C34" s="34"/>
      <c r="D34" s="34"/>
      <c r="E34" s="113" t="s">
        <v>42</v>
      </c>
      <c r="F34" s="124">
        <f>ROUND((SUM(BF128:BF390)),  2)</f>
        <v>0</v>
      </c>
      <c r="G34" s="34"/>
      <c r="H34" s="34"/>
      <c r="I34" s="125">
        <v>0.15</v>
      </c>
      <c r="J34" s="124">
        <f>ROUND(((SUM(BF128:BF390))*I34),  2)</f>
        <v>0</v>
      </c>
      <c r="K34" s="34"/>
      <c r="L34" s="51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</row>
    <row r="35" spans="1:31" s="2" customFormat="1" ht="14.5" hidden="1" customHeight="1">
      <c r="A35" s="34"/>
      <c r="B35" s="39"/>
      <c r="C35" s="34"/>
      <c r="D35" s="34"/>
      <c r="E35" s="113" t="s">
        <v>43</v>
      </c>
      <c r="F35" s="124">
        <f>ROUND((SUM(BG128:BG390)),  2)</f>
        <v>0</v>
      </c>
      <c r="G35" s="34"/>
      <c r="H35" s="34"/>
      <c r="I35" s="125">
        <v>0.21</v>
      </c>
      <c r="J35" s="124">
        <f>0</f>
        <v>0</v>
      </c>
      <c r="K35" s="34"/>
      <c r="L35" s="51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</row>
    <row r="36" spans="1:31" s="2" customFormat="1" ht="14.5" hidden="1" customHeight="1">
      <c r="A36" s="34"/>
      <c r="B36" s="39"/>
      <c r="C36" s="34"/>
      <c r="D36" s="34"/>
      <c r="E36" s="113" t="s">
        <v>44</v>
      </c>
      <c r="F36" s="124">
        <f>ROUND((SUM(BH128:BH390)),  2)</f>
        <v>0</v>
      </c>
      <c r="G36" s="34"/>
      <c r="H36" s="34"/>
      <c r="I36" s="125">
        <v>0.15</v>
      </c>
      <c r="J36" s="124">
        <f>0</f>
        <v>0</v>
      </c>
      <c r="K36" s="34"/>
      <c r="L36" s="51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</row>
    <row r="37" spans="1:31" s="2" customFormat="1" ht="14.5" hidden="1" customHeight="1">
      <c r="A37" s="34"/>
      <c r="B37" s="39"/>
      <c r="C37" s="34"/>
      <c r="D37" s="34"/>
      <c r="E37" s="113" t="s">
        <v>45</v>
      </c>
      <c r="F37" s="124">
        <f>ROUND((SUM(BI128:BI390)),  2)</f>
        <v>0</v>
      </c>
      <c r="G37" s="34"/>
      <c r="H37" s="34"/>
      <c r="I37" s="125">
        <v>0</v>
      </c>
      <c r="J37" s="124">
        <f>0</f>
        <v>0</v>
      </c>
      <c r="K37" s="34"/>
      <c r="L37" s="51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</row>
    <row r="38" spans="1:31" s="2" customFormat="1" ht="7" customHeight="1">
      <c r="A38" s="34"/>
      <c r="B38" s="39"/>
      <c r="C38" s="34"/>
      <c r="D38" s="34"/>
      <c r="E38" s="34"/>
      <c r="F38" s="34"/>
      <c r="G38" s="34"/>
      <c r="H38" s="34"/>
      <c r="I38" s="34"/>
      <c r="J38" s="34"/>
      <c r="K38" s="34"/>
      <c r="L38" s="51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</row>
    <row r="39" spans="1:31" s="2" customFormat="1" ht="25.5" customHeight="1">
      <c r="A39" s="34"/>
      <c r="B39" s="39"/>
      <c r="C39" s="126"/>
      <c r="D39" s="127" t="s">
        <v>46</v>
      </c>
      <c r="E39" s="128"/>
      <c r="F39" s="128"/>
      <c r="G39" s="129" t="s">
        <v>47</v>
      </c>
      <c r="H39" s="130" t="s">
        <v>48</v>
      </c>
      <c r="I39" s="128"/>
      <c r="J39" s="131">
        <f>SUM(J30:J37)</f>
        <v>0</v>
      </c>
      <c r="K39" s="132"/>
      <c r="L39" s="51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</row>
    <row r="40" spans="1:31" s="2" customFormat="1" ht="14.5" customHeight="1">
      <c r="A40" s="34"/>
      <c r="B40" s="39"/>
      <c r="C40" s="34"/>
      <c r="D40" s="34"/>
      <c r="E40" s="34"/>
      <c r="F40" s="34"/>
      <c r="G40" s="34"/>
      <c r="H40" s="34"/>
      <c r="I40" s="34"/>
      <c r="J40" s="34"/>
      <c r="K40" s="34"/>
      <c r="L40" s="51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</row>
    <row r="41" spans="1:31" s="1" customFormat="1" ht="14.5" customHeight="1">
      <c r="B41" s="20"/>
      <c r="L41" s="20"/>
    </row>
    <row r="42" spans="1:31" s="1" customFormat="1" ht="14.5" customHeight="1">
      <c r="B42" s="20"/>
      <c r="L42" s="20"/>
    </row>
    <row r="43" spans="1:31" s="1" customFormat="1" ht="14.5" customHeight="1">
      <c r="B43" s="20"/>
      <c r="L43" s="20"/>
    </row>
    <row r="44" spans="1:31" s="1" customFormat="1" ht="14.5" customHeight="1">
      <c r="B44" s="20"/>
      <c r="L44" s="20"/>
    </row>
    <row r="45" spans="1:31" s="1" customFormat="1" ht="14.5" customHeight="1">
      <c r="B45" s="20"/>
      <c r="L45" s="20"/>
    </row>
    <row r="46" spans="1:31" s="1" customFormat="1" ht="14.5" customHeight="1">
      <c r="B46" s="20"/>
      <c r="L46" s="20"/>
    </row>
    <row r="47" spans="1:31" s="1" customFormat="1" ht="14.5" customHeight="1">
      <c r="B47" s="20"/>
      <c r="L47" s="20"/>
    </row>
    <row r="48" spans="1:31" s="1" customFormat="1" ht="14.5" customHeight="1">
      <c r="B48" s="20"/>
      <c r="L48" s="20"/>
    </row>
    <row r="49" spans="1:31" s="1" customFormat="1" ht="14.5" customHeight="1">
      <c r="B49" s="20"/>
      <c r="L49" s="20"/>
    </row>
    <row r="50" spans="1:31" s="2" customFormat="1" ht="14.5" customHeight="1">
      <c r="B50" s="51"/>
      <c r="D50" s="133" t="s">
        <v>49</v>
      </c>
      <c r="E50" s="134"/>
      <c r="F50" s="134"/>
      <c r="G50" s="133" t="s">
        <v>50</v>
      </c>
      <c r="H50" s="134"/>
      <c r="I50" s="134"/>
      <c r="J50" s="134"/>
      <c r="K50" s="134"/>
      <c r="L50" s="51"/>
    </row>
    <row r="51" spans="1:31" ht="11">
      <c r="B51" s="20"/>
      <c r="L51" s="20"/>
    </row>
    <row r="52" spans="1:31" ht="11">
      <c r="B52" s="20"/>
      <c r="L52" s="20"/>
    </row>
    <row r="53" spans="1:31" ht="11">
      <c r="B53" s="20"/>
      <c r="L53" s="20"/>
    </row>
    <row r="54" spans="1:31" ht="11">
      <c r="B54" s="20"/>
      <c r="L54" s="20"/>
    </row>
    <row r="55" spans="1:31" ht="11">
      <c r="B55" s="20"/>
      <c r="L55" s="20"/>
    </row>
    <row r="56" spans="1:31" ht="11">
      <c r="B56" s="20"/>
      <c r="L56" s="20"/>
    </row>
    <row r="57" spans="1:31" ht="11">
      <c r="B57" s="20"/>
      <c r="L57" s="20"/>
    </row>
    <row r="58" spans="1:31" ht="11">
      <c r="B58" s="20"/>
      <c r="L58" s="20"/>
    </row>
    <row r="59" spans="1:31" ht="11">
      <c r="B59" s="20"/>
      <c r="L59" s="20"/>
    </row>
    <row r="60" spans="1:31" ht="11">
      <c r="B60" s="20"/>
      <c r="L60" s="20"/>
    </row>
    <row r="61" spans="1:31" s="2" customFormat="1" ht="13">
      <c r="A61" s="34"/>
      <c r="B61" s="39"/>
      <c r="C61" s="34"/>
      <c r="D61" s="135" t="s">
        <v>51</v>
      </c>
      <c r="E61" s="136"/>
      <c r="F61" s="137" t="s">
        <v>52</v>
      </c>
      <c r="G61" s="135" t="s">
        <v>51</v>
      </c>
      <c r="H61" s="136"/>
      <c r="I61" s="136"/>
      <c r="J61" s="138" t="s">
        <v>52</v>
      </c>
      <c r="K61" s="136"/>
      <c r="L61" s="51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</row>
    <row r="62" spans="1:31" ht="11">
      <c r="B62" s="20"/>
      <c r="L62" s="20"/>
    </row>
    <row r="63" spans="1:31" ht="11">
      <c r="B63" s="20"/>
      <c r="L63" s="20"/>
    </row>
    <row r="64" spans="1:31" ht="11">
      <c r="B64" s="20"/>
      <c r="L64" s="20"/>
    </row>
    <row r="65" spans="1:31" s="2" customFormat="1" ht="13">
      <c r="A65" s="34"/>
      <c r="B65" s="39"/>
      <c r="C65" s="34"/>
      <c r="D65" s="133" t="s">
        <v>53</v>
      </c>
      <c r="E65" s="139"/>
      <c r="F65" s="139"/>
      <c r="G65" s="133" t="s">
        <v>54</v>
      </c>
      <c r="H65" s="139"/>
      <c r="I65" s="139"/>
      <c r="J65" s="139"/>
      <c r="K65" s="139"/>
      <c r="L65" s="51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</row>
    <row r="66" spans="1:31" ht="11">
      <c r="B66" s="20"/>
      <c r="L66" s="20"/>
    </row>
    <row r="67" spans="1:31" ht="11">
      <c r="B67" s="20"/>
      <c r="L67" s="20"/>
    </row>
    <row r="68" spans="1:31" ht="11">
      <c r="B68" s="20"/>
      <c r="L68" s="20"/>
    </row>
    <row r="69" spans="1:31" ht="11">
      <c r="B69" s="20"/>
      <c r="L69" s="20"/>
    </row>
    <row r="70" spans="1:31" ht="11">
      <c r="B70" s="20"/>
      <c r="L70" s="20"/>
    </row>
    <row r="71" spans="1:31" ht="11">
      <c r="B71" s="20"/>
      <c r="L71" s="20"/>
    </row>
    <row r="72" spans="1:31" ht="11">
      <c r="B72" s="20"/>
      <c r="L72" s="20"/>
    </row>
    <row r="73" spans="1:31" ht="11">
      <c r="B73" s="20"/>
      <c r="L73" s="20"/>
    </row>
    <row r="74" spans="1:31" ht="11">
      <c r="B74" s="20"/>
      <c r="L74" s="20"/>
    </row>
    <row r="75" spans="1:31" ht="11">
      <c r="B75" s="20"/>
      <c r="L75" s="20"/>
    </row>
    <row r="76" spans="1:31" s="2" customFormat="1" ht="13">
      <c r="A76" s="34"/>
      <c r="B76" s="39"/>
      <c r="C76" s="34"/>
      <c r="D76" s="135" t="s">
        <v>51</v>
      </c>
      <c r="E76" s="136"/>
      <c r="F76" s="137" t="s">
        <v>52</v>
      </c>
      <c r="G76" s="135" t="s">
        <v>51</v>
      </c>
      <c r="H76" s="136"/>
      <c r="I76" s="136"/>
      <c r="J76" s="138" t="s">
        <v>52</v>
      </c>
      <c r="K76" s="136"/>
      <c r="L76" s="51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</row>
    <row r="77" spans="1:31" s="2" customFormat="1" ht="14.5" customHeight="1">
      <c r="A77" s="34"/>
      <c r="B77" s="140"/>
      <c r="C77" s="141"/>
      <c r="D77" s="141"/>
      <c r="E77" s="141"/>
      <c r="F77" s="141"/>
      <c r="G77" s="141"/>
      <c r="H77" s="141"/>
      <c r="I77" s="141"/>
      <c r="J77" s="141"/>
      <c r="K77" s="141"/>
      <c r="L77" s="51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</row>
    <row r="81" spans="1:47" s="2" customFormat="1" ht="7" customHeight="1">
      <c r="A81" s="34"/>
      <c r="B81" s="142"/>
      <c r="C81" s="143"/>
      <c r="D81" s="143"/>
      <c r="E81" s="143"/>
      <c r="F81" s="143"/>
      <c r="G81" s="143"/>
      <c r="H81" s="143"/>
      <c r="I81" s="143"/>
      <c r="J81" s="143"/>
      <c r="K81" s="143"/>
      <c r="L81" s="51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</row>
    <row r="82" spans="1:47" s="2" customFormat="1" ht="25" customHeight="1">
      <c r="A82" s="34"/>
      <c r="B82" s="35"/>
      <c r="C82" s="23" t="s">
        <v>122</v>
      </c>
      <c r="D82" s="36"/>
      <c r="E82" s="36"/>
      <c r="F82" s="36"/>
      <c r="G82" s="36"/>
      <c r="H82" s="36"/>
      <c r="I82" s="36"/>
      <c r="J82" s="36"/>
      <c r="K82" s="36"/>
      <c r="L82" s="51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</row>
    <row r="83" spans="1:47" s="2" customFormat="1" ht="7" customHeight="1">
      <c r="A83" s="34"/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51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</row>
    <row r="84" spans="1:47" s="2" customFormat="1" ht="12" customHeight="1">
      <c r="A84" s="34"/>
      <c r="B84" s="35"/>
      <c r="C84" s="29" t="s">
        <v>16</v>
      </c>
      <c r="D84" s="36"/>
      <c r="E84" s="36"/>
      <c r="F84" s="36"/>
      <c r="G84" s="36"/>
      <c r="H84" s="36"/>
      <c r="I84" s="36"/>
      <c r="J84" s="36"/>
      <c r="K84" s="36"/>
      <c r="L84" s="51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</row>
    <row r="85" spans="1:47" s="2" customFormat="1" ht="26.25" customHeight="1">
      <c r="A85" s="34"/>
      <c r="B85" s="35"/>
      <c r="C85" s="36"/>
      <c r="D85" s="36"/>
      <c r="E85" s="316" t="str">
        <f>E7</f>
        <v>Cyklostezky 2020 - trasa I (Požární nádrž Běchovice – ČOV Újezd nad Lesy)</v>
      </c>
      <c r="F85" s="317"/>
      <c r="G85" s="317"/>
      <c r="H85" s="317"/>
      <c r="I85" s="36"/>
      <c r="J85" s="36"/>
      <c r="K85" s="36"/>
      <c r="L85" s="51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</row>
    <row r="86" spans="1:47" s="2" customFormat="1" ht="12" customHeight="1">
      <c r="A86" s="34"/>
      <c r="B86" s="35"/>
      <c r="C86" s="29" t="s">
        <v>106</v>
      </c>
      <c r="D86" s="36"/>
      <c r="E86" s="36"/>
      <c r="F86" s="36"/>
      <c r="G86" s="36"/>
      <c r="H86" s="36"/>
      <c r="I86" s="36"/>
      <c r="J86" s="36"/>
      <c r="K86" s="36"/>
      <c r="L86" s="51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</row>
    <row r="87" spans="1:47" s="2" customFormat="1" ht="16.5" customHeight="1">
      <c r="A87" s="34"/>
      <c r="B87" s="35"/>
      <c r="C87" s="36"/>
      <c r="D87" s="36"/>
      <c r="E87" s="287" t="str">
        <f>E9</f>
        <v>SO 101 - Stezka pro chodce a cyklisty</v>
      </c>
      <c r="F87" s="318"/>
      <c r="G87" s="318"/>
      <c r="H87" s="318"/>
      <c r="I87" s="36"/>
      <c r="J87" s="36"/>
      <c r="K87" s="36"/>
      <c r="L87" s="51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</row>
    <row r="88" spans="1:47" s="2" customFormat="1" ht="7" customHeight="1">
      <c r="A88" s="34"/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51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</row>
    <row r="89" spans="1:47" s="2" customFormat="1" ht="12" customHeight="1">
      <c r="A89" s="34"/>
      <c r="B89" s="35"/>
      <c r="C89" s="29" t="s">
        <v>20</v>
      </c>
      <c r="D89" s="36"/>
      <c r="E89" s="36"/>
      <c r="F89" s="27" t="str">
        <f>F12</f>
        <v>Praha - Běchovice</v>
      </c>
      <c r="G89" s="36"/>
      <c r="H89" s="36"/>
      <c r="I89" s="29" t="s">
        <v>22</v>
      </c>
      <c r="J89" s="66" t="str">
        <f>IF(J12="","",J12)</f>
        <v>26. 4. 2022</v>
      </c>
      <c r="K89" s="36"/>
      <c r="L89" s="51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</row>
    <row r="90" spans="1:47" s="2" customFormat="1" ht="7" customHeight="1">
      <c r="A90" s="34"/>
      <c r="B90" s="35"/>
      <c r="C90" s="36"/>
      <c r="D90" s="36"/>
      <c r="E90" s="36"/>
      <c r="F90" s="36"/>
      <c r="G90" s="36"/>
      <c r="H90" s="36"/>
      <c r="I90" s="36"/>
      <c r="J90" s="36"/>
      <c r="K90" s="36"/>
      <c r="L90" s="51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</row>
    <row r="91" spans="1:47" s="2" customFormat="1" ht="15.25" customHeight="1">
      <c r="A91" s="34"/>
      <c r="B91" s="35"/>
      <c r="C91" s="29" t="s">
        <v>24</v>
      </c>
      <c r="D91" s="36"/>
      <c r="E91" s="36"/>
      <c r="F91" s="27" t="str">
        <f>E15</f>
        <v>Městská část Praha – Běchovice</v>
      </c>
      <c r="G91" s="36"/>
      <c r="H91" s="36"/>
      <c r="I91" s="29" t="s">
        <v>30</v>
      </c>
      <c r="J91" s="32" t="str">
        <f>E21</f>
        <v>KONTIGA s.r.o.</v>
      </c>
      <c r="K91" s="36"/>
      <c r="L91" s="51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</row>
    <row r="92" spans="1:47" s="2" customFormat="1" ht="15.25" customHeight="1">
      <c r="A92" s="34"/>
      <c r="B92" s="35"/>
      <c r="C92" s="29" t="s">
        <v>28</v>
      </c>
      <c r="D92" s="36"/>
      <c r="E92" s="36"/>
      <c r="F92" s="27" t="str">
        <f>IF(E18="","",E18)</f>
        <v>Vyplň údaj</v>
      </c>
      <c r="G92" s="36"/>
      <c r="H92" s="36"/>
      <c r="I92" s="29" t="s">
        <v>33</v>
      </c>
      <c r="J92" s="32" t="str">
        <f>E24</f>
        <v>Ing. Jan Duben</v>
      </c>
      <c r="K92" s="36"/>
      <c r="L92" s="51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</row>
    <row r="93" spans="1:47" s="2" customFormat="1" ht="10.25" customHeight="1">
      <c r="A93" s="34"/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51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</row>
    <row r="94" spans="1:47" s="2" customFormat="1" ht="29.25" customHeight="1">
      <c r="A94" s="34"/>
      <c r="B94" s="35"/>
      <c r="C94" s="144" t="s">
        <v>123</v>
      </c>
      <c r="D94" s="145"/>
      <c r="E94" s="145"/>
      <c r="F94" s="145"/>
      <c r="G94" s="145"/>
      <c r="H94" s="145"/>
      <c r="I94" s="145"/>
      <c r="J94" s="146" t="s">
        <v>124</v>
      </c>
      <c r="K94" s="145"/>
      <c r="L94" s="51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</row>
    <row r="95" spans="1:47" s="2" customFormat="1" ht="10.25" customHeight="1">
      <c r="A95" s="34"/>
      <c r="B95" s="35"/>
      <c r="C95" s="36"/>
      <c r="D95" s="36"/>
      <c r="E95" s="36"/>
      <c r="F95" s="36"/>
      <c r="G95" s="36"/>
      <c r="H95" s="36"/>
      <c r="I95" s="36"/>
      <c r="J95" s="36"/>
      <c r="K95" s="36"/>
      <c r="L95" s="51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</row>
    <row r="96" spans="1:47" s="2" customFormat="1" ht="22.75" customHeight="1">
      <c r="A96" s="34"/>
      <c r="B96" s="35"/>
      <c r="C96" s="147" t="s">
        <v>125</v>
      </c>
      <c r="D96" s="36"/>
      <c r="E96" s="36"/>
      <c r="F96" s="36"/>
      <c r="G96" s="36"/>
      <c r="H96" s="36"/>
      <c r="I96" s="36"/>
      <c r="J96" s="84">
        <f>J128</f>
        <v>0</v>
      </c>
      <c r="K96" s="36"/>
      <c r="L96" s="51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U96" s="17" t="s">
        <v>126</v>
      </c>
    </row>
    <row r="97" spans="1:31" s="9" customFormat="1" ht="25" customHeight="1">
      <c r="B97" s="148"/>
      <c r="C97" s="149"/>
      <c r="D97" s="150" t="s">
        <v>127</v>
      </c>
      <c r="E97" s="151"/>
      <c r="F97" s="151"/>
      <c r="G97" s="151"/>
      <c r="H97" s="151"/>
      <c r="I97" s="151"/>
      <c r="J97" s="152">
        <f>J129</f>
        <v>0</v>
      </c>
      <c r="K97" s="149"/>
      <c r="L97" s="153"/>
    </row>
    <row r="98" spans="1:31" s="10" customFormat="1" ht="20" customHeight="1">
      <c r="B98" s="154"/>
      <c r="C98" s="155"/>
      <c r="D98" s="156" t="s">
        <v>128</v>
      </c>
      <c r="E98" s="157"/>
      <c r="F98" s="157"/>
      <c r="G98" s="157"/>
      <c r="H98" s="157"/>
      <c r="I98" s="157"/>
      <c r="J98" s="158">
        <f>J130</f>
        <v>0</v>
      </c>
      <c r="K98" s="155"/>
      <c r="L98" s="159"/>
    </row>
    <row r="99" spans="1:31" s="10" customFormat="1" ht="20" customHeight="1">
      <c r="B99" s="154"/>
      <c r="C99" s="155"/>
      <c r="D99" s="156" t="s">
        <v>129</v>
      </c>
      <c r="E99" s="157"/>
      <c r="F99" s="157"/>
      <c r="G99" s="157"/>
      <c r="H99" s="157"/>
      <c r="I99" s="157"/>
      <c r="J99" s="158">
        <f>J228</f>
        <v>0</v>
      </c>
      <c r="K99" s="155"/>
      <c r="L99" s="159"/>
    </row>
    <row r="100" spans="1:31" s="10" customFormat="1" ht="20" customHeight="1">
      <c r="B100" s="154"/>
      <c r="C100" s="155"/>
      <c r="D100" s="156" t="s">
        <v>130</v>
      </c>
      <c r="E100" s="157"/>
      <c r="F100" s="157"/>
      <c r="G100" s="157"/>
      <c r="H100" s="157"/>
      <c r="I100" s="157"/>
      <c r="J100" s="158">
        <f>J248</f>
        <v>0</v>
      </c>
      <c r="K100" s="155"/>
      <c r="L100" s="159"/>
    </row>
    <row r="101" spans="1:31" s="10" customFormat="1" ht="20" customHeight="1">
      <c r="B101" s="154"/>
      <c r="C101" s="155"/>
      <c r="D101" s="156" t="s">
        <v>131</v>
      </c>
      <c r="E101" s="157"/>
      <c r="F101" s="157"/>
      <c r="G101" s="157"/>
      <c r="H101" s="157"/>
      <c r="I101" s="157"/>
      <c r="J101" s="158">
        <f>J258</f>
        <v>0</v>
      </c>
      <c r="K101" s="155"/>
      <c r="L101" s="159"/>
    </row>
    <row r="102" spans="1:31" s="10" customFormat="1" ht="20" customHeight="1">
      <c r="B102" s="154"/>
      <c r="C102" s="155"/>
      <c r="D102" s="156" t="s">
        <v>132</v>
      </c>
      <c r="E102" s="157"/>
      <c r="F102" s="157"/>
      <c r="G102" s="157"/>
      <c r="H102" s="157"/>
      <c r="I102" s="157"/>
      <c r="J102" s="158">
        <f>J289</f>
        <v>0</v>
      </c>
      <c r="K102" s="155"/>
      <c r="L102" s="159"/>
    </row>
    <row r="103" spans="1:31" s="10" customFormat="1" ht="20" customHeight="1">
      <c r="B103" s="154"/>
      <c r="C103" s="155"/>
      <c r="D103" s="156" t="s">
        <v>133</v>
      </c>
      <c r="E103" s="157"/>
      <c r="F103" s="157"/>
      <c r="G103" s="157"/>
      <c r="H103" s="157"/>
      <c r="I103" s="157"/>
      <c r="J103" s="158">
        <f>J321</f>
        <v>0</v>
      </c>
      <c r="K103" s="155"/>
      <c r="L103" s="159"/>
    </row>
    <row r="104" spans="1:31" s="10" customFormat="1" ht="20" customHeight="1">
      <c r="B104" s="154"/>
      <c r="C104" s="155"/>
      <c r="D104" s="156" t="s">
        <v>134</v>
      </c>
      <c r="E104" s="157"/>
      <c r="F104" s="157"/>
      <c r="G104" s="157"/>
      <c r="H104" s="157"/>
      <c r="I104" s="157"/>
      <c r="J104" s="158">
        <f>J327</f>
        <v>0</v>
      </c>
      <c r="K104" s="155"/>
      <c r="L104" s="159"/>
    </row>
    <row r="105" spans="1:31" s="10" customFormat="1" ht="20" customHeight="1">
      <c r="B105" s="154"/>
      <c r="C105" s="155"/>
      <c r="D105" s="156" t="s">
        <v>135</v>
      </c>
      <c r="E105" s="157"/>
      <c r="F105" s="157"/>
      <c r="G105" s="157"/>
      <c r="H105" s="157"/>
      <c r="I105" s="157"/>
      <c r="J105" s="158">
        <f>J364</f>
        <v>0</v>
      </c>
      <c r="K105" s="155"/>
      <c r="L105" s="159"/>
    </row>
    <row r="106" spans="1:31" s="10" customFormat="1" ht="20" customHeight="1">
      <c r="B106" s="154"/>
      <c r="C106" s="155"/>
      <c r="D106" s="156" t="s">
        <v>136</v>
      </c>
      <c r="E106" s="157"/>
      <c r="F106" s="157"/>
      <c r="G106" s="157"/>
      <c r="H106" s="157"/>
      <c r="I106" s="157"/>
      <c r="J106" s="158">
        <f>J376</f>
        <v>0</v>
      </c>
      <c r="K106" s="155"/>
      <c r="L106" s="159"/>
    </row>
    <row r="107" spans="1:31" s="10" customFormat="1" ht="20" customHeight="1">
      <c r="B107" s="154"/>
      <c r="C107" s="155"/>
      <c r="D107" s="156" t="s">
        <v>137</v>
      </c>
      <c r="E107" s="157"/>
      <c r="F107" s="157"/>
      <c r="G107" s="157"/>
      <c r="H107" s="157"/>
      <c r="I107" s="157"/>
      <c r="J107" s="158">
        <f>J378</f>
        <v>0</v>
      </c>
      <c r="K107" s="155"/>
      <c r="L107" s="159"/>
    </row>
    <row r="108" spans="1:31" s="10" customFormat="1" ht="20" customHeight="1">
      <c r="B108" s="154"/>
      <c r="C108" s="155"/>
      <c r="D108" s="156" t="s">
        <v>138</v>
      </c>
      <c r="E108" s="157"/>
      <c r="F108" s="157"/>
      <c r="G108" s="157"/>
      <c r="H108" s="157"/>
      <c r="I108" s="157"/>
      <c r="J108" s="158">
        <f>J385</f>
        <v>0</v>
      </c>
      <c r="K108" s="155"/>
      <c r="L108" s="159"/>
    </row>
    <row r="109" spans="1:31" s="2" customFormat="1" ht="21.75" customHeight="1">
      <c r="A109" s="34"/>
      <c r="B109" s="35"/>
      <c r="C109" s="36"/>
      <c r="D109" s="36"/>
      <c r="E109" s="36"/>
      <c r="F109" s="36"/>
      <c r="G109" s="36"/>
      <c r="H109" s="36"/>
      <c r="I109" s="36"/>
      <c r="J109" s="36"/>
      <c r="K109" s="36"/>
      <c r="L109" s="51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</row>
    <row r="110" spans="1:31" s="2" customFormat="1" ht="7" customHeight="1">
      <c r="A110" s="34"/>
      <c r="B110" s="54"/>
      <c r="C110" s="55"/>
      <c r="D110" s="55"/>
      <c r="E110" s="55"/>
      <c r="F110" s="55"/>
      <c r="G110" s="55"/>
      <c r="H110" s="55"/>
      <c r="I110" s="55"/>
      <c r="J110" s="55"/>
      <c r="K110" s="55"/>
      <c r="L110" s="51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</row>
    <row r="114" spans="1:63" s="2" customFormat="1" ht="7" customHeight="1">
      <c r="A114" s="34"/>
      <c r="B114" s="56"/>
      <c r="C114" s="57"/>
      <c r="D114" s="57"/>
      <c r="E114" s="57"/>
      <c r="F114" s="57"/>
      <c r="G114" s="57"/>
      <c r="H114" s="57"/>
      <c r="I114" s="57"/>
      <c r="J114" s="57"/>
      <c r="K114" s="57"/>
      <c r="L114" s="51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</row>
    <row r="115" spans="1:63" s="2" customFormat="1" ht="25" customHeight="1">
      <c r="A115" s="34"/>
      <c r="B115" s="35"/>
      <c r="C115" s="23" t="s">
        <v>139</v>
      </c>
      <c r="D115" s="36"/>
      <c r="E115" s="36"/>
      <c r="F115" s="36"/>
      <c r="G115" s="36"/>
      <c r="H115" s="36"/>
      <c r="I115" s="36"/>
      <c r="J115" s="36"/>
      <c r="K115" s="36"/>
      <c r="L115" s="51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</row>
    <row r="116" spans="1:63" s="2" customFormat="1" ht="7" customHeight="1">
      <c r="A116" s="34"/>
      <c r="B116" s="35"/>
      <c r="C116" s="36"/>
      <c r="D116" s="36"/>
      <c r="E116" s="36"/>
      <c r="F116" s="36"/>
      <c r="G116" s="36"/>
      <c r="H116" s="36"/>
      <c r="I116" s="36"/>
      <c r="J116" s="36"/>
      <c r="K116" s="36"/>
      <c r="L116" s="51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</row>
    <row r="117" spans="1:63" s="2" customFormat="1" ht="12" customHeight="1">
      <c r="A117" s="34"/>
      <c r="B117" s="35"/>
      <c r="C117" s="29" t="s">
        <v>16</v>
      </c>
      <c r="D117" s="36"/>
      <c r="E117" s="36"/>
      <c r="F117" s="36"/>
      <c r="G117" s="36"/>
      <c r="H117" s="36"/>
      <c r="I117" s="36"/>
      <c r="J117" s="36"/>
      <c r="K117" s="36"/>
      <c r="L117" s="51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</row>
    <row r="118" spans="1:63" s="2" customFormat="1" ht="26.25" customHeight="1">
      <c r="A118" s="34"/>
      <c r="B118" s="35"/>
      <c r="C118" s="36"/>
      <c r="D118" s="36"/>
      <c r="E118" s="316" t="str">
        <f>E7</f>
        <v>Cyklostezky 2020 - trasa I (Požární nádrž Běchovice – ČOV Újezd nad Lesy)</v>
      </c>
      <c r="F118" s="317"/>
      <c r="G118" s="317"/>
      <c r="H118" s="317"/>
      <c r="I118" s="36"/>
      <c r="J118" s="36"/>
      <c r="K118" s="36"/>
      <c r="L118" s="51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</row>
    <row r="119" spans="1:63" s="2" customFormat="1" ht="12" customHeight="1">
      <c r="A119" s="34"/>
      <c r="B119" s="35"/>
      <c r="C119" s="29" t="s">
        <v>106</v>
      </c>
      <c r="D119" s="36"/>
      <c r="E119" s="36"/>
      <c r="F119" s="36"/>
      <c r="G119" s="36"/>
      <c r="H119" s="36"/>
      <c r="I119" s="36"/>
      <c r="J119" s="36"/>
      <c r="K119" s="36"/>
      <c r="L119" s="51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</row>
    <row r="120" spans="1:63" s="2" customFormat="1" ht="16.5" customHeight="1">
      <c r="A120" s="34"/>
      <c r="B120" s="35"/>
      <c r="C120" s="36"/>
      <c r="D120" s="36"/>
      <c r="E120" s="287" t="str">
        <f>E9</f>
        <v>SO 101 - Stezka pro chodce a cyklisty</v>
      </c>
      <c r="F120" s="318"/>
      <c r="G120" s="318"/>
      <c r="H120" s="318"/>
      <c r="I120" s="36"/>
      <c r="J120" s="36"/>
      <c r="K120" s="36"/>
      <c r="L120" s="51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</row>
    <row r="121" spans="1:63" s="2" customFormat="1" ht="7" customHeight="1">
      <c r="A121" s="34"/>
      <c r="B121" s="35"/>
      <c r="C121" s="36"/>
      <c r="D121" s="36"/>
      <c r="E121" s="36"/>
      <c r="F121" s="36"/>
      <c r="G121" s="36"/>
      <c r="H121" s="36"/>
      <c r="I121" s="36"/>
      <c r="J121" s="36"/>
      <c r="K121" s="36"/>
      <c r="L121" s="51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</row>
    <row r="122" spans="1:63" s="2" customFormat="1" ht="12" customHeight="1">
      <c r="A122" s="34"/>
      <c r="B122" s="35"/>
      <c r="C122" s="29" t="s">
        <v>20</v>
      </c>
      <c r="D122" s="36"/>
      <c r="E122" s="36"/>
      <c r="F122" s="27" t="str">
        <f>F12</f>
        <v>Praha - Běchovice</v>
      </c>
      <c r="G122" s="36"/>
      <c r="H122" s="36"/>
      <c r="I122" s="29" t="s">
        <v>22</v>
      </c>
      <c r="J122" s="66" t="str">
        <f>IF(J12="","",J12)</f>
        <v>26. 4. 2022</v>
      </c>
      <c r="K122" s="36"/>
      <c r="L122" s="51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</row>
    <row r="123" spans="1:63" s="2" customFormat="1" ht="7" customHeight="1">
      <c r="A123" s="34"/>
      <c r="B123" s="35"/>
      <c r="C123" s="36"/>
      <c r="D123" s="36"/>
      <c r="E123" s="36"/>
      <c r="F123" s="36"/>
      <c r="G123" s="36"/>
      <c r="H123" s="36"/>
      <c r="I123" s="36"/>
      <c r="J123" s="36"/>
      <c r="K123" s="36"/>
      <c r="L123" s="51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</row>
    <row r="124" spans="1:63" s="2" customFormat="1" ht="15.25" customHeight="1">
      <c r="A124" s="34"/>
      <c r="B124" s="35"/>
      <c r="C124" s="29" t="s">
        <v>24</v>
      </c>
      <c r="D124" s="36"/>
      <c r="E124" s="36"/>
      <c r="F124" s="27" t="str">
        <f>E15</f>
        <v>Městská část Praha – Běchovice</v>
      </c>
      <c r="G124" s="36"/>
      <c r="H124" s="36"/>
      <c r="I124" s="29" t="s">
        <v>30</v>
      </c>
      <c r="J124" s="32" t="str">
        <f>E21</f>
        <v>KONTIGA s.r.o.</v>
      </c>
      <c r="K124" s="36"/>
      <c r="L124" s="51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</row>
    <row r="125" spans="1:63" s="2" customFormat="1" ht="15.25" customHeight="1">
      <c r="A125" s="34"/>
      <c r="B125" s="35"/>
      <c r="C125" s="29" t="s">
        <v>28</v>
      </c>
      <c r="D125" s="36"/>
      <c r="E125" s="36"/>
      <c r="F125" s="27" t="str">
        <f>IF(E18="","",E18)</f>
        <v>Vyplň údaj</v>
      </c>
      <c r="G125" s="36"/>
      <c r="H125" s="36"/>
      <c r="I125" s="29" t="s">
        <v>33</v>
      </c>
      <c r="J125" s="32" t="str">
        <f>E24</f>
        <v>Ing. Jan Duben</v>
      </c>
      <c r="K125" s="36"/>
      <c r="L125" s="51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</row>
    <row r="126" spans="1:63" s="2" customFormat="1" ht="10.25" customHeight="1">
      <c r="A126" s="34"/>
      <c r="B126" s="35"/>
      <c r="C126" s="36"/>
      <c r="D126" s="36"/>
      <c r="E126" s="36"/>
      <c r="F126" s="36"/>
      <c r="G126" s="36"/>
      <c r="H126" s="36"/>
      <c r="I126" s="36"/>
      <c r="J126" s="36"/>
      <c r="K126" s="36"/>
      <c r="L126" s="51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</row>
    <row r="127" spans="1:63" s="11" customFormat="1" ht="29.25" customHeight="1">
      <c r="A127" s="160"/>
      <c r="B127" s="161"/>
      <c r="C127" s="162" t="s">
        <v>140</v>
      </c>
      <c r="D127" s="163" t="s">
        <v>61</v>
      </c>
      <c r="E127" s="163" t="s">
        <v>57</v>
      </c>
      <c r="F127" s="163" t="s">
        <v>58</v>
      </c>
      <c r="G127" s="163" t="s">
        <v>141</v>
      </c>
      <c r="H127" s="163" t="s">
        <v>142</v>
      </c>
      <c r="I127" s="163" t="s">
        <v>143</v>
      </c>
      <c r="J127" s="164" t="s">
        <v>124</v>
      </c>
      <c r="K127" s="165" t="s">
        <v>144</v>
      </c>
      <c r="L127" s="166"/>
      <c r="M127" s="75" t="s">
        <v>1</v>
      </c>
      <c r="N127" s="76" t="s">
        <v>40</v>
      </c>
      <c r="O127" s="76" t="s">
        <v>145</v>
      </c>
      <c r="P127" s="76" t="s">
        <v>146</v>
      </c>
      <c r="Q127" s="76" t="s">
        <v>147</v>
      </c>
      <c r="R127" s="76" t="s">
        <v>148</v>
      </c>
      <c r="S127" s="76" t="s">
        <v>149</v>
      </c>
      <c r="T127" s="77" t="s">
        <v>150</v>
      </c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60"/>
      <c r="AE127" s="160"/>
    </row>
    <row r="128" spans="1:63" s="2" customFormat="1" ht="22.75" customHeight="1">
      <c r="A128" s="34"/>
      <c r="B128" s="35"/>
      <c r="C128" s="82" t="s">
        <v>151</v>
      </c>
      <c r="D128" s="36"/>
      <c r="E128" s="36"/>
      <c r="F128" s="36"/>
      <c r="G128" s="36"/>
      <c r="H128" s="36"/>
      <c r="I128" s="36"/>
      <c r="J128" s="167">
        <f>BK128</f>
        <v>0</v>
      </c>
      <c r="K128" s="36"/>
      <c r="L128" s="39"/>
      <c r="M128" s="78"/>
      <c r="N128" s="168"/>
      <c r="O128" s="79"/>
      <c r="P128" s="169">
        <f>P129</f>
        <v>0</v>
      </c>
      <c r="Q128" s="79"/>
      <c r="R128" s="169">
        <f>R129</f>
        <v>1772.5064693000002</v>
      </c>
      <c r="S128" s="79"/>
      <c r="T128" s="170">
        <f>T129</f>
        <v>949.82024999999999</v>
      </c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T128" s="17" t="s">
        <v>75</v>
      </c>
      <c r="AU128" s="17" t="s">
        <v>126</v>
      </c>
      <c r="BK128" s="171">
        <f>BK129</f>
        <v>0</v>
      </c>
    </row>
    <row r="129" spans="1:65" s="12" customFormat="1" ht="26" customHeight="1">
      <c r="B129" s="172"/>
      <c r="C129" s="173"/>
      <c r="D129" s="174" t="s">
        <v>75</v>
      </c>
      <c r="E129" s="175" t="s">
        <v>152</v>
      </c>
      <c r="F129" s="175" t="s">
        <v>153</v>
      </c>
      <c r="G129" s="173"/>
      <c r="H129" s="173"/>
      <c r="I129" s="176"/>
      <c r="J129" s="177">
        <f>BK129</f>
        <v>0</v>
      </c>
      <c r="K129" s="173"/>
      <c r="L129" s="178"/>
      <c r="M129" s="179"/>
      <c r="N129" s="180"/>
      <c r="O129" s="180"/>
      <c r="P129" s="181">
        <f>P130+P228+P248+P258+P289+P321+P327+P364+P376+P378+P385</f>
        <v>0</v>
      </c>
      <c r="Q129" s="180"/>
      <c r="R129" s="181">
        <f>R130+R228+R248+R258+R289+R321+R327+R364+R376+R378+R385</f>
        <v>1772.5064693000002</v>
      </c>
      <c r="S129" s="180"/>
      <c r="T129" s="182">
        <f>T130+T228+T248+T258+T289+T321+T327+T364+T376+T378+T385</f>
        <v>949.82024999999999</v>
      </c>
      <c r="AR129" s="183" t="s">
        <v>84</v>
      </c>
      <c r="AT129" s="184" t="s">
        <v>75</v>
      </c>
      <c r="AU129" s="184" t="s">
        <v>76</v>
      </c>
      <c r="AY129" s="183" t="s">
        <v>154</v>
      </c>
      <c r="BK129" s="185">
        <f>BK130+BK228+BK248+BK258+BK289+BK321+BK327+BK364+BK376+BK378+BK385</f>
        <v>0</v>
      </c>
    </row>
    <row r="130" spans="1:65" s="12" customFormat="1" ht="22.75" customHeight="1">
      <c r="B130" s="172"/>
      <c r="C130" s="173"/>
      <c r="D130" s="174" t="s">
        <v>75</v>
      </c>
      <c r="E130" s="186" t="s">
        <v>84</v>
      </c>
      <c r="F130" s="186" t="s">
        <v>155</v>
      </c>
      <c r="G130" s="173"/>
      <c r="H130" s="173"/>
      <c r="I130" s="176"/>
      <c r="J130" s="187">
        <f>BK130</f>
        <v>0</v>
      </c>
      <c r="K130" s="173"/>
      <c r="L130" s="178"/>
      <c r="M130" s="179"/>
      <c r="N130" s="180"/>
      <c r="O130" s="180"/>
      <c r="P130" s="181">
        <f>SUM(P131:P227)</f>
        <v>0</v>
      </c>
      <c r="Q130" s="180"/>
      <c r="R130" s="181">
        <f>SUM(R131:R227)</f>
        <v>812.71756500000004</v>
      </c>
      <c r="S130" s="180"/>
      <c r="T130" s="182">
        <f>SUM(T131:T227)</f>
        <v>949.82024999999999</v>
      </c>
      <c r="AR130" s="183" t="s">
        <v>84</v>
      </c>
      <c r="AT130" s="184" t="s">
        <v>75</v>
      </c>
      <c r="AU130" s="184" t="s">
        <v>84</v>
      </c>
      <c r="AY130" s="183" t="s">
        <v>154</v>
      </c>
      <c r="BK130" s="185">
        <f>SUM(BK131:BK227)</f>
        <v>0</v>
      </c>
    </row>
    <row r="131" spans="1:65" s="2" customFormat="1" ht="24.25" customHeight="1">
      <c r="A131" s="34"/>
      <c r="B131" s="35"/>
      <c r="C131" s="188" t="s">
        <v>84</v>
      </c>
      <c r="D131" s="188" t="s">
        <v>156</v>
      </c>
      <c r="E131" s="189" t="s">
        <v>157</v>
      </c>
      <c r="F131" s="190" t="s">
        <v>158</v>
      </c>
      <c r="G131" s="191" t="s">
        <v>159</v>
      </c>
      <c r="H131" s="192">
        <v>1</v>
      </c>
      <c r="I131" s="193"/>
      <c r="J131" s="194">
        <f>ROUND(I131*H131,2)</f>
        <v>0</v>
      </c>
      <c r="K131" s="195"/>
      <c r="L131" s="39"/>
      <c r="M131" s="196" t="s">
        <v>1</v>
      </c>
      <c r="N131" s="197" t="s">
        <v>41</v>
      </c>
      <c r="O131" s="71"/>
      <c r="P131" s="198">
        <f>O131*H131</f>
        <v>0</v>
      </c>
      <c r="Q131" s="198">
        <v>0</v>
      </c>
      <c r="R131" s="198">
        <f>Q131*H131</f>
        <v>0</v>
      </c>
      <c r="S131" s="198">
        <v>0</v>
      </c>
      <c r="T131" s="199">
        <f>S131*H131</f>
        <v>0</v>
      </c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R131" s="200" t="s">
        <v>160</v>
      </c>
      <c r="AT131" s="200" t="s">
        <v>156</v>
      </c>
      <c r="AU131" s="200" t="s">
        <v>86</v>
      </c>
      <c r="AY131" s="17" t="s">
        <v>154</v>
      </c>
      <c r="BE131" s="201">
        <f>IF(N131="základní",J131,0)</f>
        <v>0</v>
      </c>
      <c r="BF131" s="201">
        <f>IF(N131="snížená",J131,0)</f>
        <v>0</v>
      </c>
      <c r="BG131" s="201">
        <f>IF(N131="zákl. přenesená",J131,0)</f>
        <v>0</v>
      </c>
      <c r="BH131" s="201">
        <f>IF(N131="sníž. přenesená",J131,0)</f>
        <v>0</v>
      </c>
      <c r="BI131" s="201">
        <f>IF(N131="nulová",J131,0)</f>
        <v>0</v>
      </c>
      <c r="BJ131" s="17" t="s">
        <v>84</v>
      </c>
      <c r="BK131" s="201">
        <f>ROUND(I131*H131,2)</f>
        <v>0</v>
      </c>
      <c r="BL131" s="17" t="s">
        <v>160</v>
      </c>
      <c r="BM131" s="200" t="s">
        <v>161</v>
      </c>
    </row>
    <row r="132" spans="1:65" s="2" customFormat="1" ht="24.25" customHeight="1">
      <c r="A132" s="34"/>
      <c r="B132" s="35"/>
      <c r="C132" s="188" t="s">
        <v>86</v>
      </c>
      <c r="D132" s="188" t="s">
        <v>156</v>
      </c>
      <c r="E132" s="189" t="s">
        <v>162</v>
      </c>
      <c r="F132" s="190" t="s">
        <v>163</v>
      </c>
      <c r="G132" s="191" t="s">
        <v>159</v>
      </c>
      <c r="H132" s="192">
        <v>1</v>
      </c>
      <c r="I132" s="193"/>
      <c r="J132" s="194">
        <f>ROUND(I132*H132,2)</f>
        <v>0</v>
      </c>
      <c r="K132" s="195"/>
      <c r="L132" s="39"/>
      <c r="M132" s="196" t="s">
        <v>1</v>
      </c>
      <c r="N132" s="197" t="s">
        <v>41</v>
      </c>
      <c r="O132" s="71"/>
      <c r="P132" s="198">
        <f>O132*H132</f>
        <v>0</v>
      </c>
      <c r="Q132" s="198">
        <v>0</v>
      </c>
      <c r="R132" s="198">
        <f>Q132*H132</f>
        <v>0</v>
      </c>
      <c r="S132" s="198">
        <v>0</v>
      </c>
      <c r="T132" s="199">
        <f>S132*H132</f>
        <v>0</v>
      </c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R132" s="200" t="s">
        <v>160</v>
      </c>
      <c r="AT132" s="200" t="s">
        <v>156</v>
      </c>
      <c r="AU132" s="200" t="s">
        <v>86</v>
      </c>
      <c r="AY132" s="17" t="s">
        <v>154</v>
      </c>
      <c r="BE132" s="201">
        <f>IF(N132="základní",J132,0)</f>
        <v>0</v>
      </c>
      <c r="BF132" s="201">
        <f>IF(N132="snížená",J132,0)</f>
        <v>0</v>
      </c>
      <c r="BG132" s="201">
        <f>IF(N132="zákl. přenesená",J132,0)</f>
        <v>0</v>
      </c>
      <c r="BH132" s="201">
        <f>IF(N132="sníž. přenesená",J132,0)</f>
        <v>0</v>
      </c>
      <c r="BI132" s="201">
        <f>IF(N132="nulová",J132,0)</f>
        <v>0</v>
      </c>
      <c r="BJ132" s="17" t="s">
        <v>84</v>
      </c>
      <c r="BK132" s="201">
        <f>ROUND(I132*H132,2)</f>
        <v>0</v>
      </c>
      <c r="BL132" s="17" t="s">
        <v>160</v>
      </c>
      <c r="BM132" s="200" t="s">
        <v>164</v>
      </c>
    </row>
    <row r="133" spans="1:65" s="2" customFormat="1" ht="16.5" customHeight="1">
      <c r="A133" s="34"/>
      <c r="B133" s="35"/>
      <c r="C133" s="188" t="s">
        <v>165</v>
      </c>
      <c r="D133" s="188" t="s">
        <v>156</v>
      </c>
      <c r="E133" s="189" t="s">
        <v>166</v>
      </c>
      <c r="F133" s="190" t="s">
        <v>167</v>
      </c>
      <c r="G133" s="191" t="s">
        <v>159</v>
      </c>
      <c r="H133" s="192">
        <v>1</v>
      </c>
      <c r="I133" s="193"/>
      <c r="J133" s="194">
        <f>ROUND(I133*H133,2)</f>
        <v>0</v>
      </c>
      <c r="K133" s="195"/>
      <c r="L133" s="39"/>
      <c r="M133" s="196" t="s">
        <v>1</v>
      </c>
      <c r="N133" s="197" t="s">
        <v>41</v>
      </c>
      <c r="O133" s="71"/>
      <c r="P133" s="198">
        <f>O133*H133</f>
        <v>0</v>
      </c>
      <c r="Q133" s="198">
        <v>0</v>
      </c>
      <c r="R133" s="198">
        <f>Q133*H133</f>
        <v>0</v>
      </c>
      <c r="S133" s="198">
        <v>0</v>
      </c>
      <c r="T133" s="199">
        <f>S133*H133</f>
        <v>0</v>
      </c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R133" s="200" t="s">
        <v>160</v>
      </c>
      <c r="AT133" s="200" t="s">
        <v>156</v>
      </c>
      <c r="AU133" s="200" t="s">
        <v>86</v>
      </c>
      <c r="AY133" s="17" t="s">
        <v>154</v>
      </c>
      <c r="BE133" s="201">
        <f>IF(N133="základní",J133,0)</f>
        <v>0</v>
      </c>
      <c r="BF133" s="201">
        <f>IF(N133="snížená",J133,0)</f>
        <v>0</v>
      </c>
      <c r="BG133" s="201">
        <f>IF(N133="zákl. přenesená",J133,0)</f>
        <v>0</v>
      </c>
      <c r="BH133" s="201">
        <f>IF(N133="sníž. přenesená",J133,0)</f>
        <v>0</v>
      </c>
      <c r="BI133" s="201">
        <f>IF(N133="nulová",J133,0)</f>
        <v>0</v>
      </c>
      <c r="BJ133" s="17" t="s">
        <v>84</v>
      </c>
      <c r="BK133" s="201">
        <f>ROUND(I133*H133,2)</f>
        <v>0</v>
      </c>
      <c r="BL133" s="17" t="s">
        <v>160</v>
      </c>
      <c r="BM133" s="200" t="s">
        <v>168</v>
      </c>
    </row>
    <row r="134" spans="1:65" s="2" customFormat="1" ht="24.25" customHeight="1">
      <c r="A134" s="34"/>
      <c r="B134" s="35"/>
      <c r="C134" s="188" t="s">
        <v>160</v>
      </c>
      <c r="D134" s="188" t="s">
        <v>156</v>
      </c>
      <c r="E134" s="189" t="s">
        <v>169</v>
      </c>
      <c r="F134" s="190" t="s">
        <v>170</v>
      </c>
      <c r="G134" s="191" t="s">
        <v>171</v>
      </c>
      <c r="H134" s="192">
        <v>2960</v>
      </c>
      <c r="I134" s="193"/>
      <c r="J134" s="194">
        <f>ROUND(I134*H134,2)</f>
        <v>0</v>
      </c>
      <c r="K134" s="195"/>
      <c r="L134" s="39"/>
      <c r="M134" s="196" t="s">
        <v>1</v>
      </c>
      <c r="N134" s="197" t="s">
        <v>41</v>
      </c>
      <c r="O134" s="71"/>
      <c r="P134" s="198">
        <f>O134*H134</f>
        <v>0</v>
      </c>
      <c r="Q134" s="198">
        <v>0</v>
      </c>
      <c r="R134" s="198">
        <f>Q134*H134</f>
        <v>0</v>
      </c>
      <c r="S134" s="198">
        <v>0.28999999999999998</v>
      </c>
      <c r="T134" s="199">
        <f>S134*H134</f>
        <v>858.4</v>
      </c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R134" s="200" t="s">
        <v>160</v>
      </c>
      <c r="AT134" s="200" t="s">
        <v>156</v>
      </c>
      <c r="AU134" s="200" t="s">
        <v>86</v>
      </c>
      <c r="AY134" s="17" t="s">
        <v>154</v>
      </c>
      <c r="BE134" s="201">
        <f>IF(N134="základní",J134,0)</f>
        <v>0</v>
      </c>
      <c r="BF134" s="201">
        <f>IF(N134="snížená",J134,0)</f>
        <v>0</v>
      </c>
      <c r="BG134" s="201">
        <f>IF(N134="zákl. přenesená",J134,0)</f>
        <v>0</v>
      </c>
      <c r="BH134" s="201">
        <f>IF(N134="sníž. přenesená",J134,0)</f>
        <v>0</v>
      </c>
      <c r="BI134" s="201">
        <f>IF(N134="nulová",J134,0)</f>
        <v>0</v>
      </c>
      <c r="BJ134" s="17" t="s">
        <v>84</v>
      </c>
      <c r="BK134" s="201">
        <f>ROUND(I134*H134,2)</f>
        <v>0</v>
      </c>
      <c r="BL134" s="17" t="s">
        <v>160</v>
      </c>
      <c r="BM134" s="200" t="s">
        <v>172</v>
      </c>
    </row>
    <row r="135" spans="1:65" s="13" customFormat="1" ht="24">
      <c r="B135" s="202"/>
      <c r="C135" s="203"/>
      <c r="D135" s="204" t="s">
        <v>173</v>
      </c>
      <c r="E135" s="205" t="s">
        <v>1</v>
      </c>
      <c r="F135" s="206" t="s">
        <v>174</v>
      </c>
      <c r="G135" s="203"/>
      <c r="H135" s="207">
        <v>2960</v>
      </c>
      <c r="I135" s="208"/>
      <c r="J135" s="203"/>
      <c r="K135" s="203"/>
      <c r="L135" s="209"/>
      <c r="M135" s="210"/>
      <c r="N135" s="211"/>
      <c r="O135" s="211"/>
      <c r="P135" s="211"/>
      <c r="Q135" s="211"/>
      <c r="R135" s="211"/>
      <c r="S135" s="211"/>
      <c r="T135" s="212"/>
      <c r="AT135" s="213" t="s">
        <v>173</v>
      </c>
      <c r="AU135" s="213" t="s">
        <v>86</v>
      </c>
      <c r="AV135" s="13" t="s">
        <v>86</v>
      </c>
      <c r="AW135" s="13" t="s">
        <v>32</v>
      </c>
      <c r="AX135" s="13" t="s">
        <v>84</v>
      </c>
      <c r="AY135" s="213" t="s">
        <v>154</v>
      </c>
    </row>
    <row r="136" spans="1:65" s="2" customFormat="1" ht="24.25" customHeight="1">
      <c r="A136" s="34"/>
      <c r="B136" s="35"/>
      <c r="C136" s="188" t="s">
        <v>175</v>
      </c>
      <c r="D136" s="188" t="s">
        <v>156</v>
      </c>
      <c r="E136" s="189" t="s">
        <v>176</v>
      </c>
      <c r="F136" s="190" t="s">
        <v>177</v>
      </c>
      <c r="G136" s="191" t="s">
        <v>171</v>
      </c>
      <c r="H136" s="192">
        <v>9.5</v>
      </c>
      <c r="I136" s="193"/>
      <c r="J136" s="194">
        <f>ROUND(I136*H136,2)</f>
        <v>0</v>
      </c>
      <c r="K136" s="195"/>
      <c r="L136" s="39"/>
      <c r="M136" s="196" t="s">
        <v>1</v>
      </c>
      <c r="N136" s="197" t="s">
        <v>41</v>
      </c>
      <c r="O136" s="71"/>
      <c r="P136" s="198">
        <f>O136*H136</f>
        <v>0</v>
      </c>
      <c r="Q136" s="198">
        <v>3.0000000000000001E-5</v>
      </c>
      <c r="R136" s="198">
        <f>Q136*H136</f>
        <v>2.8499999999999999E-4</v>
      </c>
      <c r="S136" s="198">
        <v>9.1999999999999998E-2</v>
      </c>
      <c r="T136" s="199">
        <f>S136*H136</f>
        <v>0.874</v>
      </c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R136" s="200" t="s">
        <v>160</v>
      </c>
      <c r="AT136" s="200" t="s">
        <v>156</v>
      </c>
      <c r="AU136" s="200" t="s">
        <v>86</v>
      </c>
      <c r="AY136" s="17" t="s">
        <v>154</v>
      </c>
      <c r="BE136" s="201">
        <f>IF(N136="základní",J136,0)</f>
        <v>0</v>
      </c>
      <c r="BF136" s="201">
        <f>IF(N136="snížená",J136,0)</f>
        <v>0</v>
      </c>
      <c r="BG136" s="201">
        <f>IF(N136="zákl. přenesená",J136,0)</f>
        <v>0</v>
      </c>
      <c r="BH136" s="201">
        <f>IF(N136="sníž. přenesená",J136,0)</f>
        <v>0</v>
      </c>
      <c r="BI136" s="201">
        <f>IF(N136="nulová",J136,0)</f>
        <v>0</v>
      </c>
      <c r="BJ136" s="17" t="s">
        <v>84</v>
      </c>
      <c r="BK136" s="201">
        <f>ROUND(I136*H136,2)</f>
        <v>0</v>
      </c>
      <c r="BL136" s="17" t="s">
        <v>160</v>
      </c>
      <c r="BM136" s="200" t="s">
        <v>178</v>
      </c>
    </row>
    <row r="137" spans="1:65" s="13" customFormat="1" ht="24">
      <c r="B137" s="202"/>
      <c r="C137" s="203"/>
      <c r="D137" s="204" t="s">
        <v>173</v>
      </c>
      <c r="E137" s="205" t="s">
        <v>1</v>
      </c>
      <c r="F137" s="206" t="s">
        <v>179</v>
      </c>
      <c r="G137" s="203"/>
      <c r="H137" s="207">
        <v>9.5</v>
      </c>
      <c r="I137" s="208"/>
      <c r="J137" s="203"/>
      <c r="K137" s="203"/>
      <c r="L137" s="209"/>
      <c r="M137" s="210"/>
      <c r="N137" s="211"/>
      <c r="O137" s="211"/>
      <c r="P137" s="211"/>
      <c r="Q137" s="211"/>
      <c r="R137" s="211"/>
      <c r="S137" s="211"/>
      <c r="T137" s="212"/>
      <c r="AT137" s="213" t="s">
        <v>173</v>
      </c>
      <c r="AU137" s="213" t="s">
        <v>86</v>
      </c>
      <c r="AV137" s="13" t="s">
        <v>86</v>
      </c>
      <c r="AW137" s="13" t="s">
        <v>32</v>
      </c>
      <c r="AX137" s="13" t="s">
        <v>84</v>
      </c>
      <c r="AY137" s="213" t="s">
        <v>154</v>
      </c>
    </row>
    <row r="138" spans="1:65" s="2" customFormat="1" ht="24.25" customHeight="1">
      <c r="A138" s="34"/>
      <c r="B138" s="35"/>
      <c r="C138" s="188" t="s">
        <v>180</v>
      </c>
      <c r="D138" s="188" t="s">
        <v>156</v>
      </c>
      <c r="E138" s="189" t="s">
        <v>181</v>
      </c>
      <c r="F138" s="190" t="s">
        <v>182</v>
      </c>
      <c r="G138" s="191" t="s">
        <v>171</v>
      </c>
      <c r="H138" s="192">
        <v>4.75</v>
      </c>
      <c r="I138" s="193"/>
      <c r="J138" s="194">
        <f>ROUND(I138*H138,2)</f>
        <v>0</v>
      </c>
      <c r="K138" s="195"/>
      <c r="L138" s="39"/>
      <c r="M138" s="196" t="s">
        <v>1</v>
      </c>
      <c r="N138" s="197" t="s">
        <v>41</v>
      </c>
      <c r="O138" s="71"/>
      <c r="P138" s="198">
        <f>O138*H138</f>
        <v>0</v>
      </c>
      <c r="Q138" s="198">
        <v>4.0000000000000003E-5</v>
      </c>
      <c r="R138" s="198">
        <f>Q138*H138</f>
        <v>1.9000000000000001E-4</v>
      </c>
      <c r="S138" s="198">
        <v>0.115</v>
      </c>
      <c r="T138" s="199">
        <f>S138*H138</f>
        <v>0.54625000000000001</v>
      </c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R138" s="200" t="s">
        <v>160</v>
      </c>
      <c r="AT138" s="200" t="s">
        <v>156</v>
      </c>
      <c r="AU138" s="200" t="s">
        <v>86</v>
      </c>
      <c r="AY138" s="17" t="s">
        <v>154</v>
      </c>
      <c r="BE138" s="201">
        <f>IF(N138="základní",J138,0)</f>
        <v>0</v>
      </c>
      <c r="BF138" s="201">
        <f>IF(N138="snížená",J138,0)</f>
        <v>0</v>
      </c>
      <c r="BG138" s="201">
        <f>IF(N138="zákl. přenesená",J138,0)</f>
        <v>0</v>
      </c>
      <c r="BH138" s="201">
        <f>IF(N138="sníž. přenesená",J138,0)</f>
        <v>0</v>
      </c>
      <c r="BI138" s="201">
        <f>IF(N138="nulová",J138,0)</f>
        <v>0</v>
      </c>
      <c r="BJ138" s="17" t="s">
        <v>84</v>
      </c>
      <c r="BK138" s="201">
        <f>ROUND(I138*H138,2)</f>
        <v>0</v>
      </c>
      <c r="BL138" s="17" t="s">
        <v>160</v>
      </c>
      <c r="BM138" s="200" t="s">
        <v>183</v>
      </c>
    </row>
    <row r="139" spans="1:65" s="13" customFormat="1" ht="24">
      <c r="B139" s="202"/>
      <c r="C139" s="203"/>
      <c r="D139" s="204" t="s">
        <v>173</v>
      </c>
      <c r="E139" s="205" t="s">
        <v>1</v>
      </c>
      <c r="F139" s="206" t="s">
        <v>184</v>
      </c>
      <c r="G139" s="203"/>
      <c r="H139" s="207">
        <v>4.75</v>
      </c>
      <c r="I139" s="208"/>
      <c r="J139" s="203"/>
      <c r="K139" s="203"/>
      <c r="L139" s="209"/>
      <c r="M139" s="210"/>
      <c r="N139" s="211"/>
      <c r="O139" s="211"/>
      <c r="P139" s="211"/>
      <c r="Q139" s="211"/>
      <c r="R139" s="211"/>
      <c r="S139" s="211"/>
      <c r="T139" s="212"/>
      <c r="AT139" s="213" t="s">
        <v>173</v>
      </c>
      <c r="AU139" s="213" t="s">
        <v>86</v>
      </c>
      <c r="AV139" s="13" t="s">
        <v>86</v>
      </c>
      <c r="AW139" s="13" t="s">
        <v>32</v>
      </c>
      <c r="AX139" s="13" t="s">
        <v>84</v>
      </c>
      <c r="AY139" s="213" t="s">
        <v>154</v>
      </c>
    </row>
    <row r="140" spans="1:65" s="2" customFormat="1" ht="24.25" customHeight="1">
      <c r="A140" s="34"/>
      <c r="B140" s="35"/>
      <c r="C140" s="188" t="s">
        <v>185</v>
      </c>
      <c r="D140" s="188" t="s">
        <v>156</v>
      </c>
      <c r="E140" s="189" t="s">
        <v>186</v>
      </c>
      <c r="F140" s="190" t="s">
        <v>187</v>
      </c>
      <c r="G140" s="191" t="s">
        <v>188</v>
      </c>
      <c r="H140" s="192">
        <v>50</v>
      </c>
      <c r="I140" s="193"/>
      <c r="J140" s="194">
        <f>ROUND(I140*H140,2)</f>
        <v>0</v>
      </c>
      <c r="K140" s="195"/>
      <c r="L140" s="39"/>
      <c r="M140" s="196" t="s">
        <v>1</v>
      </c>
      <c r="N140" s="197" t="s">
        <v>41</v>
      </c>
      <c r="O140" s="71"/>
      <c r="P140" s="198">
        <f>O140*H140</f>
        <v>0</v>
      </c>
      <c r="Q140" s="198">
        <v>0</v>
      </c>
      <c r="R140" s="198">
        <f>Q140*H140</f>
        <v>0</v>
      </c>
      <c r="S140" s="198">
        <v>1.8</v>
      </c>
      <c r="T140" s="199">
        <f>S140*H140</f>
        <v>90</v>
      </c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R140" s="200" t="s">
        <v>160</v>
      </c>
      <c r="AT140" s="200" t="s">
        <v>156</v>
      </c>
      <c r="AU140" s="200" t="s">
        <v>86</v>
      </c>
      <c r="AY140" s="17" t="s">
        <v>154</v>
      </c>
      <c r="BE140" s="201">
        <f>IF(N140="základní",J140,0)</f>
        <v>0</v>
      </c>
      <c r="BF140" s="201">
        <f>IF(N140="snížená",J140,0)</f>
        <v>0</v>
      </c>
      <c r="BG140" s="201">
        <f>IF(N140="zákl. přenesená",J140,0)</f>
        <v>0</v>
      </c>
      <c r="BH140" s="201">
        <f>IF(N140="sníž. přenesená",J140,0)</f>
        <v>0</v>
      </c>
      <c r="BI140" s="201">
        <f>IF(N140="nulová",J140,0)</f>
        <v>0</v>
      </c>
      <c r="BJ140" s="17" t="s">
        <v>84</v>
      </c>
      <c r="BK140" s="201">
        <f>ROUND(I140*H140,2)</f>
        <v>0</v>
      </c>
      <c r="BL140" s="17" t="s">
        <v>160</v>
      </c>
      <c r="BM140" s="200" t="s">
        <v>189</v>
      </c>
    </row>
    <row r="141" spans="1:65" s="13" customFormat="1" ht="12">
      <c r="B141" s="202"/>
      <c r="C141" s="203"/>
      <c r="D141" s="204" t="s">
        <v>173</v>
      </c>
      <c r="E141" s="205" t="s">
        <v>1</v>
      </c>
      <c r="F141" s="206" t="s">
        <v>190</v>
      </c>
      <c r="G141" s="203"/>
      <c r="H141" s="207">
        <v>50</v>
      </c>
      <c r="I141" s="208"/>
      <c r="J141" s="203"/>
      <c r="K141" s="203"/>
      <c r="L141" s="209"/>
      <c r="M141" s="210"/>
      <c r="N141" s="211"/>
      <c r="O141" s="211"/>
      <c r="P141" s="211"/>
      <c r="Q141" s="211"/>
      <c r="R141" s="211"/>
      <c r="S141" s="211"/>
      <c r="T141" s="212"/>
      <c r="AT141" s="213" t="s">
        <v>173</v>
      </c>
      <c r="AU141" s="213" t="s">
        <v>86</v>
      </c>
      <c r="AV141" s="13" t="s">
        <v>86</v>
      </c>
      <c r="AW141" s="13" t="s">
        <v>32</v>
      </c>
      <c r="AX141" s="13" t="s">
        <v>84</v>
      </c>
      <c r="AY141" s="213" t="s">
        <v>154</v>
      </c>
    </row>
    <row r="142" spans="1:65" s="2" customFormat="1" ht="16.5" customHeight="1">
      <c r="A142" s="34"/>
      <c r="B142" s="35"/>
      <c r="C142" s="188" t="s">
        <v>191</v>
      </c>
      <c r="D142" s="188" t="s">
        <v>156</v>
      </c>
      <c r="E142" s="189" t="s">
        <v>192</v>
      </c>
      <c r="F142" s="190" t="s">
        <v>193</v>
      </c>
      <c r="G142" s="191" t="s">
        <v>194</v>
      </c>
      <c r="H142" s="192">
        <v>30</v>
      </c>
      <c r="I142" s="193"/>
      <c r="J142" s="194">
        <f>ROUND(I142*H142,2)</f>
        <v>0</v>
      </c>
      <c r="K142" s="195"/>
      <c r="L142" s="39"/>
      <c r="M142" s="196" t="s">
        <v>1</v>
      </c>
      <c r="N142" s="197" t="s">
        <v>41</v>
      </c>
      <c r="O142" s="71"/>
      <c r="P142" s="198">
        <f>O142*H142</f>
        <v>0</v>
      </c>
      <c r="Q142" s="198">
        <v>1.7500000000000002E-2</v>
      </c>
      <c r="R142" s="198">
        <f>Q142*H142</f>
        <v>0.52500000000000002</v>
      </c>
      <c r="S142" s="198">
        <v>0</v>
      </c>
      <c r="T142" s="199">
        <f>S142*H142</f>
        <v>0</v>
      </c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R142" s="200" t="s">
        <v>160</v>
      </c>
      <c r="AT142" s="200" t="s">
        <v>156</v>
      </c>
      <c r="AU142" s="200" t="s">
        <v>86</v>
      </c>
      <c r="AY142" s="17" t="s">
        <v>154</v>
      </c>
      <c r="BE142" s="201">
        <f>IF(N142="základní",J142,0)</f>
        <v>0</v>
      </c>
      <c r="BF142" s="201">
        <f>IF(N142="snížená",J142,0)</f>
        <v>0</v>
      </c>
      <c r="BG142" s="201">
        <f>IF(N142="zákl. přenesená",J142,0)</f>
        <v>0</v>
      </c>
      <c r="BH142" s="201">
        <f>IF(N142="sníž. přenesená",J142,0)</f>
        <v>0</v>
      </c>
      <c r="BI142" s="201">
        <f>IF(N142="nulová",J142,0)</f>
        <v>0</v>
      </c>
      <c r="BJ142" s="17" t="s">
        <v>84</v>
      </c>
      <c r="BK142" s="201">
        <f>ROUND(I142*H142,2)</f>
        <v>0</v>
      </c>
      <c r="BL142" s="17" t="s">
        <v>160</v>
      </c>
      <c r="BM142" s="200" t="s">
        <v>195</v>
      </c>
    </row>
    <row r="143" spans="1:65" s="13" customFormat="1" ht="12">
      <c r="B143" s="202"/>
      <c r="C143" s="203"/>
      <c r="D143" s="204" t="s">
        <v>173</v>
      </c>
      <c r="E143" s="205" t="s">
        <v>1</v>
      </c>
      <c r="F143" s="206" t="s">
        <v>196</v>
      </c>
      <c r="G143" s="203"/>
      <c r="H143" s="207">
        <v>30</v>
      </c>
      <c r="I143" s="208"/>
      <c r="J143" s="203"/>
      <c r="K143" s="203"/>
      <c r="L143" s="209"/>
      <c r="M143" s="210"/>
      <c r="N143" s="211"/>
      <c r="O143" s="211"/>
      <c r="P143" s="211"/>
      <c r="Q143" s="211"/>
      <c r="R143" s="211"/>
      <c r="S143" s="211"/>
      <c r="T143" s="212"/>
      <c r="AT143" s="213" t="s">
        <v>173</v>
      </c>
      <c r="AU143" s="213" t="s">
        <v>86</v>
      </c>
      <c r="AV143" s="13" t="s">
        <v>86</v>
      </c>
      <c r="AW143" s="13" t="s">
        <v>32</v>
      </c>
      <c r="AX143" s="13" t="s">
        <v>84</v>
      </c>
      <c r="AY143" s="213" t="s">
        <v>154</v>
      </c>
    </row>
    <row r="144" spans="1:65" s="2" customFormat="1" ht="24.25" customHeight="1">
      <c r="A144" s="34"/>
      <c r="B144" s="35"/>
      <c r="C144" s="188" t="s">
        <v>96</v>
      </c>
      <c r="D144" s="188" t="s">
        <v>156</v>
      </c>
      <c r="E144" s="189" t="s">
        <v>197</v>
      </c>
      <c r="F144" s="190" t="s">
        <v>198</v>
      </c>
      <c r="G144" s="191" t="s">
        <v>199</v>
      </c>
      <c r="H144" s="192">
        <v>50</v>
      </c>
      <c r="I144" s="193"/>
      <c r="J144" s="194">
        <f>ROUND(I144*H144,2)</f>
        <v>0</v>
      </c>
      <c r="K144" s="195"/>
      <c r="L144" s="39"/>
      <c r="M144" s="196" t="s">
        <v>1</v>
      </c>
      <c r="N144" s="197" t="s">
        <v>41</v>
      </c>
      <c r="O144" s="71"/>
      <c r="P144" s="198">
        <f>O144*H144</f>
        <v>0</v>
      </c>
      <c r="Q144" s="198">
        <v>3.0000000000000001E-5</v>
      </c>
      <c r="R144" s="198">
        <f>Q144*H144</f>
        <v>1.5E-3</v>
      </c>
      <c r="S144" s="198">
        <v>0</v>
      </c>
      <c r="T144" s="199">
        <f>S144*H144</f>
        <v>0</v>
      </c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R144" s="200" t="s">
        <v>160</v>
      </c>
      <c r="AT144" s="200" t="s">
        <v>156</v>
      </c>
      <c r="AU144" s="200" t="s">
        <v>86</v>
      </c>
      <c r="AY144" s="17" t="s">
        <v>154</v>
      </c>
      <c r="BE144" s="201">
        <f>IF(N144="základní",J144,0)</f>
        <v>0</v>
      </c>
      <c r="BF144" s="201">
        <f>IF(N144="snížená",J144,0)</f>
        <v>0</v>
      </c>
      <c r="BG144" s="201">
        <f>IF(N144="zákl. přenesená",J144,0)</f>
        <v>0</v>
      </c>
      <c r="BH144" s="201">
        <f>IF(N144="sníž. přenesená",J144,0)</f>
        <v>0</v>
      </c>
      <c r="BI144" s="201">
        <f>IF(N144="nulová",J144,0)</f>
        <v>0</v>
      </c>
      <c r="BJ144" s="17" t="s">
        <v>84</v>
      </c>
      <c r="BK144" s="201">
        <f>ROUND(I144*H144,2)</f>
        <v>0</v>
      </c>
      <c r="BL144" s="17" t="s">
        <v>160</v>
      </c>
      <c r="BM144" s="200" t="s">
        <v>200</v>
      </c>
    </row>
    <row r="145" spans="1:65" s="13" customFormat="1" ht="12">
      <c r="B145" s="202"/>
      <c r="C145" s="203"/>
      <c r="D145" s="204" t="s">
        <v>173</v>
      </c>
      <c r="E145" s="205" t="s">
        <v>1</v>
      </c>
      <c r="F145" s="206" t="s">
        <v>190</v>
      </c>
      <c r="G145" s="203"/>
      <c r="H145" s="207">
        <v>50</v>
      </c>
      <c r="I145" s="208"/>
      <c r="J145" s="203"/>
      <c r="K145" s="203"/>
      <c r="L145" s="209"/>
      <c r="M145" s="210"/>
      <c r="N145" s="211"/>
      <c r="O145" s="211"/>
      <c r="P145" s="211"/>
      <c r="Q145" s="211"/>
      <c r="R145" s="211"/>
      <c r="S145" s="211"/>
      <c r="T145" s="212"/>
      <c r="AT145" s="213" t="s">
        <v>173</v>
      </c>
      <c r="AU145" s="213" t="s">
        <v>86</v>
      </c>
      <c r="AV145" s="13" t="s">
        <v>86</v>
      </c>
      <c r="AW145" s="13" t="s">
        <v>32</v>
      </c>
      <c r="AX145" s="13" t="s">
        <v>84</v>
      </c>
      <c r="AY145" s="213" t="s">
        <v>154</v>
      </c>
    </row>
    <row r="146" spans="1:65" s="2" customFormat="1" ht="24.25" customHeight="1">
      <c r="A146" s="34"/>
      <c r="B146" s="35"/>
      <c r="C146" s="188" t="s">
        <v>201</v>
      </c>
      <c r="D146" s="188" t="s">
        <v>156</v>
      </c>
      <c r="E146" s="189" t="s">
        <v>202</v>
      </c>
      <c r="F146" s="190" t="s">
        <v>203</v>
      </c>
      <c r="G146" s="191" t="s">
        <v>194</v>
      </c>
      <c r="H146" s="192">
        <v>2</v>
      </c>
      <c r="I146" s="193"/>
      <c r="J146" s="194">
        <f>ROUND(I146*H146,2)</f>
        <v>0</v>
      </c>
      <c r="K146" s="195"/>
      <c r="L146" s="39"/>
      <c r="M146" s="196" t="s">
        <v>1</v>
      </c>
      <c r="N146" s="197" t="s">
        <v>41</v>
      </c>
      <c r="O146" s="71"/>
      <c r="P146" s="198">
        <f>O146*H146</f>
        <v>0</v>
      </c>
      <c r="Q146" s="198">
        <v>1.269E-2</v>
      </c>
      <c r="R146" s="198">
        <f>Q146*H146</f>
        <v>2.538E-2</v>
      </c>
      <c r="S146" s="198">
        <v>0</v>
      </c>
      <c r="T146" s="199">
        <f>S146*H146</f>
        <v>0</v>
      </c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R146" s="200" t="s">
        <v>160</v>
      </c>
      <c r="AT146" s="200" t="s">
        <v>156</v>
      </c>
      <c r="AU146" s="200" t="s">
        <v>86</v>
      </c>
      <c r="AY146" s="17" t="s">
        <v>154</v>
      </c>
      <c r="BE146" s="201">
        <f>IF(N146="základní",J146,0)</f>
        <v>0</v>
      </c>
      <c r="BF146" s="201">
        <f>IF(N146="snížená",J146,0)</f>
        <v>0</v>
      </c>
      <c r="BG146" s="201">
        <f>IF(N146="zákl. přenesená",J146,0)</f>
        <v>0</v>
      </c>
      <c r="BH146" s="201">
        <f>IF(N146="sníž. přenesená",J146,0)</f>
        <v>0</v>
      </c>
      <c r="BI146" s="201">
        <f>IF(N146="nulová",J146,0)</f>
        <v>0</v>
      </c>
      <c r="BJ146" s="17" t="s">
        <v>84</v>
      </c>
      <c r="BK146" s="201">
        <f>ROUND(I146*H146,2)</f>
        <v>0</v>
      </c>
      <c r="BL146" s="17" t="s">
        <v>160</v>
      </c>
      <c r="BM146" s="200" t="s">
        <v>204</v>
      </c>
    </row>
    <row r="147" spans="1:65" s="13" customFormat="1" ht="24">
      <c r="B147" s="202"/>
      <c r="C147" s="203"/>
      <c r="D147" s="204" t="s">
        <v>173</v>
      </c>
      <c r="E147" s="205" t="s">
        <v>1</v>
      </c>
      <c r="F147" s="206" t="s">
        <v>205</v>
      </c>
      <c r="G147" s="203"/>
      <c r="H147" s="207">
        <v>2</v>
      </c>
      <c r="I147" s="208"/>
      <c r="J147" s="203"/>
      <c r="K147" s="203"/>
      <c r="L147" s="209"/>
      <c r="M147" s="210"/>
      <c r="N147" s="211"/>
      <c r="O147" s="211"/>
      <c r="P147" s="211"/>
      <c r="Q147" s="211"/>
      <c r="R147" s="211"/>
      <c r="S147" s="211"/>
      <c r="T147" s="212"/>
      <c r="AT147" s="213" t="s">
        <v>173</v>
      </c>
      <c r="AU147" s="213" t="s">
        <v>86</v>
      </c>
      <c r="AV147" s="13" t="s">
        <v>86</v>
      </c>
      <c r="AW147" s="13" t="s">
        <v>32</v>
      </c>
      <c r="AX147" s="13" t="s">
        <v>84</v>
      </c>
      <c r="AY147" s="213" t="s">
        <v>154</v>
      </c>
    </row>
    <row r="148" spans="1:65" s="2" customFormat="1" ht="33" customHeight="1">
      <c r="A148" s="34"/>
      <c r="B148" s="35"/>
      <c r="C148" s="188" t="s">
        <v>206</v>
      </c>
      <c r="D148" s="188" t="s">
        <v>156</v>
      </c>
      <c r="E148" s="189" t="s">
        <v>207</v>
      </c>
      <c r="F148" s="190" t="s">
        <v>208</v>
      </c>
      <c r="G148" s="191" t="s">
        <v>188</v>
      </c>
      <c r="H148" s="192">
        <v>3809.2640000000001</v>
      </c>
      <c r="I148" s="193"/>
      <c r="J148" s="194">
        <f>ROUND(I148*H148,2)</f>
        <v>0</v>
      </c>
      <c r="K148" s="195"/>
      <c r="L148" s="39"/>
      <c r="M148" s="196" t="s">
        <v>1</v>
      </c>
      <c r="N148" s="197" t="s">
        <v>41</v>
      </c>
      <c r="O148" s="71"/>
      <c r="P148" s="198">
        <f>O148*H148</f>
        <v>0</v>
      </c>
      <c r="Q148" s="198">
        <v>0</v>
      </c>
      <c r="R148" s="198">
        <f>Q148*H148</f>
        <v>0</v>
      </c>
      <c r="S148" s="198">
        <v>0</v>
      </c>
      <c r="T148" s="199">
        <f>S148*H148</f>
        <v>0</v>
      </c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R148" s="200" t="s">
        <v>160</v>
      </c>
      <c r="AT148" s="200" t="s">
        <v>156</v>
      </c>
      <c r="AU148" s="200" t="s">
        <v>86</v>
      </c>
      <c r="AY148" s="17" t="s">
        <v>154</v>
      </c>
      <c r="BE148" s="201">
        <f>IF(N148="základní",J148,0)</f>
        <v>0</v>
      </c>
      <c r="BF148" s="201">
        <f>IF(N148="snížená",J148,0)</f>
        <v>0</v>
      </c>
      <c r="BG148" s="201">
        <f>IF(N148="zákl. přenesená",J148,0)</f>
        <v>0</v>
      </c>
      <c r="BH148" s="201">
        <f>IF(N148="sníž. přenesená",J148,0)</f>
        <v>0</v>
      </c>
      <c r="BI148" s="201">
        <f>IF(N148="nulová",J148,0)</f>
        <v>0</v>
      </c>
      <c r="BJ148" s="17" t="s">
        <v>84</v>
      </c>
      <c r="BK148" s="201">
        <f>ROUND(I148*H148,2)</f>
        <v>0</v>
      </c>
      <c r="BL148" s="17" t="s">
        <v>160</v>
      </c>
      <c r="BM148" s="200" t="s">
        <v>209</v>
      </c>
    </row>
    <row r="149" spans="1:65" s="13" customFormat="1" ht="12">
      <c r="B149" s="202"/>
      <c r="C149" s="203"/>
      <c r="D149" s="204" t="s">
        <v>173</v>
      </c>
      <c r="E149" s="205" t="s">
        <v>1</v>
      </c>
      <c r="F149" s="206" t="s">
        <v>210</v>
      </c>
      <c r="G149" s="203"/>
      <c r="H149" s="207">
        <v>2858</v>
      </c>
      <c r="I149" s="208"/>
      <c r="J149" s="203"/>
      <c r="K149" s="203"/>
      <c r="L149" s="209"/>
      <c r="M149" s="210"/>
      <c r="N149" s="211"/>
      <c r="O149" s="211"/>
      <c r="P149" s="211"/>
      <c r="Q149" s="211"/>
      <c r="R149" s="211"/>
      <c r="S149" s="211"/>
      <c r="T149" s="212"/>
      <c r="AT149" s="213" t="s">
        <v>173</v>
      </c>
      <c r="AU149" s="213" t="s">
        <v>86</v>
      </c>
      <c r="AV149" s="13" t="s">
        <v>86</v>
      </c>
      <c r="AW149" s="13" t="s">
        <v>32</v>
      </c>
      <c r="AX149" s="13" t="s">
        <v>76</v>
      </c>
      <c r="AY149" s="213" t="s">
        <v>154</v>
      </c>
    </row>
    <row r="150" spans="1:65" s="13" customFormat="1" ht="24">
      <c r="B150" s="202"/>
      <c r="C150" s="203"/>
      <c r="D150" s="204" t="s">
        <v>173</v>
      </c>
      <c r="E150" s="205" t="s">
        <v>1</v>
      </c>
      <c r="F150" s="206" t="s">
        <v>211</v>
      </c>
      <c r="G150" s="203"/>
      <c r="H150" s="207">
        <v>-532.79999999999995</v>
      </c>
      <c r="I150" s="208"/>
      <c r="J150" s="203"/>
      <c r="K150" s="203"/>
      <c r="L150" s="209"/>
      <c r="M150" s="210"/>
      <c r="N150" s="211"/>
      <c r="O150" s="211"/>
      <c r="P150" s="211"/>
      <c r="Q150" s="211"/>
      <c r="R150" s="211"/>
      <c r="S150" s="211"/>
      <c r="T150" s="212"/>
      <c r="AT150" s="213" t="s">
        <v>173</v>
      </c>
      <c r="AU150" s="213" t="s">
        <v>86</v>
      </c>
      <c r="AV150" s="13" t="s">
        <v>86</v>
      </c>
      <c r="AW150" s="13" t="s">
        <v>32</v>
      </c>
      <c r="AX150" s="13" t="s">
        <v>76</v>
      </c>
      <c r="AY150" s="213" t="s">
        <v>154</v>
      </c>
    </row>
    <row r="151" spans="1:65" s="13" customFormat="1" ht="12">
      <c r="B151" s="202"/>
      <c r="C151" s="203"/>
      <c r="D151" s="204" t="s">
        <v>173</v>
      </c>
      <c r="E151" s="205" t="s">
        <v>1</v>
      </c>
      <c r="F151" s="206" t="s">
        <v>212</v>
      </c>
      <c r="G151" s="203"/>
      <c r="H151" s="207">
        <v>1484.0640000000001</v>
      </c>
      <c r="I151" s="208"/>
      <c r="J151" s="203"/>
      <c r="K151" s="203"/>
      <c r="L151" s="209"/>
      <c r="M151" s="210"/>
      <c r="N151" s="211"/>
      <c r="O151" s="211"/>
      <c r="P151" s="211"/>
      <c r="Q151" s="211"/>
      <c r="R151" s="211"/>
      <c r="S151" s="211"/>
      <c r="T151" s="212"/>
      <c r="AT151" s="213" t="s">
        <v>173</v>
      </c>
      <c r="AU151" s="213" t="s">
        <v>86</v>
      </c>
      <c r="AV151" s="13" t="s">
        <v>86</v>
      </c>
      <c r="AW151" s="13" t="s">
        <v>32</v>
      </c>
      <c r="AX151" s="13" t="s">
        <v>76</v>
      </c>
      <c r="AY151" s="213" t="s">
        <v>154</v>
      </c>
    </row>
    <row r="152" spans="1:65" s="14" customFormat="1" ht="12">
      <c r="B152" s="214"/>
      <c r="C152" s="215"/>
      <c r="D152" s="204" t="s">
        <v>173</v>
      </c>
      <c r="E152" s="216" t="s">
        <v>102</v>
      </c>
      <c r="F152" s="217" t="s">
        <v>213</v>
      </c>
      <c r="G152" s="215"/>
      <c r="H152" s="218">
        <v>3809.2640000000001</v>
      </c>
      <c r="I152" s="219"/>
      <c r="J152" s="215"/>
      <c r="K152" s="215"/>
      <c r="L152" s="220"/>
      <c r="M152" s="221"/>
      <c r="N152" s="222"/>
      <c r="O152" s="222"/>
      <c r="P152" s="222"/>
      <c r="Q152" s="222"/>
      <c r="R152" s="222"/>
      <c r="S152" s="222"/>
      <c r="T152" s="223"/>
      <c r="AT152" s="224" t="s">
        <v>173</v>
      </c>
      <c r="AU152" s="224" t="s">
        <v>86</v>
      </c>
      <c r="AV152" s="14" t="s">
        <v>160</v>
      </c>
      <c r="AW152" s="14" t="s">
        <v>32</v>
      </c>
      <c r="AX152" s="14" t="s">
        <v>84</v>
      </c>
      <c r="AY152" s="224" t="s">
        <v>154</v>
      </c>
    </row>
    <row r="153" spans="1:65" s="2" customFormat="1" ht="33" customHeight="1">
      <c r="A153" s="34"/>
      <c r="B153" s="35"/>
      <c r="C153" s="188" t="s">
        <v>214</v>
      </c>
      <c r="D153" s="188" t="s">
        <v>156</v>
      </c>
      <c r="E153" s="189" t="s">
        <v>215</v>
      </c>
      <c r="F153" s="190" t="s">
        <v>216</v>
      </c>
      <c r="G153" s="191" t="s">
        <v>188</v>
      </c>
      <c r="H153" s="192">
        <v>224.5</v>
      </c>
      <c r="I153" s="193"/>
      <c r="J153" s="194">
        <f>ROUND(I153*H153,2)</f>
        <v>0</v>
      </c>
      <c r="K153" s="195"/>
      <c r="L153" s="39"/>
      <c r="M153" s="196" t="s">
        <v>1</v>
      </c>
      <c r="N153" s="197" t="s">
        <v>41</v>
      </c>
      <c r="O153" s="71"/>
      <c r="P153" s="198">
        <f>O153*H153</f>
        <v>0</v>
      </c>
      <c r="Q153" s="198">
        <v>0</v>
      </c>
      <c r="R153" s="198">
        <f>Q153*H153</f>
        <v>0</v>
      </c>
      <c r="S153" s="198">
        <v>0</v>
      </c>
      <c r="T153" s="199">
        <f>S153*H153</f>
        <v>0</v>
      </c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R153" s="200" t="s">
        <v>160</v>
      </c>
      <c r="AT153" s="200" t="s">
        <v>156</v>
      </c>
      <c r="AU153" s="200" t="s">
        <v>86</v>
      </c>
      <c r="AY153" s="17" t="s">
        <v>154</v>
      </c>
      <c r="BE153" s="201">
        <f>IF(N153="základní",J153,0)</f>
        <v>0</v>
      </c>
      <c r="BF153" s="201">
        <f>IF(N153="snížená",J153,0)</f>
        <v>0</v>
      </c>
      <c r="BG153" s="201">
        <f>IF(N153="zákl. přenesená",J153,0)</f>
        <v>0</v>
      </c>
      <c r="BH153" s="201">
        <f>IF(N153="sníž. přenesená",J153,0)</f>
        <v>0</v>
      </c>
      <c r="BI153" s="201">
        <f>IF(N153="nulová",J153,0)</f>
        <v>0</v>
      </c>
      <c r="BJ153" s="17" t="s">
        <v>84</v>
      </c>
      <c r="BK153" s="201">
        <f>ROUND(I153*H153,2)</f>
        <v>0</v>
      </c>
      <c r="BL153" s="17" t="s">
        <v>160</v>
      </c>
      <c r="BM153" s="200" t="s">
        <v>217</v>
      </c>
    </row>
    <row r="154" spans="1:65" s="13" customFormat="1" ht="12">
      <c r="B154" s="202"/>
      <c r="C154" s="203"/>
      <c r="D154" s="204" t="s">
        <v>173</v>
      </c>
      <c r="E154" s="205" t="s">
        <v>98</v>
      </c>
      <c r="F154" s="206" t="s">
        <v>218</v>
      </c>
      <c r="G154" s="203"/>
      <c r="H154" s="207">
        <v>224.5</v>
      </c>
      <c r="I154" s="208"/>
      <c r="J154" s="203"/>
      <c r="K154" s="203"/>
      <c r="L154" s="209"/>
      <c r="M154" s="210"/>
      <c r="N154" s="211"/>
      <c r="O154" s="211"/>
      <c r="P154" s="211"/>
      <c r="Q154" s="211"/>
      <c r="R154" s="211"/>
      <c r="S154" s="211"/>
      <c r="T154" s="212"/>
      <c r="AT154" s="213" t="s">
        <v>173</v>
      </c>
      <c r="AU154" s="213" t="s">
        <v>86</v>
      </c>
      <c r="AV154" s="13" t="s">
        <v>86</v>
      </c>
      <c r="AW154" s="13" t="s">
        <v>32</v>
      </c>
      <c r="AX154" s="13" t="s">
        <v>84</v>
      </c>
      <c r="AY154" s="213" t="s">
        <v>154</v>
      </c>
    </row>
    <row r="155" spans="1:65" s="2" customFormat="1" ht="33" customHeight="1">
      <c r="A155" s="34"/>
      <c r="B155" s="35"/>
      <c r="C155" s="188" t="s">
        <v>219</v>
      </c>
      <c r="D155" s="188" t="s">
        <v>156</v>
      </c>
      <c r="E155" s="189" t="s">
        <v>220</v>
      </c>
      <c r="F155" s="190" t="s">
        <v>221</v>
      </c>
      <c r="G155" s="191" t="s">
        <v>188</v>
      </c>
      <c r="H155" s="192">
        <v>10.26</v>
      </c>
      <c r="I155" s="193"/>
      <c r="J155" s="194">
        <f>ROUND(I155*H155,2)</f>
        <v>0</v>
      </c>
      <c r="K155" s="195"/>
      <c r="L155" s="39"/>
      <c r="M155" s="196" t="s">
        <v>1</v>
      </c>
      <c r="N155" s="197" t="s">
        <v>41</v>
      </c>
      <c r="O155" s="71"/>
      <c r="P155" s="198">
        <f>O155*H155</f>
        <v>0</v>
      </c>
      <c r="Q155" s="198">
        <v>0</v>
      </c>
      <c r="R155" s="198">
        <f>Q155*H155</f>
        <v>0</v>
      </c>
      <c r="S155" s="198">
        <v>0</v>
      </c>
      <c r="T155" s="199">
        <f>S155*H155</f>
        <v>0</v>
      </c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R155" s="200" t="s">
        <v>160</v>
      </c>
      <c r="AT155" s="200" t="s">
        <v>156</v>
      </c>
      <c r="AU155" s="200" t="s">
        <v>86</v>
      </c>
      <c r="AY155" s="17" t="s">
        <v>154</v>
      </c>
      <c r="BE155" s="201">
        <f>IF(N155="základní",J155,0)</f>
        <v>0</v>
      </c>
      <c r="BF155" s="201">
        <f>IF(N155="snížená",J155,0)</f>
        <v>0</v>
      </c>
      <c r="BG155" s="201">
        <f>IF(N155="zákl. přenesená",J155,0)</f>
        <v>0</v>
      </c>
      <c r="BH155" s="201">
        <f>IF(N155="sníž. přenesená",J155,0)</f>
        <v>0</v>
      </c>
      <c r="BI155" s="201">
        <f>IF(N155="nulová",J155,0)</f>
        <v>0</v>
      </c>
      <c r="BJ155" s="17" t="s">
        <v>84</v>
      </c>
      <c r="BK155" s="201">
        <f>ROUND(I155*H155,2)</f>
        <v>0</v>
      </c>
      <c r="BL155" s="17" t="s">
        <v>160</v>
      </c>
      <c r="BM155" s="200" t="s">
        <v>222</v>
      </c>
    </row>
    <row r="156" spans="1:65" s="13" customFormat="1" ht="12">
      <c r="B156" s="202"/>
      <c r="C156" s="203"/>
      <c r="D156" s="204" t="s">
        <v>173</v>
      </c>
      <c r="E156" s="205" t="s">
        <v>93</v>
      </c>
      <c r="F156" s="206" t="s">
        <v>223</v>
      </c>
      <c r="G156" s="203"/>
      <c r="H156" s="207">
        <v>10.26</v>
      </c>
      <c r="I156" s="208"/>
      <c r="J156" s="203"/>
      <c r="K156" s="203"/>
      <c r="L156" s="209"/>
      <c r="M156" s="210"/>
      <c r="N156" s="211"/>
      <c r="O156" s="211"/>
      <c r="P156" s="211"/>
      <c r="Q156" s="211"/>
      <c r="R156" s="211"/>
      <c r="S156" s="211"/>
      <c r="T156" s="212"/>
      <c r="AT156" s="213" t="s">
        <v>173</v>
      </c>
      <c r="AU156" s="213" t="s">
        <v>86</v>
      </c>
      <c r="AV156" s="13" t="s">
        <v>86</v>
      </c>
      <c r="AW156" s="13" t="s">
        <v>32</v>
      </c>
      <c r="AX156" s="13" t="s">
        <v>84</v>
      </c>
      <c r="AY156" s="213" t="s">
        <v>154</v>
      </c>
    </row>
    <row r="157" spans="1:65" s="2" customFormat="1" ht="33" customHeight="1">
      <c r="A157" s="34"/>
      <c r="B157" s="35"/>
      <c r="C157" s="188" t="s">
        <v>224</v>
      </c>
      <c r="D157" s="188" t="s">
        <v>156</v>
      </c>
      <c r="E157" s="189" t="s">
        <v>225</v>
      </c>
      <c r="F157" s="190" t="s">
        <v>226</v>
      </c>
      <c r="G157" s="191" t="s">
        <v>188</v>
      </c>
      <c r="H157" s="192">
        <v>14.173999999999999</v>
      </c>
      <c r="I157" s="193"/>
      <c r="J157" s="194">
        <f>ROUND(I157*H157,2)</f>
        <v>0</v>
      </c>
      <c r="K157" s="195"/>
      <c r="L157" s="39"/>
      <c r="M157" s="196" t="s">
        <v>1</v>
      </c>
      <c r="N157" s="197" t="s">
        <v>41</v>
      </c>
      <c r="O157" s="71"/>
      <c r="P157" s="198">
        <f>O157*H157</f>
        <v>0</v>
      </c>
      <c r="Q157" s="198">
        <v>0</v>
      </c>
      <c r="R157" s="198">
        <f>Q157*H157</f>
        <v>0</v>
      </c>
      <c r="S157" s="198">
        <v>0</v>
      </c>
      <c r="T157" s="199">
        <f>S157*H157</f>
        <v>0</v>
      </c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R157" s="200" t="s">
        <v>160</v>
      </c>
      <c r="AT157" s="200" t="s">
        <v>156</v>
      </c>
      <c r="AU157" s="200" t="s">
        <v>86</v>
      </c>
      <c r="AY157" s="17" t="s">
        <v>154</v>
      </c>
      <c r="BE157" s="201">
        <f>IF(N157="základní",J157,0)</f>
        <v>0</v>
      </c>
      <c r="BF157" s="201">
        <f>IF(N157="snížená",J157,0)</f>
        <v>0</v>
      </c>
      <c r="BG157" s="201">
        <f>IF(N157="zákl. přenesená",J157,0)</f>
        <v>0</v>
      </c>
      <c r="BH157" s="201">
        <f>IF(N157="sníž. přenesená",J157,0)</f>
        <v>0</v>
      </c>
      <c r="BI157" s="201">
        <f>IF(N157="nulová",J157,0)</f>
        <v>0</v>
      </c>
      <c r="BJ157" s="17" t="s">
        <v>84</v>
      </c>
      <c r="BK157" s="201">
        <f>ROUND(I157*H157,2)</f>
        <v>0</v>
      </c>
      <c r="BL157" s="17" t="s">
        <v>160</v>
      </c>
      <c r="BM157" s="200" t="s">
        <v>227</v>
      </c>
    </row>
    <row r="158" spans="1:65" s="13" customFormat="1" ht="12">
      <c r="B158" s="202"/>
      <c r="C158" s="203"/>
      <c r="D158" s="204" t="s">
        <v>173</v>
      </c>
      <c r="E158" s="205" t="s">
        <v>1</v>
      </c>
      <c r="F158" s="206" t="s">
        <v>228</v>
      </c>
      <c r="G158" s="203"/>
      <c r="H158" s="207">
        <v>3</v>
      </c>
      <c r="I158" s="208"/>
      <c r="J158" s="203"/>
      <c r="K158" s="203"/>
      <c r="L158" s="209"/>
      <c r="M158" s="210"/>
      <c r="N158" s="211"/>
      <c r="O158" s="211"/>
      <c r="P158" s="211"/>
      <c r="Q158" s="211"/>
      <c r="R158" s="211"/>
      <c r="S158" s="211"/>
      <c r="T158" s="212"/>
      <c r="AT158" s="213" t="s">
        <v>173</v>
      </c>
      <c r="AU158" s="213" t="s">
        <v>86</v>
      </c>
      <c r="AV158" s="13" t="s">
        <v>86</v>
      </c>
      <c r="AW158" s="13" t="s">
        <v>32</v>
      </c>
      <c r="AX158" s="13" t="s">
        <v>76</v>
      </c>
      <c r="AY158" s="213" t="s">
        <v>154</v>
      </c>
    </row>
    <row r="159" spans="1:65" s="13" customFormat="1" ht="12">
      <c r="B159" s="202"/>
      <c r="C159" s="203"/>
      <c r="D159" s="204" t="s">
        <v>173</v>
      </c>
      <c r="E159" s="205" t="s">
        <v>1</v>
      </c>
      <c r="F159" s="206" t="s">
        <v>229</v>
      </c>
      <c r="G159" s="203"/>
      <c r="H159" s="207">
        <v>3</v>
      </c>
      <c r="I159" s="208"/>
      <c r="J159" s="203"/>
      <c r="K159" s="203"/>
      <c r="L159" s="209"/>
      <c r="M159" s="210"/>
      <c r="N159" s="211"/>
      <c r="O159" s="211"/>
      <c r="P159" s="211"/>
      <c r="Q159" s="211"/>
      <c r="R159" s="211"/>
      <c r="S159" s="211"/>
      <c r="T159" s="212"/>
      <c r="AT159" s="213" t="s">
        <v>173</v>
      </c>
      <c r="AU159" s="213" t="s">
        <v>86</v>
      </c>
      <c r="AV159" s="13" t="s">
        <v>86</v>
      </c>
      <c r="AW159" s="13" t="s">
        <v>32</v>
      </c>
      <c r="AX159" s="13" t="s">
        <v>76</v>
      </c>
      <c r="AY159" s="213" t="s">
        <v>154</v>
      </c>
    </row>
    <row r="160" spans="1:65" s="13" customFormat="1" ht="12">
      <c r="B160" s="202"/>
      <c r="C160" s="203"/>
      <c r="D160" s="204" t="s">
        <v>173</v>
      </c>
      <c r="E160" s="205" t="s">
        <v>1</v>
      </c>
      <c r="F160" s="206" t="s">
        <v>230</v>
      </c>
      <c r="G160" s="203"/>
      <c r="H160" s="207">
        <v>3.5</v>
      </c>
      <c r="I160" s="208"/>
      <c r="J160" s="203"/>
      <c r="K160" s="203"/>
      <c r="L160" s="209"/>
      <c r="M160" s="210"/>
      <c r="N160" s="211"/>
      <c r="O160" s="211"/>
      <c r="P160" s="211"/>
      <c r="Q160" s="211"/>
      <c r="R160" s="211"/>
      <c r="S160" s="211"/>
      <c r="T160" s="212"/>
      <c r="AT160" s="213" t="s">
        <v>173</v>
      </c>
      <c r="AU160" s="213" t="s">
        <v>86</v>
      </c>
      <c r="AV160" s="13" t="s">
        <v>86</v>
      </c>
      <c r="AW160" s="13" t="s">
        <v>32</v>
      </c>
      <c r="AX160" s="13" t="s">
        <v>76</v>
      </c>
      <c r="AY160" s="213" t="s">
        <v>154</v>
      </c>
    </row>
    <row r="161" spans="1:65" s="13" customFormat="1" ht="24">
      <c r="B161" s="202"/>
      <c r="C161" s="203"/>
      <c r="D161" s="204" t="s">
        <v>173</v>
      </c>
      <c r="E161" s="205" t="s">
        <v>1</v>
      </c>
      <c r="F161" s="206" t="s">
        <v>231</v>
      </c>
      <c r="G161" s="203"/>
      <c r="H161" s="207">
        <v>4.6740000000000004</v>
      </c>
      <c r="I161" s="208"/>
      <c r="J161" s="203"/>
      <c r="K161" s="203"/>
      <c r="L161" s="209"/>
      <c r="M161" s="210"/>
      <c r="N161" s="211"/>
      <c r="O161" s="211"/>
      <c r="P161" s="211"/>
      <c r="Q161" s="211"/>
      <c r="R161" s="211"/>
      <c r="S161" s="211"/>
      <c r="T161" s="212"/>
      <c r="AT161" s="213" t="s">
        <v>173</v>
      </c>
      <c r="AU161" s="213" t="s">
        <v>86</v>
      </c>
      <c r="AV161" s="13" t="s">
        <v>86</v>
      </c>
      <c r="AW161" s="13" t="s">
        <v>32</v>
      </c>
      <c r="AX161" s="13" t="s">
        <v>76</v>
      </c>
      <c r="AY161" s="213" t="s">
        <v>154</v>
      </c>
    </row>
    <row r="162" spans="1:65" s="14" customFormat="1" ht="12">
      <c r="B162" s="214"/>
      <c r="C162" s="215"/>
      <c r="D162" s="204" t="s">
        <v>173</v>
      </c>
      <c r="E162" s="216" t="s">
        <v>112</v>
      </c>
      <c r="F162" s="217" t="s">
        <v>213</v>
      </c>
      <c r="G162" s="215"/>
      <c r="H162" s="218">
        <v>14.173999999999999</v>
      </c>
      <c r="I162" s="219"/>
      <c r="J162" s="215"/>
      <c r="K162" s="215"/>
      <c r="L162" s="220"/>
      <c r="M162" s="221"/>
      <c r="N162" s="222"/>
      <c r="O162" s="222"/>
      <c r="P162" s="222"/>
      <c r="Q162" s="222"/>
      <c r="R162" s="222"/>
      <c r="S162" s="222"/>
      <c r="T162" s="223"/>
      <c r="AT162" s="224" t="s">
        <v>173</v>
      </c>
      <c r="AU162" s="224" t="s">
        <v>86</v>
      </c>
      <c r="AV162" s="14" t="s">
        <v>160</v>
      </c>
      <c r="AW162" s="14" t="s">
        <v>32</v>
      </c>
      <c r="AX162" s="14" t="s">
        <v>84</v>
      </c>
      <c r="AY162" s="224" t="s">
        <v>154</v>
      </c>
    </row>
    <row r="163" spans="1:65" s="2" customFormat="1" ht="37.75" customHeight="1">
      <c r="A163" s="34"/>
      <c r="B163" s="35"/>
      <c r="C163" s="188" t="s">
        <v>8</v>
      </c>
      <c r="D163" s="188" t="s">
        <v>156</v>
      </c>
      <c r="E163" s="189" t="s">
        <v>232</v>
      </c>
      <c r="F163" s="190" t="s">
        <v>233</v>
      </c>
      <c r="G163" s="191" t="s">
        <v>188</v>
      </c>
      <c r="H163" s="192">
        <v>18.335000000000001</v>
      </c>
      <c r="I163" s="193"/>
      <c r="J163" s="194">
        <f>ROUND(I163*H163,2)</f>
        <v>0</v>
      </c>
      <c r="K163" s="195"/>
      <c r="L163" s="39"/>
      <c r="M163" s="196" t="s">
        <v>1</v>
      </c>
      <c r="N163" s="197" t="s">
        <v>41</v>
      </c>
      <c r="O163" s="71"/>
      <c r="P163" s="198">
        <f>O163*H163</f>
        <v>0</v>
      </c>
      <c r="Q163" s="198">
        <v>0</v>
      </c>
      <c r="R163" s="198">
        <f>Q163*H163</f>
        <v>0</v>
      </c>
      <c r="S163" s="198">
        <v>0</v>
      </c>
      <c r="T163" s="199">
        <f>S163*H163</f>
        <v>0</v>
      </c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R163" s="200" t="s">
        <v>160</v>
      </c>
      <c r="AT163" s="200" t="s">
        <v>156</v>
      </c>
      <c r="AU163" s="200" t="s">
        <v>86</v>
      </c>
      <c r="AY163" s="17" t="s">
        <v>154</v>
      </c>
      <c r="BE163" s="201">
        <f>IF(N163="základní",J163,0)</f>
        <v>0</v>
      </c>
      <c r="BF163" s="201">
        <f>IF(N163="snížená",J163,0)</f>
        <v>0</v>
      </c>
      <c r="BG163" s="201">
        <f>IF(N163="zákl. přenesená",J163,0)</f>
        <v>0</v>
      </c>
      <c r="BH163" s="201">
        <f>IF(N163="sníž. přenesená",J163,0)</f>
        <v>0</v>
      </c>
      <c r="BI163" s="201">
        <f>IF(N163="nulová",J163,0)</f>
        <v>0</v>
      </c>
      <c r="BJ163" s="17" t="s">
        <v>84</v>
      </c>
      <c r="BK163" s="201">
        <f>ROUND(I163*H163,2)</f>
        <v>0</v>
      </c>
      <c r="BL163" s="17" t="s">
        <v>160</v>
      </c>
      <c r="BM163" s="200" t="s">
        <v>234</v>
      </c>
    </row>
    <row r="164" spans="1:65" s="13" customFormat="1" ht="12">
      <c r="B164" s="202"/>
      <c r="C164" s="203"/>
      <c r="D164" s="204" t="s">
        <v>173</v>
      </c>
      <c r="E164" s="205" t="s">
        <v>1</v>
      </c>
      <c r="F164" s="206" t="s">
        <v>235</v>
      </c>
      <c r="G164" s="203"/>
      <c r="H164" s="207">
        <v>5.9850000000000003</v>
      </c>
      <c r="I164" s="208"/>
      <c r="J164" s="203"/>
      <c r="K164" s="203"/>
      <c r="L164" s="209"/>
      <c r="M164" s="210"/>
      <c r="N164" s="211"/>
      <c r="O164" s="211"/>
      <c r="P164" s="211"/>
      <c r="Q164" s="211"/>
      <c r="R164" s="211"/>
      <c r="S164" s="211"/>
      <c r="T164" s="212"/>
      <c r="AT164" s="213" t="s">
        <v>173</v>
      </c>
      <c r="AU164" s="213" t="s">
        <v>86</v>
      </c>
      <c r="AV164" s="13" t="s">
        <v>86</v>
      </c>
      <c r="AW164" s="13" t="s">
        <v>32</v>
      </c>
      <c r="AX164" s="13" t="s">
        <v>76</v>
      </c>
      <c r="AY164" s="213" t="s">
        <v>154</v>
      </c>
    </row>
    <row r="165" spans="1:65" s="13" customFormat="1" ht="12">
      <c r="B165" s="202"/>
      <c r="C165" s="203"/>
      <c r="D165" s="204" t="s">
        <v>173</v>
      </c>
      <c r="E165" s="205" t="s">
        <v>1</v>
      </c>
      <c r="F165" s="206" t="s">
        <v>236</v>
      </c>
      <c r="G165" s="203"/>
      <c r="H165" s="207">
        <v>4.75</v>
      </c>
      <c r="I165" s="208"/>
      <c r="J165" s="203"/>
      <c r="K165" s="203"/>
      <c r="L165" s="209"/>
      <c r="M165" s="210"/>
      <c r="N165" s="211"/>
      <c r="O165" s="211"/>
      <c r="P165" s="211"/>
      <c r="Q165" s="211"/>
      <c r="R165" s="211"/>
      <c r="S165" s="211"/>
      <c r="T165" s="212"/>
      <c r="AT165" s="213" t="s">
        <v>173</v>
      </c>
      <c r="AU165" s="213" t="s">
        <v>86</v>
      </c>
      <c r="AV165" s="13" t="s">
        <v>86</v>
      </c>
      <c r="AW165" s="13" t="s">
        <v>32</v>
      </c>
      <c r="AX165" s="13" t="s">
        <v>76</v>
      </c>
      <c r="AY165" s="213" t="s">
        <v>154</v>
      </c>
    </row>
    <row r="166" spans="1:65" s="13" customFormat="1" ht="12">
      <c r="B166" s="202"/>
      <c r="C166" s="203"/>
      <c r="D166" s="204" t="s">
        <v>173</v>
      </c>
      <c r="E166" s="205" t="s">
        <v>1</v>
      </c>
      <c r="F166" s="206" t="s">
        <v>237</v>
      </c>
      <c r="G166" s="203"/>
      <c r="H166" s="207">
        <v>7.6</v>
      </c>
      <c r="I166" s="208"/>
      <c r="J166" s="203"/>
      <c r="K166" s="203"/>
      <c r="L166" s="209"/>
      <c r="M166" s="210"/>
      <c r="N166" s="211"/>
      <c r="O166" s="211"/>
      <c r="P166" s="211"/>
      <c r="Q166" s="211"/>
      <c r="R166" s="211"/>
      <c r="S166" s="211"/>
      <c r="T166" s="212"/>
      <c r="AT166" s="213" t="s">
        <v>173</v>
      </c>
      <c r="AU166" s="213" t="s">
        <v>86</v>
      </c>
      <c r="AV166" s="13" t="s">
        <v>86</v>
      </c>
      <c r="AW166" s="13" t="s">
        <v>32</v>
      </c>
      <c r="AX166" s="13" t="s">
        <v>76</v>
      </c>
      <c r="AY166" s="213" t="s">
        <v>154</v>
      </c>
    </row>
    <row r="167" spans="1:65" s="14" customFormat="1" ht="12">
      <c r="B167" s="214"/>
      <c r="C167" s="215"/>
      <c r="D167" s="204" t="s">
        <v>173</v>
      </c>
      <c r="E167" s="216" t="s">
        <v>114</v>
      </c>
      <c r="F167" s="217" t="s">
        <v>213</v>
      </c>
      <c r="G167" s="215"/>
      <c r="H167" s="218">
        <v>18.335000000000001</v>
      </c>
      <c r="I167" s="219"/>
      <c r="J167" s="215"/>
      <c r="K167" s="215"/>
      <c r="L167" s="220"/>
      <c r="M167" s="221"/>
      <c r="N167" s="222"/>
      <c r="O167" s="222"/>
      <c r="P167" s="222"/>
      <c r="Q167" s="222"/>
      <c r="R167" s="222"/>
      <c r="S167" s="222"/>
      <c r="T167" s="223"/>
      <c r="AT167" s="224" t="s">
        <v>173</v>
      </c>
      <c r="AU167" s="224" t="s">
        <v>86</v>
      </c>
      <c r="AV167" s="14" t="s">
        <v>160</v>
      </c>
      <c r="AW167" s="14" t="s">
        <v>32</v>
      </c>
      <c r="AX167" s="14" t="s">
        <v>84</v>
      </c>
      <c r="AY167" s="224" t="s">
        <v>154</v>
      </c>
    </row>
    <row r="168" spans="1:65" s="2" customFormat="1" ht="24.25" customHeight="1">
      <c r="A168" s="34"/>
      <c r="B168" s="35"/>
      <c r="C168" s="188" t="s">
        <v>238</v>
      </c>
      <c r="D168" s="188" t="s">
        <v>156</v>
      </c>
      <c r="E168" s="189" t="s">
        <v>239</v>
      </c>
      <c r="F168" s="190" t="s">
        <v>240</v>
      </c>
      <c r="G168" s="191" t="s">
        <v>188</v>
      </c>
      <c r="H168" s="192">
        <v>4.3470000000000004</v>
      </c>
      <c r="I168" s="193"/>
      <c r="J168" s="194">
        <f>ROUND(I168*H168,2)</f>
        <v>0</v>
      </c>
      <c r="K168" s="195"/>
      <c r="L168" s="39"/>
      <c r="M168" s="196" t="s">
        <v>1</v>
      </c>
      <c r="N168" s="197" t="s">
        <v>41</v>
      </c>
      <c r="O168" s="71"/>
      <c r="P168" s="198">
        <f>O168*H168</f>
        <v>0</v>
      </c>
      <c r="Q168" s="198">
        <v>0</v>
      </c>
      <c r="R168" s="198">
        <f>Q168*H168</f>
        <v>0</v>
      </c>
      <c r="S168" s="198">
        <v>0</v>
      </c>
      <c r="T168" s="199">
        <f>S168*H168</f>
        <v>0</v>
      </c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R168" s="200" t="s">
        <v>160</v>
      </c>
      <c r="AT168" s="200" t="s">
        <v>156</v>
      </c>
      <c r="AU168" s="200" t="s">
        <v>86</v>
      </c>
      <c r="AY168" s="17" t="s">
        <v>154</v>
      </c>
      <c r="BE168" s="201">
        <f>IF(N168="základní",J168,0)</f>
        <v>0</v>
      </c>
      <c r="BF168" s="201">
        <f>IF(N168="snížená",J168,0)</f>
        <v>0</v>
      </c>
      <c r="BG168" s="201">
        <f>IF(N168="zákl. přenesená",J168,0)</f>
        <v>0</v>
      </c>
      <c r="BH168" s="201">
        <f>IF(N168="sníž. přenesená",J168,0)</f>
        <v>0</v>
      </c>
      <c r="BI168" s="201">
        <f>IF(N168="nulová",J168,0)</f>
        <v>0</v>
      </c>
      <c r="BJ168" s="17" t="s">
        <v>84</v>
      </c>
      <c r="BK168" s="201">
        <f>ROUND(I168*H168,2)</f>
        <v>0</v>
      </c>
      <c r="BL168" s="17" t="s">
        <v>160</v>
      </c>
      <c r="BM168" s="200" t="s">
        <v>241</v>
      </c>
    </row>
    <row r="169" spans="1:65" s="13" customFormat="1" ht="24">
      <c r="B169" s="202"/>
      <c r="C169" s="203"/>
      <c r="D169" s="204" t="s">
        <v>173</v>
      </c>
      <c r="E169" s="205" t="s">
        <v>1</v>
      </c>
      <c r="F169" s="206" t="s">
        <v>242</v>
      </c>
      <c r="G169" s="203"/>
      <c r="H169" s="207">
        <v>2.0489999999999999</v>
      </c>
      <c r="I169" s="208"/>
      <c r="J169" s="203"/>
      <c r="K169" s="203"/>
      <c r="L169" s="209"/>
      <c r="M169" s="210"/>
      <c r="N169" s="211"/>
      <c r="O169" s="211"/>
      <c r="P169" s="211"/>
      <c r="Q169" s="211"/>
      <c r="R169" s="211"/>
      <c r="S169" s="211"/>
      <c r="T169" s="212"/>
      <c r="AT169" s="213" t="s">
        <v>173</v>
      </c>
      <c r="AU169" s="213" t="s">
        <v>86</v>
      </c>
      <c r="AV169" s="13" t="s">
        <v>86</v>
      </c>
      <c r="AW169" s="13" t="s">
        <v>32</v>
      </c>
      <c r="AX169" s="13" t="s">
        <v>76</v>
      </c>
      <c r="AY169" s="213" t="s">
        <v>154</v>
      </c>
    </row>
    <row r="170" spans="1:65" s="13" customFormat="1" ht="24">
      <c r="B170" s="202"/>
      <c r="C170" s="203"/>
      <c r="D170" s="204" t="s">
        <v>173</v>
      </c>
      <c r="E170" s="205" t="s">
        <v>1</v>
      </c>
      <c r="F170" s="206" t="s">
        <v>243</v>
      </c>
      <c r="G170" s="203"/>
      <c r="H170" s="207">
        <v>1.552</v>
      </c>
      <c r="I170" s="208"/>
      <c r="J170" s="203"/>
      <c r="K170" s="203"/>
      <c r="L170" s="209"/>
      <c r="M170" s="210"/>
      <c r="N170" s="211"/>
      <c r="O170" s="211"/>
      <c r="P170" s="211"/>
      <c r="Q170" s="211"/>
      <c r="R170" s="211"/>
      <c r="S170" s="211"/>
      <c r="T170" s="212"/>
      <c r="AT170" s="213" t="s">
        <v>173</v>
      </c>
      <c r="AU170" s="213" t="s">
        <v>86</v>
      </c>
      <c r="AV170" s="13" t="s">
        <v>86</v>
      </c>
      <c r="AW170" s="13" t="s">
        <v>32</v>
      </c>
      <c r="AX170" s="13" t="s">
        <v>76</v>
      </c>
      <c r="AY170" s="213" t="s">
        <v>154</v>
      </c>
    </row>
    <row r="171" spans="1:65" s="13" customFormat="1" ht="24">
      <c r="B171" s="202"/>
      <c r="C171" s="203"/>
      <c r="D171" s="204" t="s">
        <v>173</v>
      </c>
      <c r="E171" s="205" t="s">
        <v>1</v>
      </c>
      <c r="F171" s="206" t="s">
        <v>244</v>
      </c>
      <c r="G171" s="203"/>
      <c r="H171" s="207">
        <v>0.746</v>
      </c>
      <c r="I171" s="208"/>
      <c r="J171" s="203"/>
      <c r="K171" s="203"/>
      <c r="L171" s="209"/>
      <c r="M171" s="210"/>
      <c r="N171" s="211"/>
      <c r="O171" s="211"/>
      <c r="P171" s="211"/>
      <c r="Q171" s="211"/>
      <c r="R171" s="211"/>
      <c r="S171" s="211"/>
      <c r="T171" s="212"/>
      <c r="AT171" s="213" t="s">
        <v>173</v>
      </c>
      <c r="AU171" s="213" t="s">
        <v>86</v>
      </c>
      <c r="AV171" s="13" t="s">
        <v>86</v>
      </c>
      <c r="AW171" s="13" t="s">
        <v>32</v>
      </c>
      <c r="AX171" s="13" t="s">
        <v>76</v>
      </c>
      <c r="AY171" s="213" t="s">
        <v>154</v>
      </c>
    </row>
    <row r="172" spans="1:65" s="14" customFormat="1" ht="12">
      <c r="B172" s="214"/>
      <c r="C172" s="215"/>
      <c r="D172" s="204" t="s">
        <v>173</v>
      </c>
      <c r="E172" s="216" t="s">
        <v>1</v>
      </c>
      <c r="F172" s="217" t="s">
        <v>213</v>
      </c>
      <c r="G172" s="215"/>
      <c r="H172" s="218">
        <v>4.3470000000000004</v>
      </c>
      <c r="I172" s="219"/>
      <c r="J172" s="215"/>
      <c r="K172" s="215"/>
      <c r="L172" s="220"/>
      <c r="M172" s="221"/>
      <c r="N172" s="222"/>
      <c r="O172" s="222"/>
      <c r="P172" s="222"/>
      <c r="Q172" s="222"/>
      <c r="R172" s="222"/>
      <c r="S172" s="222"/>
      <c r="T172" s="223"/>
      <c r="AT172" s="224" t="s">
        <v>173</v>
      </c>
      <c r="AU172" s="224" t="s">
        <v>86</v>
      </c>
      <c r="AV172" s="14" t="s">
        <v>160</v>
      </c>
      <c r="AW172" s="14" t="s">
        <v>32</v>
      </c>
      <c r="AX172" s="14" t="s">
        <v>84</v>
      </c>
      <c r="AY172" s="224" t="s">
        <v>154</v>
      </c>
    </row>
    <row r="173" spans="1:65" s="2" customFormat="1" ht="37.75" customHeight="1">
      <c r="A173" s="34"/>
      <c r="B173" s="35"/>
      <c r="C173" s="188" t="s">
        <v>245</v>
      </c>
      <c r="D173" s="188" t="s">
        <v>156</v>
      </c>
      <c r="E173" s="189" t="s">
        <v>246</v>
      </c>
      <c r="F173" s="190" t="s">
        <v>247</v>
      </c>
      <c r="G173" s="191" t="s">
        <v>188</v>
      </c>
      <c r="H173" s="192">
        <v>3921.8910000000001</v>
      </c>
      <c r="I173" s="193"/>
      <c r="J173" s="194">
        <f>ROUND(I173*H173,2)</f>
        <v>0</v>
      </c>
      <c r="K173" s="195"/>
      <c r="L173" s="39"/>
      <c r="M173" s="196" t="s">
        <v>1</v>
      </c>
      <c r="N173" s="197" t="s">
        <v>41</v>
      </c>
      <c r="O173" s="71"/>
      <c r="P173" s="198">
        <f>O173*H173</f>
        <v>0</v>
      </c>
      <c r="Q173" s="198">
        <v>0</v>
      </c>
      <c r="R173" s="198">
        <f>Q173*H173</f>
        <v>0</v>
      </c>
      <c r="S173" s="198">
        <v>0</v>
      </c>
      <c r="T173" s="199">
        <f>S173*H173</f>
        <v>0</v>
      </c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R173" s="200" t="s">
        <v>160</v>
      </c>
      <c r="AT173" s="200" t="s">
        <v>156</v>
      </c>
      <c r="AU173" s="200" t="s">
        <v>86</v>
      </c>
      <c r="AY173" s="17" t="s">
        <v>154</v>
      </c>
      <c r="BE173" s="201">
        <f>IF(N173="základní",J173,0)</f>
        <v>0</v>
      </c>
      <c r="BF173" s="201">
        <f>IF(N173="snížená",J173,0)</f>
        <v>0</v>
      </c>
      <c r="BG173" s="201">
        <f>IF(N173="zákl. přenesená",J173,0)</f>
        <v>0</v>
      </c>
      <c r="BH173" s="201">
        <f>IF(N173="sníž. přenesená",J173,0)</f>
        <v>0</v>
      </c>
      <c r="BI173" s="201">
        <f>IF(N173="nulová",J173,0)</f>
        <v>0</v>
      </c>
      <c r="BJ173" s="17" t="s">
        <v>84</v>
      </c>
      <c r="BK173" s="201">
        <f>ROUND(I173*H173,2)</f>
        <v>0</v>
      </c>
      <c r="BL173" s="17" t="s">
        <v>160</v>
      </c>
      <c r="BM173" s="200" t="s">
        <v>248</v>
      </c>
    </row>
    <row r="174" spans="1:65" s="13" customFormat="1" ht="12">
      <c r="B174" s="202"/>
      <c r="C174" s="203"/>
      <c r="D174" s="204" t="s">
        <v>173</v>
      </c>
      <c r="E174" s="205" t="s">
        <v>104</v>
      </c>
      <c r="F174" s="206" t="s">
        <v>249</v>
      </c>
      <c r="G174" s="203"/>
      <c r="H174" s="207">
        <v>3921.8910000000001</v>
      </c>
      <c r="I174" s="208"/>
      <c r="J174" s="203"/>
      <c r="K174" s="203"/>
      <c r="L174" s="209"/>
      <c r="M174" s="210"/>
      <c r="N174" s="211"/>
      <c r="O174" s="211"/>
      <c r="P174" s="211"/>
      <c r="Q174" s="211"/>
      <c r="R174" s="211"/>
      <c r="S174" s="211"/>
      <c r="T174" s="212"/>
      <c r="AT174" s="213" t="s">
        <v>173</v>
      </c>
      <c r="AU174" s="213" t="s">
        <v>86</v>
      </c>
      <c r="AV174" s="13" t="s">
        <v>86</v>
      </c>
      <c r="AW174" s="13" t="s">
        <v>32</v>
      </c>
      <c r="AX174" s="13" t="s">
        <v>84</v>
      </c>
      <c r="AY174" s="213" t="s">
        <v>154</v>
      </c>
    </row>
    <row r="175" spans="1:65" s="2" customFormat="1" ht="37.75" customHeight="1">
      <c r="A175" s="34"/>
      <c r="B175" s="35"/>
      <c r="C175" s="188" t="s">
        <v>250</v>
      </c>
      <c r="D175" s="188" t="s">
        <v>156</v>
      </c>
      <c r="E175" s="189" t="s">
        <v>251</v>
      </c>
      <c r="F175" s="190" t="s">
        <v>252</v>
      </c>
      <c r="G175" s="191" t="s">
        <v>188</v>
      </c>
      <c r="H175" s="192">
        <v>4.3470000000000004</v>
      </c>
      <c r="I175" s="193"/>
      <c r="J175" s="194">
        <f>ROUND(I175*H175,2)</f>
        <v>0</v>
      </c>
      <c r="K175" s="195"/>
      <c r="L175" s="39"/>
      <c r="M175" s="196" t="s">
        <v>1</v>
      </c>
      <c r="N175" s="197" t="s">
        <v>41</v>
      </c>
      <c r="O175" s="71"/>
      <c r="P175" s="198">
        <f>O175*H175</f>
        <v>0</v>
      </c>
      <c r="Q175" s="198">
        <v>0</v>
      </c>
      <c r="R175" s="198">
        <f>Q175*H175</f>
        <v>0</v>
      </c>
      <c r="S175" s="198">
        <v>0</v>
      </c>
      <c r="T175" s="199">
        <f>S175*H175</f>
        <v>0</v>
      </c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R175" s="200" t="s">
        <v>160</v>
      </c>
      <c r="AT175" s="200" t="s">
        <v>156</v>
      </c>
      <c r="AU175" s="200" t="s">
        <v>86</v>
      </c>
      <c r="AY175" s="17" t="s">
        <v>154</v>
      </c>
      <c r="BE175" s="201">
        <f>IF(N175="základní",J175,0)</f>
        <v>0</v>
      </c>
      <c r="BF175" s="201">
        <f>IF(N175="snížená",J175,0)</f>
        <v>0</v>
      </c>
      <c r="BG175" s="201">
        <f>IF(N175="zákl. přenesená",J175,0)</f>
        <v>0</v>
      </c>
      <c r="BH175" s="201">
        <f>IF(N175="sníž. přenesená",J175,0)</f>
        <v>0</v>
      </c>
      <c r="BI175" s="201">
        <f>IF(N175="nulová",J175,0)</f>
        <v>0</v>
      </c>
      <c r="BJ175" s="17" t="s">
        <v>84</v>
      </c>
      <c r="BK175" s="201">
        <f>ROUND(I175*H175,2)</f>
        <v>0</v>
      </c>
      <c r="BL175" s="17" t="s">
        <v>160</v>
      </c>
      <c r="BM175" s="200" t="s">
        <v>253</v>
      </c>
    </row>
    <row r="176" spans="1:65" s="13" customFormat="1" ht="24">
      <c r="B176" s="202"/>
      <c r="C176" s="203"/>
      <c r="D176" s="204" t="s">
        <v>173</v>
      </c>
      <c r="E176" s="205" t="s">
        <v>1</v>
      </c>
      <c r="F176" s="206" t="s">
        <v>254</v>
      </c>
      <c r="G176" s="203"/>
      <c r="H176" s="207">
        <v>2.0489999999999999</v>
      </c>
      <c r="I176" s="208"/>
      <c r="J176" s="203"/>
      <c r="K176" s="203"/>
      <c r="L176" s="209"/>
      <c r="M176" s="210"/>
      <c r="N176" s="211"/>
      <c r="O176" s="211"/>
      <c r="P176" s="211"/>
      <c r="Q176" s="211"/>
      <c r="R176" s="211"/>
      <c r="S176" s="211"/>
      <c r="T176" s="212"/>
      <c r="AT176" s="213" t="s">
        <v>173</v>
      </c>
      <c r="AU176" s="213" t="s">
        <v>86</v>
      </c>
      <c r="AV176" s="13" t="s">
        <v>86</v>
      </c>
      <c r="AW176" s="13" t="s">
        <v>32</v>
      </c>
      <c r="AX176" s="13" t="s">
        <v>76</v>
      </c>
      <c r="AY176" s="213" t="s">
        <v>154</v>
      </c>
    </row>
    <row r="177" spans="1:65" s="13" customFormat="1" ht="24">
      <c r="B177" s="202"/>
      <c r="C177" s="203"/>
      <c r="D177" s="204" t="s">
        <v>173</v>
      </c>
      <c r="E177" s="205" t="s">
        <v>1</v>
      </c>
      <c r="F177" s="206" t="s">
        <v>255</v>
      </c>
      <c r="G177" s="203"/>
      <c r="H177" s="207">
        <v>1.552</v>
      </c>
      <c r="I177" s="208"/>
      <c r="J177" s="203"/>
      <c r="K177" s="203"/>
      <c r="L177" s="209"/>
      <c r="M177" s="210"/>
      <c r="N177" s="211"/>
      <c r="O177" s="211"/>
      <c r="P177" s="211"/>
      <c r="Q177" s="211"/>
      <c r="R177" s="211"/>
      <c r="S177" s="211"/>
      <c r="T177" s="212"/>
      <c r="AT177" s="213" t="s">
        <v>173</v>
      </c>
      <c r="AU177" s="213" t="s">
        <v>86</v>
      </c>
      <c r="AV177" s="13" t="s">
        <v>86</v>
      </c>
      <c r="AW177" s="13" t="s">
        <v>32</v>
      </c>
      <c r="AX177" s="13" t="s">
        <v>76</v>
      </c>
      <c r="AY177" s="213" t="s">
        <v>154</v>
      </c>
    </row>
    <row r="178" spans="1:65" s="13" customFormat="1" ht="24">
      <c r="B178" s="202"/>
      <c r="C178" s="203"/>
      <c r="D178" s="204" t="s">
        <v>173</v>
      </c>
      <c r="E178" s="205" t="s">
        <v>1</v>
      </c>
      <c r="F178" s="206" t="s">
        <v>256</v>
      </c>
      <c r="G178" s="203"/>
      <c r="H178" s="207">
        <v>0.746</v>
      </c>
      <c r="I178" s="208"/>
      <c r="J178" s="203"/>
      <c r="K178" s="203"/>
      <c r="L178" s="209"/>
      <c r="M178" s="210"/>
      <c r="N178" s="211"/>
      <c r="O178" s="211"/>
      <c r="P178" s="211"/>
      <c r="Q178" s="211"/>
      <c r="R178" s="211"/>
      <c r="S178" s="211"/>
      <c r="T178" s="212"/>
      <c r="AT178" s="213" t="s">
        <v>173</v>
      </c>
      <c r="AU178" s="213" t="s">
        <v>86</v>
      </c>
      <c r="AV178" s="13" t="s">
        <v>86</v>
      </c>
      <c r="AW178" s="13" t="s">
        <v>32</v>
      </c>
      <c r="AX178" s="13" t="s">
        <v>76</v>
      </c>
      <c r="AY178" s="213" t="s">
        <v>154</v>
      </c>
    </row>
    <row r="179" spans="1:65" s="14" customFormat="1" ht="12">
      <c r="B179" s="214"/>
      <c r="C179" s="215"/>
      <c r="D179" s="204" t="s">
        <v>173</v>
      </c>
      <c r="E179" s="216" t="s">
        <v>107</v>
      </c>
      <c r="F179" s="217" t="s">
        <v>213</v>
      </c>
      <c r="G179" s="215"/>
      <c r="H179" s="218">
        <v>4.3470000000000004</v>
      </c>
      <c r="I179" s="219"/>
      <c r="J179" s="215"/>
      <c r="K179" s="215"/>
      <c r="L179" s="220"/>
      <c r="M179" s="221"/>
      <c r="N179" s="222"/>
      <c r="O179" s="222"/>
      <c r="P179" s="222"/>
      <c r="Q179" s="222"/>
      <c r="R179" s="222"/>
      <c r="S179" s="222"/>
      <c r="T179" s="223"/>
      <c r="AT179" s="224" t="s">
        <v>173</v>
      </c>
      <c r="AU179" s="224" t="s">
        <v>86</v>
      </c>
      <c r="AV179" s="14" t="s">
        <v>160</v>
      </c>
      <c r="AW179" s="14" t="s">
        <v>32</v>
      </c>
      <c r="AX179" s="14" t="s">
        <v>84</v>
      </c>
      <c r="AY179" s="224" t="s">
        <v>154</v>
      </c>
    </row>
    <row r="180" spans="1:65" s="2" customFormat="1" ht="24.25" customHeight="1">
      <c r="A180" s="34"/>
      <c r="B180" s="35"/>
      <c r="C180" s="188" t="s">
        <v>257</v>
      </c>
      <c r="D180" s="188" t="s">
        <v>156</v>
      </c>
      <c r="E180" s="189" t="s">
        <v>258</v>
      </c>
      <c r="F180" s="190" t="s">
        <v>259</v>
      </c>
      <c r="G180" s="191" t="s">
        <v>188</v>
      </c>
      <c r="H180" s="192">
        <v>131</v>
      </c>
      <c r="I180" s="193"/>
      <c r="J180" s="194">
        <f>ROUND(I180*H180,2)</f>
        <v>0</v>
      </c>
      <c r="K180" s="195"/>
      <c r="L180" s="39"/>
      <c r="M180" s="196" t="s">
        <v>1</v>
      </c>
      <c r="N180" s="197" t="s">
        <v>41</v>
      </c>
      <c r="O180" s="71"/>
      <c r="P180" s="198">
        <f>O180*H180</f>
        <v>0</v>
      </c>
      <c r="Q180" s="198">
        <v>0</v>
      </c>
      <c r="R180" s="198">
        <f>Q180*H180</f>
        <v>0</v>
      </c>
      <c r="S180" s="198">
        <v>0</v>
      </c>
      <c r="T180" s="199">
        <f>S180*H180</f>
        <v>0</v>
      </c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R180" s="200" t="s">
        <v>160</v>
      </c>
      <c r="AT180" s="200" t="s">
        <v>156</v>
      </c>
      <c r="AU180" s="200" t="s">
        <v>86</v>
      </c>
      <c r="AY180" s="17" t="s">
        <v>154</v>
      </c>
      <c r="BE180" s="201">
        <f>IF(N180="základní",J180,0)</f>
        <v>0</v>
      </c>
      <c r="BF180" s="201">
        <f>IF(N180="snížená",J180,0)</f>
        <v>0</v>
      </c>
      <c r="BG180" s="201">
        <f>IF(N180="zákl. přenesená",J180,0)</f>
        <v>0</v>
      </c>
      <c r="BH180" s="201">
        <f>IF(N180="sníž. přenesená",J180,0)</f>
        <v>0</v>
      </c>
      <c r="BI180" s="201">
        <f>IF(N180="nulová",J180,0)</f>
        <v>0</v>
      </c>
      <c r="BJ180" s="17" t="s">
        <v>84</v>
      </c>
      <c r="BK180" s="201">
        <f>ROUND(I180*H180,2)</f>
        <v>0</v>
      </c>
      <c r="BL180" s="17" t="s">
        <v>160</v>
      </c>
      <c r="BM180" s="200" t="s">
        <v>260</v>
      </c>
    </row>
    <row r="181" spans="1:65" s="13" customFormat="1" ht="24">
      <c r="B181" s="202"/>
      <c r="C181" s="203"/>
      <c r="D181" s="204" t="s">
        <v>173</v>
      </c>
      <c r="E181" s="205" t="s">
        <v>1</v>
      </c>
      <c r="F181" s="206" t="s">
        <v>261</v>
      </c>
      <c r="G181" s="203"/>
      <c r="H181" s="207">
        <v>31</v>
      </c>
      <c r="I181" s="208"/>
      <c r="J181" s="203"/>
      <c r="K181" s="203"/>
      <c r="L181" s="209"/>
      <c r="M181" s="210"/>
      <c r="N181" s="211"/>
      <c r="O181" s="211"/>
      <c r="P181" s="211"/>
      <c r="Q181" s="211"/>
      <c r="R181" s="211"/>
      <c r="S181" s="211"/>
      <c r="T181" s="212"/>
      <c r="AT181" s="213" t="s">
        <v>173</v>
      </c>
      <c r="AU181" s="213" t="s">
        <v>86</v>
      </c>
      <c r="AV181" s="13" t="s">
        <v>86</v>
      </c>
      <c r="AW181" s="13" t="s">
        <v>32</v>
      </c>
      <c r="AX181" s="13" t="s">
        <v>76</v>
      </c>
      <c r="AY181" s="213" t="s">
        <v>154</v>
      </c>
    </row>
    <row r="182" spans="1:65" s="13" customFormat="1" ht="24">
      <c r="B182" s="202"/>
      <c r="C182" s="203"/>
      <c r="D182" s="204" t="s">
        <v>173</v>
      </c>
      <c r="E182" s="205" t="s">
        <v>1</v>
      </c>
      <c r="F182" s="206" t="s">
        <v>262</v>
      </c>
      <c r="G182" s="203"/>
      <c r="H182" s="207">
        <v>100</v>
      </c>
      <c r="I182" s="208"/>
      <c r="J182" s="203"/>
      <c r="K182" s="203"/>
      <c r="L182" s="209"/>
      <c r="M182" s="210"/>
      <c r="N182" s="211"/>
      <c r="O182" s="211"/>
      <c r="P182" s="211"/>
      <c r="Q182" s="211"/>
      <c r="R182" s="211"/>
      <c r="S182" s="211"/>
      <c r="T182" s="212"/>
      <c r="AT182" s="213" t="s">
        <v>173</v>
      </c>
      <c r="AU182" s="213" t="s">
        <v>86</v>
      </c>
      <c r="AV182" s="13" t="s">
        <v>86</v>
      </c>
      <c r="AW182" s="13" t="s">
        <v>32</v>
      </c>
      <c r="AX182" s="13" t="s">
        <v>76</v>
      </c>
      <c r="AY182" s="213" t="s">
        <v>154</v>
      </c>
    </row>
    <row r="183" spans="1:65" s="14" customFormat="1" ht="12">
      <c r="B183" s="214"/>
      <c r="C183" s="215"/>
      <c r="D183" s="204" t="s">
        <v>173</v>
      </c>
      <c r="E183" s="216" t="s">
        <v>100</v>
      </c>
      <c r="F183" s="217" t="s">
        <v>213</v>
      </c>
      <c r="G183" s="215"/>
      <c r="H183" s="218">
        <v>131</v>
      </c>
      <c r="I183" s="219"/>
      <c r="J183" s="215"/>
      <c r="K183" s="215"/>
      <c r="L183" s="220"/>
      <c r="M183" s="221"/>
      <c r="N183" s="222"/>
      <c r="O183" s="222"/>
      <c r="P183" s="222"/>
      <c r="Q183" s="222"/>
      <c r="R183" s="222"/>
      <c r="S183" s="222"/>
      <c r="T183" s="223"/>
      <c r="AT183" s="224" t="s">
        <v>173</v>
      </c>
      <c r="AU183" s="224" t="s">
        <v>86</v>
      </c>
      <c r="AV183" s="14" t="s">
        <v>160</v>
      </c>
      <c r="AW183" s="14" t="s">
        <v>32</v>
      </c>
      <c r="AX183" s="14" t="s">
        <v>84</v>
      </c>
      <c r="AY183" s="224" t="s">
        <v>154</v>
      </c>
    </row>
    <row r="184" spans="1:65" s="2" customFormat="1" ht="24.25" customHeight="1">
      <c r="A184" s="34"/>
      <c r="B184" s="35"/>
      <c r="C184" s="188" t="s">
        <v>263</v>
      </c>
      <c r="D184" s="188" t="s">
        <v>156</v>
      </c>
      <c r="E184" s="189" t="s">
        <v>264</v>
      </c>
      <c r="F184" s="190" t="s">
        <v>265</v>
      </c>
      <c r="G184" s="191" t="s">
        <v>266</v>
      </c>
      <c r="H184" s="192">
        <v>7255.4979999999996</v>
      </c>
      <c r="I184" s="193"/>
      <c r="J184" s="194">
        <f>ROUND(I184*H184,2)</f>
        <v>0</v>
      </c>
      <c r="K184" s="195"/>
      <c r="L184" s="39"/>
      <c r="M184" s="196" t="s">
        <v>1</v>
      </c>
      <c r="N184" s="197" t="s">
        <v>41</v>
      </c>
      <c r="O184" s="71"/>
      <c r="P184" s="198">
        <f>O184*H184</f>
        <v>0</v>
      </c>
      <c r="Q184" s="198">
        <v>0</v>
      </c>
      <c r="R184" s="198">
        <f>Q184*H184</f>
        <v>0</v>
      </c>
      <c r="S184" s="198">
        <v>0</v>
      </c>
      <c r="T184" s="199">
        <f>S184*H184</f>
        <v>0</v>
      </c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R184" s="200" t="s">
        <v>160</v>
      </c>
      <c r="AT184" s="200" t="s">
        <v>156</v>
      </c>
      <c r="AU184" s="200" t="s">
        <v>86</v>
      </c>
      <c r="AY184" s="17" t="s">
        <v>154</v>
      </c>
      <c r="BE184" s="201">
        <f>IF(N184="základní",J184,0)</f>
        <v>0</v>
      </c>
      <c r="BF184" s="201">
        <f>IF(N184="snížená",J184,0)</f>
        <v>0</v>
      </c>
      <c r="BG184" s="201">
        <f>IF(N184="zákl. přenesená",J184,0)</f>
        <v>0</v>
      </c>
      <c r="BH184" s="201">
        <f>IF(N184="sníž. přenesená",J184,0)</f>
        <v>0</v>
      </c>
      <c r="BI184" s="201">
        <f>IF(N184="nulová",J184,0)</f>
        <v>0</v>
      </c>
      <c r="BJ184" s="17" t="s">
        <v>84</v>
      </c>
      <c r="BK184" s="201">
        <f>ROUND(I184*H184,2)</f>
        <v>0</v>
      </c>
      <c r="BL184" s="17" t="s">
        <v>160</v>
      </c>
      <c r="BM184" s="200" t="s">
        <v>267</v>
      </c>
    </row>
    <row r="185" spans="1:65" s="13" customFormat="1" ht="12">
      <c r="B185" s="202"/>
      <c r="C185" s="203"/>
      <c r="D185" s="204" t="s">
        <v>173</v>
      </c>
      <c r="E185" s="205" t="s">
        <v>1</v>
      </c>
      <c r="F185" s="206" t="s">
        <v>268</v>
      </c>
      <c r="G185" s="203"/>
      <c r="H185" s="207">
        <v>7255.4979999999996</v>
      </c>
      <c r="I185" s="208"/>
      <c r="J185" s="203"/>
      <c r="K185" s="203"/>
      <c r="L185" s="209"/>
      <c r="M185" s="210"/>
      <c r="N185" s="211"/>
      <c r="O185" s="211"/>
      <c r="P185" s="211"/>
      <c r="Q185" s="211"/>
      <c r="R185" s="211"/>
      <c r="S185" s="211"/>
      <c r="T185" s="212"/>
      <c r="AT185" s="213" t="s">
        <v>173</v>
      </c>
      <c r="AU185" s="213" t="s">
        <v>86</v>
      </c>
      <c r="AV185" s="13" t="s">
        <v>86</v>
      </c>
      <c r="AW185" s="13" t="s">
        <v>32</v>
      </c>
      <c r="AX185" s="13" t="s">
        <v>84</v>
      </c>
      <c r="AY185" s="213" t="s">
        <v>154</v>
      </c>
    </row>
    <row r="186" spans="1:65" s="2" customFormat="1" ht="16.5" customHeight="1">
      <c r="A186" s="34"/>
      <c r="B186" s="35"/>
      <c r="C186" s="188" t="s">
        <v>7</v>
      </c>
      <c r="D186" s="188" t="s">
        <v>156</v>
      </c>
      <c r="E186" s="189" t="s">
        <v>269</v>
      </c>
      <c r="F186" s="190" t="s">
        <v>270</v>
      </c>
      <c r="G186" s="191" t="s">
        <v>188</v>
      </c>
      <c r="H186" s="192">
        <v>3926.2379999999998</v>
      </c>
      <c r="I186" s="193"/>
      <c r="J186" s="194">
        <f>ROUND(I186*H186,2)</f>
        <v>0</v>
      </c>
      <c r="K186" s="195"/>
      <c r="L186" s="39"/>
      <c r="M186" s="196" t="s">
        <v>1</v>
      </c>
      <c r="N186" s="197" t="s">
        <v>41</v>
      </c>
      <c r="O186" s="71"/>
      <c r="P186" s="198">
        <f>O186*H186</f>
        <v>0</v>
      </c>
      <c r="Q186" s="198">
        <v>0</v>
      </c>
      <c r="R186" s="198">
        <f>Q186*H186</f>
        <v>0</v>
      </c>
      <c r="S186" s="198">
        <v>0</v>
      </c>
      <c r="T186" s="199">
        <f>S186*H186</f>
        <v>0</v>
      </c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R186" s="200" t="s">
        <v>160</v>
      </c>
      <c r="AT186" s="200" t="s">
        <v>156</v>
      </c>
      <c r="AU186" s="200" t="s">
        <v>86</v>
      </c>
      <c r="AY186" s="17" t="s">
        <v>154</v>
      </c>
      <c r="BE186" s="201">
        <f>IF(N186="základní",J186,0)</f>
        <v>0</v>
      </c>
      <c r="BF186" s="201">
        <f>IF(N186="snížená",J186,0)</f>
        <v>0</v>
      </c>
      <c r="BG186" s="201">
        <f>IF(N186="zákl. přenesená",J186,0)</f>
        <v>0</v>
      </c>
      <c r="BH186" s="201">
        <f>IF(N186="sníž. přenesená",J186,0)</f>
        <v>0</v>
      </c>
      <c r="BI186" s="201">
        <f>IF(N186="nulová",J186,0)</f>
        <v>0</v>
      </c>
      <c r="BJ186" s="17" t="s">
        <v>84</v>
      </c>
      <c r="BK186" s="201">
        <f>ROUND(I186*H186,2)</f>
        <v>0</v>
      </c>
      <c r="BL186" s="17" t="s">
        <v>160</v>
      </c>
      <c r="BM186" s="200" t="s">
        <v>271</v>
      </c>
    </row>
    <row r="187" spans="1:65" s="13" customFormat="1" ht="12">
      <c r="B187" s="202"/>
      <c r="C187" s="203"/>
      <c r="D187" s="204" t="s">
        <v>173</v>
      </c>
      <c r="E187" s="205" t="s">
        <v>1</v>
      </c>
      <c r="F187" s="206" t="s">
        <v>272</v>
      </c>
      <c r="G187" s="203"/>
      <c r="H187" s="207">
        <v>3926.2379999999998</v>
      </c>
      <c r="I187" s="208"/>
      <c r="J187" s="203"/>
      <c r="K187" s="203"/>
      <c r="L187" s="209"/>
      <c r="M187" s="210"/>
      <c r="N187" s="211"/>
      <c r="O187" s="211"/>
      <c r="P187" s="211"/>
      <c r="Q187" s="211"/>
      <c r="R187" s="211"/>
      <c r="S187" s="211"/>
      <c r="T187" s="212"/>
      <c r="AT187" s="213" t="s">
        <v>173</v>
      </c>
      <c r="AU187" s="213" t="s">
        <v>86</v>
      </c>
      <c r="AV187" s="13" t="s">
        <v>86</v>
      </c>
      <c r="AW187" s="13" t="s">
        <v>32</v>
      </c>
      <c r="AX187" s="13" t="s">
        <v>84</v>
      </c>
      <c r="AY187" s="213" t="s">
        <v>154</v>
      </c>
    </row>
    <row r="188" spans="1:65" s="2" customFormat="1" ht="24.25" customHeight="1">
      <c r="A188" s="34"/>
      <c r="B188" s="35"/>
      <c r="C188" s="188" t="s">
        <v>273</v>
      </c>
      <c r="D188" s="188" t="s">
        <v>156</v>
      </c>
      <c r="E188" s="189" t="s">
        <v>274</v>
      </c>
      <c r="F188" s="190" t="s">
        <v>275</v>
      </c>
      <c r="G188" s="191" t="s">
        <v>188</v>
      </c>
      <c r="H188" s="192">
        <v>23.641999999999999</v>
      </c>
      <c r="I188" s="193"/>
      <c r="J188" s="194">
        <f>ROUND(I188*H188,2)</f>
        <v>0</v>
      </c>
      <c r="K188" s="195"/>
      <c r="L188" s="39"/>
      <c r="M188" s="196" t="s">
        <v>1</v>
      </c>
      <c r="N188" s="197" t="s">
        <v>41</v>
      </c>
      <c r="O188" s="71"/>
      <c r="P188" s="198">
        <f>O188*H188</f>
        <v>0</v>
      </c>
      <c r="Q188" s="198">
        <v>0</v>
      </c>
      <c r="R188" s="198">
        <f>Q188*H188</f>
        <v>0</v>
      </c>
      <c r="S188" s="198">
        <v>0</v>
      </c>
      <c r="T188" s="199">
        <f>S188*H188</f>
        <v>0</v>
      </c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R188" s="200" t="s">
        <v>160</v>
      </c>
      <c r="AT188" s="200" t="s">
        <v>156</v>
      </c>
      <c r="AU188" s="200" t="s">
        <v>86</v>
      </c>
      <c r="AY188" s="17" t="s">
        <v>154</v>
      </c>
      <c r="BE188" s="201">
        <f>IF(N188="základní",J188,0)</f>
        <v>0</v>
      </c>
      <c r="BF188" s="201">
        <f>IF(N188="snížená",J188,0)</f>
        <v>0</v>
      </c>
      <c r="BG188" s="201">
        <f>IF(N188="zákl. přenesená",J188,0)</f>
        <v>0</v>
      </c>
      <c r="BH188" s="201">
        <f>IF(N188="sníž. přenesená",J188,0)</f>
        <v>0</v>
      </c>
      <c r="BI188" s="201">
        <f>IF(N188="nulová",J188,0)</f>
        <v>0</v>
      </c>
      <c r="BJ188" s="17" t="s">
        <v>84</v>
      </c>
      <c r="BK188" s="201">
        <f>ROUND(I188*H188,2)</f>
        <v>0</v>
      </c>
      <c r="BL188" s="17" t="s">
        <v>160</v>
      </c>
      <c r="BM188" s="200" t="s">
        <v>276</v>
      </c>
    </row>
    <row r="189" spans="1:65" s="13" customFormat="1" ht="12">
      <c r="B189" s="202"/>
      <c r="C189" s="203"/>
      <c r="D189" s="204" t="s">
        <v>173</v>
      </c>
      <c r="E189" s="205" t="s">
        <v>1</v>
      </c>
      <c r="F189" s="206" t="s">
        <v>277</v>
      </c>
      <c r="G189" s="203"/>
      <c r="H189" s="207">
        <v>1.08</v>
      </c>
      <c r="I189" s="208"/>
      <c r="J189" s="203"/>
      <c r="K189" s="203"/>
      <c r="L189" s="209"/>
      <c r="M189" s="210"/>
      <c r="N189" s="211"/>
      <c r="O189" s="211"/>
      <c r="P189" s="211"/>
      <c r="Q189" s="211"/>
      <c r="R189" s="211"/>
      <c r="S189" s="211"/>
      <c r="T189" s="212"/>
      <c r="AT189" s="213" t="s">
        <v>173</v>
      </c>
      <c r="AU189" s="213" t="s">
        <v>86</v>
      </c>
      <c r="AV189" s="13" t="s">
        <v>86</v>
      </c>
      <c r="AW189" s="13" t="s">
        <v>32</v>
      </c>
      <c r="AX189" s="13" t="s">
        <v>76</v>
      </c>
      <c r="AY189" s="213" t="s">
        <v>154</v>
      </c>
    </row>
    <row r="190" spans="1:65" s="13" customFormat="1" ht="12">
      <c r="B190" s="202"/>
      <c r="C190" s="203"/>
      <c r="D190" s="204" t="s">
        <v>173</v>
      </c>
      <c r="E190" s="205" t="s">
        <v>1</v>
      </c>
      <c r="F190" s="206" t="s">
        <v>278</v>
      </c>
      <c r="G190" s="203"/>
      <c r="H190" s="207">
        <v>1.08</v>
      </c>
      <c r="I190" s="208"/>
      <c r="J190" s="203"/>
      <c r="K190" s="203"/>
      <c r="L190" s="209"/>
      <c r="M190" s="210"/>
      <c r="N190" s="211"/>
      <c r="O190" s="211"/>
      <c r="P190" s="211"/>
      <c r="Q190" s="211"/>
      <c r="R190" s="211"/>
      <c r="S190" s="211"/>
      <c r="T190" s="212"/>
      <c r="AT190" s="213" t="s">
        <v>173</v>
      </c>
      <c r="AU190" s="213" t="s">
        <v>86</v>
      </c>
      <c r="AV190" s="13" t="s">
        <v>86</v>
      </c>
      <c r="AW190" s="13" t="s">
        <v>32</v>
      </c>
      <c r="AX190" s="13" t="s">
        <v>76</v>
      </c>
      <c r="AY190" s="213" t="s">
        <v>154</v>
      </c>
    </row>
    <row r="191" spans="1:65" s="13" customFormat="1" ht="12">
      <c r="B191" s="202"/>
      <c r="C191" s="203"/>
      <c r="D191" s="204" t="s">
        <v>173</v>
      </c>
      <c r="E191" s="205" t="s">
        <v>1</v>
      </c>
      <c r="F191" s="206" t="s">
        <v>279</v>
      </c>
      <c r="G191" s="203"/>
      <c r="H191" s="207">
        <v>1.26</v>
      </c>
      <c r="I191" s="208"/>
      <c r="J191" s="203"/>
      <c r="K191" s="203"/>
      <c r="L191" s="209"/>
      <c r="M191" s="210"/>
      <c r="N191" s="211"/>
      <c r="O191" s="211"/>
      <c r="P191" s="211"/>
      <c r="Q191" s="211"/>
      <c r="R191" s="211"/>
      <c r="S191" s="211"/>
      <c r="T191" s="212"/>
      <c r="AT191" s="213" t="s">
        <v>173</v>
      </c>
      <c r="AU191" s="213" t="s">
        <v>86</v>
      </c>
      <c r="AV191" s="13" t="s">
        <v>86</v>
      </c>
      <c r="AW191" s="13" t="s">
        <v>32</v>
      </c>
      <c r="AX191" s="13" t="s">
        <v>76</v>
      </c>
      <c r="AY191" s="213" t="s">
        <v>154</v>
      </c>
    </row>
    <row r="192" spans="1:65" s="13" customFormat="1" ht="24">
      <c r="B192" s="202"/>
      <c r="C192" s="203"/>
      <c r="D192" s="204" t="s">
        <v>173</v>
      </c>
      <c r="E192" s="205" t="s">
        <v>1</v>
      </c>
      <c r="F192" s="206" t="s">
        <v>231</v>
      </c>
      <c r="G192" s="203"/>
      <c r="H192" s="207">
        <v>4.6740000000000004</v>
      </c>
      <c r="I192" s="208"/>
      <c r="J192" s="203"/>
      <c r="K192" s="203"/>
      <c r="L192" s="209"/>
      <c r="M192" s="210"/>
      <c r="N192" s="211"/>
      <c r="O192" s="211"/>
      <c r="P192" s="211"/>
      <c r="Q192" s="211"/>
      <c r="R192" s="211"/>
      <c r="S192" s="211"/>
      <c r="T192" s="212"/>
      <c r="AT192" s="213" t="s">
        <v>173</v>
      </c>
      <c r="AU192" s="213" t="s">
        <v>86</v>
      </c>
      <c r="AV192" s="13" t="s">
        <v>86</v>
      </c>
      <c r="AW192" s="13" t="s">
        <v>32</v>
      </c>
      <c r="AX192" s="13" t="s">
        <v>76</v>
      </c>
      <c r="AY192" s="213" t="s">
        <v>154</v>
      </c>
    </row>
    <row r="193" spans="1:65" s="13" customFormat="1" ht="12">
      <c r="B193" s="202"/>
      <c r="C193" s="203"/>
      <c r="D193" s="204" t="s">
        <v>173</v>
      </c>
      <c r="E193" s="205" t="s">
        <v>1</v>
      </c>
      <c r="F193" s="206" t="s">
        <v>280</v>
      </c>
      <c r="G193" s="203"/>
      <c r="H193" s="207">
        <v>3.88</v>
      </c>
      <c r="I193" s="208"/>
      <c r="J193" s="203"/>
      <c r="K193" s="203"/>
      <c r="L193" s="209"/>
      <c r="M193" s="210"/>
      <c r="N193" s="211"/>
      <c r="O193" s="211"/>
      <c r="P193" s="211"/>
      <c r="Q193" s="211"/>
      <c r="R193" s="211"/>
      <c r="S193" s="211"/>
      <c r="T193" s="212"/>
      <c r="AT193" s="213" t="s">
        <v>173</v>
      </c>
      <c r="AU193" s="213" t="s">
        <v>86</v>
      </c>
      <c r="AV193" s="13" t="s">
        <v>86</v>
      </c>
      <c r="AW193" s="13" t="s">
        <v>32</v>
      </c>
      <c r="AX193" s="13" t="s">
        <v>76</v>
      </c>
      <c r="AY193" s="213" t="s">
        <v>154</v>
      </c>
    </row>
    <row r="194" spans="1:65" s="13" customFormat="1" ht="12">
      <c r="B194" s="202"/>
      <c r="C194" s="203"/>
      <c r="D194" s="204" t="s">
        <v>173</v>
      </c>
      <c r="E194" s="205" t="s">
        <v>1</v>
      </c>
      <c r="F194" s="206" t="s">
        <v>281</v>
      </c>
      <c r="G194" s="203"/>
      <c r="H194" s="207">
        <v>2.8740000000000001</v>
      </c>
      <c r="I194" s="208"/>
      <c r="J194" s="203"/>
      <c r="K194" s="203"/>
      <c r="L194" s="209"/>
      <c r="M194" s="210"/>
      <c r="N194" s="211"/>
      <c r="O194" s="211"/>
      <c r="P194" s="211"/>
      <c r="Q194" s="211"/>
      <c r="R194" s="211"/>
      <c r="S194" s="211"/>
      <c r="T194" s="212"/>
      <c r="AT194" s="213" t="s">
        <v>173</v>
      </c>
      <c r="AU194" s="213" t="s">
        <v>86</v>
      </c>
      <c r="AV194" s="13" t="s">
        <v>86</v>
      </c>
      <c r="AW194" s="13" t="s">
        <v>32</v>
      </c>
      <c r="AX194" s="13" t="s">
        <v>76</v>
      </c>
      <c r="AY194" s="213" t="s">
        <v>154</v>
      </c>
    </row>
    <row r="195" spans="1:65" s="13" customFormat="1" ht="12">
      <c r="B195" s="202"/>
      <c r="C195" s="203"/>
      <c r="D195" s="204" t="s">
        <v>173</v>
      </c>
      <c r="E195" s="205" t="s">
        <v>1</v>
      </c>
      <c r="F195" s="206" t="s">
        <v>282</v>
      </c>
      <c r="G195" s="203"/>
      <c r="H195" s="207">
        <v>2.7879999999999998</v>
      </c>
      <c r="I195" s="208"/>
      <c r="J195" s="203"/>
      <c r="K195" s="203"/>
      <c r="L195" s="209"/>
      <c r="M195" s="210"/>
      <c r="N195" s="211"/>
      <c r="O195" s="211"/>
      <c r="P195" s="211"/>
      <c r="Q195" s="211"/>
      <c r="R195" s="211"/>
      <c r="S195" s="211"/>
      <c r="T195" s="212"/>
      <c r="AT195" s="213" t="s">
        <v>173</v>
      </c>
      <c r="AU195" s="213" t="s">
        <v>86</v>
      </c>
      <c r="AV195" s="13" t="s">
        <v>86</v>
      </c>
      <c r="AW195" s="13" t="s">
        <v>32</v>
      </c>
      <c r="AX195" s="13" t="s">
        <v>76</v>
      </c>
      <c r="AY195" s="213" t="s">
        <v>154</v>
      </c>
    </row>
    <row r="196" spans="1:65" s="13" customFormat="1" ht="12">
      <c r="B196" s="202"/>
      <c r="C196" s="203"/>
      <c r="D196" s="204" t="s">
        <v>173</v>
      </c>
      <c r="E196" s="205" t="s">
        <v>1</v>
      </c>
      <c r="F196" s="206" t="s">
        <v>283</v>
      </c>
      <c r="G196" s="203"/>
      <c r="H196" s="207">
        <v>2.7</v>
      </c>
      <c r="I196" s="208"/>
      <c r="J196" s="203"/>
      <c r="K196" s="203"/>
      <c r="L196" s="209"/>
      <c r="M196" s="210"/>
      <c r="N196" s="211"/>
      <c r="O196" s="211"/>
      <c r="P196" s="211"/>
      <c r="Q196" s="211"/>
      <c r="R196" s="211"/>
      <c r="S196" s="211"/>
      <c r="T196" s="212"/>
      <c r="AT196" s="213" t="s">
        <v>173</v>
      </c>
      <c r="AU196" s="213" t="s">
        <v>86</v>
      </c>
      <c r="AV196" s="13" t="s">
        <v>86</v>
      </c>
      <c r="AW196" s="13" t="s">
        <v>32</v>
      </c>
      <c r="AX196" s="13" t="s">
        <v>76</v>
      </c>
      <c r="AY196" s="213" t="s">
        <v>154</v>
      </c>
    </row>
    <row r="197" spans="1:65" s="13" customFormat="1" ht="12">
      <c r="B197" s="202"/>
      <c r="C197" s="203"/>
      <c r="D197" s="204" t="s">
        <v>173</v>
      </c>
      <c r="E197" s="205" t="s">
        <v>1</v>
      </c>
      <c r="F197" s="206" t="s">
        <v>284</v>
      </c>
      <c r="G197" s="203"/>
      <c r="H197" s="207">
        <v>1.653</v>
      </c>
      <c r="I197" s="208"/>
      <c r="J197" s="203"/>
      <c r="K197" s="203"/>
      <c r="L197" s="209"/>
      <c r="M197" s="210"/>
      <c r="N197" s="211"/>
      <c r="O197" s="211"/>
      <c r="P197" s="211"/>
      <c r="Q197" s="211"/>
      <c r="R197" s="211"/>
      <c r="S197" s="211"/>
      <c r="T197" s="212"/>
      <c r="AT197" s="213" t="s">
        <v>173</v>
      </c>
      <c r="AU197" s="213" t="s">
        <v>86</v>
      </c>
      <c r="AV197" s="13" t="s">
        <v>86</v>
      </c>
      <c r="AW197" s="13" t="s">
        <v>32</v>
      </c>
      <c r="AX197" s="13" t="s">
        <v>76</v>
      </c>
      <c r="AY197" s="213" t="s">
        <v>154</v>
      </c>
    </row>
    <row r="198" spans="1:65" s="13" customFormat="1" ht="12">
      <c r="B198" s="202"/>
      <c r="C198" s="203"/>
      <c r="D198" s="204" t="s">
        <v>173</v>
      </c>
      <c r="E198" s="205" t="s">
        <v>1</v>
      </c>
      <c r="F198" s="206" t="s">
        <v>285</v>
      </c>
      <c r="G198" s="203"/>
      <c r="H198" s="207">
        <v>1.653</v>
      </c>
      <c r="I198" s="208"/>
      <c r="J198" s="203"/>
      <c r="K198" s="203"/>
      <c r="L198" s="209"/>
      <c r="M198" s="210"/>
      <c r="N198" s="211"/>
      <c r="O198" s="211"/>
      <c r="P198" s="211"/>
      <c r="Q198" s="211"/>
      <c r="R198" s="211"/>
      <c r="S198" s="211"/>
      <c r="T198" s="212"/>
      <c r="AT198" s="213" t="s">
        <v>173</v>
      </c>
      <c r="AU198" s="213" t="s">
        <v>86</v>
      </c>
      <c r="AV198" s="13" t="s">
        <v>86</v>
      </c>
      <c r="AW198" s="13" t="s">
        <v>32</v>
      </c>
      <c r="AX198" s="13" t="s">
        <v>76</v>
      </c>
      <c r="AY198" s="213" t="s">
        <v>154</v>
      </c>
    </row>
    <row r="199" spans="1:65" s="14" customFormat="1" ht="12">
      <c r="B199" s="214"/>
      <c r="C199" s="215"/>
      <c r="D199" s="204" t="s">
        <v>173</v>
      </c>
      <c r="E199" s="216" t="s">
        <v>120</v>
      </c>
      <c r="F199" s="217" t="s">
        <v>213</v>
      </c>
      <c r="G199" s="215"/>
      <c r="H199" s="218">
        <v>23.641999999999999</v>
      </c>
      <c r="I199" s="219"/>
      <c r="J199" s="215"/>
      <c r="K199" s="215"/>
      <c r="L199" s="220"/>
      <c r="M199" s="221"/>
      <c r="N199" s="222"/>
      <c r="O199" s="222"/>
      <c r="P199" s="222"/>
      <c r="Q199" s="222"/>
      <c r="R199" s="222"/>
      <c r="S199" s="222"/>
      <c r="T199" s="223"/>
      <c r="AT199" s="224" t="s">
        <v>173</v>
      </c>
      <c r="AU199" s="224" t="s">
        <v>86</v>
      </c>
      <c r="AV199" s="14" t="s">
        <v>160</v>
      </c>
      <c r="AW199" s="14" t="s">
        <v>32</v>
      </c>
      <c r="AX199" s="14" t="s">
        <v>84</v>
      </c>
      <c r="AY199" s="224" t="s">
        <v>154</v>
      </c>
    </row>
    <row r="200" spans="1:65" s="2" customFormat="1" ht="24.25" customHeight="1">
      <c r="A200" s="34"/>
      <c r="B200" s="35"/>
      <c r="C200" s="188" t="s">
        <v>286</v>
      </c>
      <c r="D200" s="188" t="s">
        <v>156</v>
      </c>
      <c r="E200" s="189" t="s">
        <v>287</v>
      </c>
      <c r="F200" s="190" t="s">
        <v>288</v>
      </c>
      <c r="G200" s="191" t="s">
        <v>171</v>
      </c>
      <c r="H200" s="192">
        <v>4372</v>
      </c>
      <c r="I200" s="193"/>
      <c r="J200" s="194">
        <f>ROUND(I200*H200,2)</f>
        <v>0</v>
      </c>
      <c r="K200" s="195"/>
      <c r="L200" s="39"/>
      <c r="M200" s="196" t="s">
        <v>1</v>
      </c>
      <c r="N200" s="197" t="s">
        <v>41</v>
      </c>
      <c r="O200" s="71"/>
      <c r="P200" s="198">
        <f>O200*H200</f>
        <v>0</v>
      </c>
      <c r="Q200" s="198">
        <v>0</v>
      </c>
      <c r="R200" s="198">
        <f>Q200*H200</f>
        <v>0</v>
      </c>
      <c r="S200" s="198">
        <v>0</v>
      </c>
      <c r="T200" s="199">
        <f>S200*H200</f>
        <v>0</v>
      </c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R200" s="200" t="s">
        <v>160</v>
      </c>
      <c r="AT200" s="200" t="s">
        <v>156</v>
      </c>
      <c r="AU200" s="200" t="s">
        <v>86</v>
      </c>
      <c r="AY200" s="17" t="s">
        <v>154</v>
      </c>
      <c r="BE200" s="201">
        <f>IF(N200="základní",J200,0)</f>
        <v>0</v>
      </c>
      <c r="BF200" s="201">
        <f>IF(N200="snížená",J200,0)</f>
        <v>0</v>
      </c>
      <c r="BG200" s="201">
        <f>IF(N200="zákl. přenesená",J200,0)</f>
        <v>0</v>
      </c>
      <c r="BH200" s="201">
        <f>IF(N200="sníž. přenesená",J200,0)</f>
        <v>0</v>
      </c>
      <c r="BI200" s="201">
        <f>IF(N200="nulová",J200,0)</f>
        <v>0</v>
      </c>
      <c r="BJ200" s="17" t="s">
        <v>84</v>
      </c>
      <c r="BK200" s="201">
        <f>ROUND(I200*H200,2)</f>
        <v>0</v>
      </c>
      <c r="BL200" s="17" t="s">
        <v>160</v>
      </c>
      <c r="BM200" s="200" t="s">
        <v>289</v>
      </c>
    </row>
    <row r="201" spans="1:65" s="13" customFormat="1" ht="12">
      <c r="B201" s="202"/>
      <c r="C201" s="203"/>
      <c r="D201" s="204" t="s">
        <v>173</v>
      </c>
      <c r="E201" s="205" t="s">
        <v>110</v>
      </c>
      <c r="F201" s="206" t="s">
        <v>290</v>
      </c>
      <c r="G201" s="203"/>
      <c r="H201" s="207">
        <v>4372</v>
      </c>
      <c r="I201" s="208"/>
      <c r="J201" s="203"/>
      <c r="K201" s="203"/>
      <c r="L201" s="209"/>
      <c r="M201" s="210"/>
      <c r="N201" s="211"/>
      <c r="O201" s="211"/>
      <c r="P201" s="211"/>
      <c r="Q201" s="211"/>
      <c r="R201" s="211"/>
      <c r="S201" s="211"/>
      <c r="T201" s="212"/>
      <c r="AT201" s="213" t="s">
        <v>173</v>
      </c>
      <c r="AU201" s="213" t="s">
        <v>86</v>
      </c>
      <c r="AV201" s="13" t="s">
        <v>86</v>
      </c>
      <c r="AW201" s="13" t="s">
        <v>32</v>
      </c>
      <c r="AX201" s="13" t="s">
        <v>84</v>
      </c>
      <c r="AY201" s="213" t="s">
        <v>154</v>
      </c>
    </row>
    <row r="202" spans="1:65" s="2" customFormat="1" ht="16.5" customHeight="1">
      <c r="A202" s="34"/>
      <c r="B202" s="35"/>
      <c r="C202" s="225" t="s">
        <v>291</v>
      </c>
      <c r="D202" s="225" t="s">
        <v>292</v>
      </c>
      <c r="E202" s="226" t="s">
        <v>293</v>
      </c>
      <c r="F202" s="227" t="s">
        <v>294</v>
      </c>
      <c r="G202" s="228" t="s">
        <v>266</v>
      </c>
      <c r="H202" s="229">
        <v>808.82</v>
      </c>
      <c r="I202" s="230"/>
      <c r="J202" s="231">
        <f>ROUND(I202*H202,2)</f>
        <v>0</v>
      </c>
      <c r="K202" s="232"/>
      <c r="L202" s="233"/>
      <c r="M202" s="234" t="s">
        <v>1</v>
      </c>
      <c r="N202" s="235" t="s">
        <v>41</v>
      </c>
      <c r="O202" s="71"/>
      <c r="P202" s="198">
        <f>O202*H202</f>
        <v>0</v>
      </c>
      <c r="Q202" s="198">
        <v>1</v>
      </c>
      <c r="R202" s="198">
        <f>Q202*H202</f>
        <v>808.82</v>
      </c>
      <c r="S202" s="198">
        <v>0</v>
      </c>
      <c r="T202" s="199">
        <f>S202*H202</f>
        <v>0</v>
      </c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R202" s="200" t="s">
        <v>191</v>
      </c>
      <c r="AT202" s="200" t="s">
        <v>292</v>
      </c>
      <c r="AU202" s="200" t="s">
        <v>86</v>
      </c>
      <c r="AY202" s="17" t="s">
        <v>154</v>
      </c>
      <c r="BE202" s="201">
        <f>IF(N202="základní",J202,0)</f>
        <v>0</v>
      </c>
      <c r="BF202" s="201">
        <f>IF(N202="snížená",J202,0)</f>
        <v>0</v>
      </c>
      <c r="BG202" s="201">
        <f>IF(N202="zákl. přenesená",J202,0)</f>
        <v>0</v>
      </c>
      <c r="BH202" s="201">
        <f>IF(N202="sníž. přenesená",J202,0)</f>
        <v>0</v>
      </c>
      <c r="BI202" s="201">
        <f>IF(N202="nulová",J202,0)</f>
        <v>0</v>
      </c>
      <c r="BJ202" s="17" t="s">
        <v>84</v>
      </c>
      <c r="BK202" s="201">
        <f>ROUND(I202*H202,2)</f>
        <v>0</v>
      </c>
      <c r="BL202" s="17" t="s">
        <v>160</v>
      </c>
      <c r="BM202" s="200" t="s">
        <v>295</v>
      </c>
    </row>
    <row r="203" spans="1:65" s="13" customFormat="1" ht="12">
      <c r="B203" s="202"/>
      <c r="C203" s="203"/>
      <c r="D203" s="204" t="s">
        <v>173</v>
      </c>
      <c r="E203" s="205" t="s">
        <v>1</v>
      </c>
      <c r="F203" s="206" t="s">
        <v>296</v>
      </c>
      <c r="G203" s="203"/>
      <c r="H203" s="207">
        <v>808.82</v>
      </c>
      <c r="I203" s="208"/>
      <c r="J203" s="203"/>
      <c r="K203" s="203"/>
      <c r="L203" s="209"/>
      <c r="M203" s="210"/>
      <c r="N203" s="211"/>
      <c r="O203" s="211"/>
      <c r="P203" s="211"/>
      <c r="Q203" s="211"/>
      <c r="R203" s="211"/>
      <c r="S203" s="211"/>
      <c r="T203" s="212"/>
      <c r="AT203" s="213" t="s">
        <v>173</v>
      </c>
      <c r="AU203" s="213" t="s">
        <v>86</v>
      </c>
      <c r="AV203" s="13" t="s">
        <v>86</v>
      </c>
      <c r="AW203" s="13" t="s">
        <v>32</v>
      </c>
      <c r="AX203" s="13" t="s">
        <v>84</v>
      </c>
      <c r="AY203" s="213" t="s">
        <v>154</v>
      </c>
    </row>
    <row r="204" spans="1:65" s="2" customFormat="1" ht="24.25" customHeight="1">
      <c r="A204" s="34"/>
      <c r="B204" s="35"/>
      <c r="C204" s="188" t="s">
        <v>297</v>
      </c>
      <c r="D204" s="188" t="s">
        <v>156</v>
      </c>
      <c r="E204" s="189" t="s">
        <v>298</v>
      </c>
      <c r="F204" s="190" t="s">
        <v>299</v>
      </c>
      <c r="G204" s="191" t="s">
        <v>171</v>
      </c>
      <c r="H204" s="192">
        <v>4372</v>
      </c>
      <c r="I204" s="193"/>
      <c r="J204" s="194">
        <f>ROUND(I204*H204,2)</f>
        <v>0</v>
      </c>
      <c r="K204" s="195"/>
      <c r="L204" s="39"/>
      <c r="M204" s="196" t="s">
        <v>1</v>
      </c>
      <c r="N204" s="197" t="s">
        <v>41</v>
      </c>
      <c r="O204" s="71"/>
      <c r="P204" s="198">
        <f>O204*H204</f>
        <v>0</v>
      </c>
      <c r="Q204" s="198">
        <v>0</v>
      </c>
      <c r="R204" s="198">
        <f>Q204*H204</f>
        <v>0</v>
      </c>
      <c r="S204" s="198">
        <v>0</v>
      </c>
      <c r="T204" s="199">
        <f>S204*H204</f>
        <v>0</v>
      </c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R204" s="200" t="s">
        <v>160</v>
      </c>
      <c r="AT204" s="200" t="s">
        <v>156</v>
      </c>
      <c r="AU204" s="200" t="s">
        <v>86</v>
      </c>
      <c r="AY204" s="17" t="s">
        <v>154</v>
      </c>
      <c r="BE204" s="201">
        <f>IF(N204="základní",J204,0)</f>
        <v>0</v>
      </c>
      <c r="BF204" s="201">
        <f>IF(N204="snížená",J204,0)</f>
        <v>0</v>
      </c>
      <c r="BG204" s="201">
        <f>IF(N204="zákl. přenesená",J204,0)</f>
        <v>0</v>
      </c>
      <c r="BH204" s="201">
        <f>IF(N204="sníž. přenesená",J204,0)</f>
        <v>0</v>
      </c>
      <c r="BI204" s="201">
        <f>IF(N204="nulová",J204,0)</f>
        <v>0</v>
      </c>
      <c r="BJ204" s="17" t="s">
        <v>84</v>
      </c>
      <c r="BK204" s="201">
        <f>ROUND(I204*H204,2)</f>
        <v>0</v>
      </c>
      <c r="BL204" s="17" t="s">
        <v>160</v>
      </c>
      <c r="BM204" s="200" t="s">
        <v>300</v>
      </c>
    </row>
    <row r="205" spans="1:65" s="13" customFormat="1" ht="12">
      <c r="B205" s="202"/>
      <c r="C205" s="203"/>
      <c r="D205" s="204" t="s">
        <v>173</v>
      </c>
      <c r="E205" s="205" t="s">
        <v>1</v>
      </c>
      <c r="F205" s="206" t="s">
        <v>110</v>
      </c>
      <c r="G205" s="203"/>
      <c r="H205" s="207">
        <v>4372</v>
      </c>
      <c r="I205" s="208"/>
      <c r="J205" s="203"/>
      <c r="K205" s="203"/>
      <c r="L205" s="209"/>
      <c r="M205" s="210"/>
      <c r="N205" s="211"/>
      <c r="O205" s="211"/>
      <c r="P205" s="211"/>
      <c r="Q205" s="211"/>
      <c r="R205" s="211"/>
      <c r="S205" s="211"/>
      <c r="T205" s="212"/>
      <c r="AT205" s="213" t="s">
        <v>173</v>
      </c>
      <c r="AU205" s="213" t="s">
        <v>86</v>
      </c>
      <c r="AV205" s="13" t="s">
        <v>86</v>
      </c>
      <c r="AW205" s="13" t="s">
        <v>32</v>
      </c>
      <c r="AX205" s="13" t="s">
        <v>84</v>
      </c>
      <c r="AY205" s="213" t="s">
        <v>154</v>
      </c>
    </row>
    <row r="206" spans="1:65" s="2" customFormat="1" ht="16.5" customHeight="1">
      <c r="A206" s="34"/>
      <c r="B206" s="35"/>
      <c r="C206" s="225" t="s">
        <v>301</v>
      </c>
      <c r="D206" s="225" t="s">
        <v>292</v>
      </c>
      <c r="E206" s="226" t="s">
        <v>302</v>
      </c>
      <c r="F206" s="227" t="s">
        <v>303</v>
      </c>
      <c r="G206" s="228" t="s">
        <v>304</v>
      </c>
      <c r="H206" s="229">
        <v>131.16</v>
      </c>
      <c r="I206" s="230"/>
      <c r="J206" s="231">
        <f>ROUND(I206*H206,2)</f>
        <v>0</v>
      </c>
      <c r="K206" s="232"/>
      <c r="L206" s="233"/>
      <c r="M206" s="234" t="s">
        <v>1</v>
      </c>
      <c r="N206" s="235" t="s">
        <v>41</v>
      </c>
      <c r="O206" s="71"/>
      <c r="P206" s="198">
        <f>O206*H206</f>
        <v>0</v>
      </c>
      <c r="Q206" s="198">
        <v>1E-3</v>
      </c>
      <c r="R206" s="198">
        <f>Q206*H206</f>
        <v>0.13116</v>
      </c>
      <c r="S206" s="198">
        <v>0</v>
      </c>
      <c r="T206" s="199">
        <f>S206*H206</f>
        <v>0</v>
      </c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R206" s="200" t="s">
        <v>191</v>
      </c>
      <c r="AT206" s="200" t="s">
        <v>292</v>
      </c>
      <c r="AU206" s="200" t="s">
        <v>86</v>
      </c>
      <c r="AY206" s="17" t="s">
        <v>154</v>
      </c>
      <c r="BE206" s="201">
        <f>IF(N206="základní",J206,0)</f>
        <v>0</v>
      </c>
      <c r="BF206" s="201">
        <f>IF(N206="snížená",J206,0)</f>
        <v>0</v>
      </c>
      <c r="BG206" s="201">
        <f>IF(N206="zákl. přenesená",J206,0)</f>
        <v>0</v>
      </c>
      <c r="BH206" s="201">
        <f>IF(N206="sníž. přenesená",J206,0)</f>
        <v>0</v>
      </c>
      <c r="BI206" s="201">
        <f>IF(N206="nulová",J206,0)</f>
        <v>0</v>
      </c>
      <c r="BJ206" s="17" t="s">
        <v>84</v>
      </c>
      <c r="BK206" s="201">
        <f>ROUND(I206*H206,2)</f>
        <v>0</v>
      </c>
      <c r="BL206" s="17" t="s">
        <v>160</v>
      </c>
      <c r="BM206" s="200" t="s">
        <v>305</v>
      </c>
    </row>
    <row r="207" spans="1:65" s="13" customFormat="1" ht="12">
      <c r="B207" s="202"/>
      <c r="C207" s="203"/>
      <c r="D207" s="204" t="s">
        <v>173</v>
      </c>
      <c r="E207" s="205" t="s">
        <v>1</v>
      </c>
      <c r="F207" s="206" t="s">
        <v>306</v>
      </c>
      <c r="G207" s="203"/>
      <c r="H207" s="207">
        <v>131.16</v>
      </c>
      <c r="I207" s="208"/>
      <c r="J207" s="203"/>
      <c r="K207" s="203"/>
      <c r="L207" s="209"/>
      <c r="M207" s="210"/>
      <c r="N207" s="211"/>
      <c r="O207" s="211"/>
      <c r="P207" s="211"/>
      <c r="Q207" s="211"/>
      <c r="R207" s="211"/>
      <c r="S207" s="211"/>
      <c r="T207" s="212"/>
      <c r="AT207" s="213" t="s">
        <v>173</v>
      </c>
      <c r="AU207" s="213" t="s">
        <v>86</v>
      </c>
      <c r="AV207" s="13" t="s">
        <v>86</v>
      </c>
      <c r="AW207" s="13" t="s">
        <v>32</v>
      </c>
      <c r="AX207" s="13" t="s">
        <v>84</v>
      </c>
      <c r="AY207" s="213" t="s">
        <v>154</v>
      </c>
    </row>
    <row r="208" spans="1:65" s="2" customFormat="1" ht="24.25" customHeight="1">
      <c r="A208" s="34"/>
      <c r="B208" s="35"/>
      <c r="C208" s="188" t="s">
        <v>307</v>
      </c>
      <c r="D208" s="188" t="s">
        <v>156</v>
      </c>
      <c r="E208" s="189" t="s">
        <v>308</v>
      </c>
      <c r="F208" s="190" t="s">
        <v>309</v>
      </c>
      <c r="G208" s="191" t="s">
        <v>171</v>
      </c>
      <c r="H208" s="192">
        <v>5096.88</v>
      </c>
      <c r="I208" s="193"/>
      <c r="J208" s="194">
        <f>ROUND(I208*H208,2)</f>
        <v>0</v>
      </c>
      <c r="K208" s="195"/>
      <c r="L208" s="39"/>
      <c r="M208" s="196" t="s">
        <v>1</v>
      </c>
      <c r="N208" s="197" t="s">
        <v>41</v>
      </c>
      <c r="O208" s="71"/>
      <c r="P208" s="198">
        <f>O208*H208</f>
        <v>0</v>
      </c>
      <c r="Q208" s="198">
        <v>0</v>
      </c>
      <c r="R208" s="198">
        <f>Q208*H208</f>
        <v>0</v>
      </c>
      <c r="S208" s="198">
        <v>0</v>
      </c>
      <c r="T208" s="199">
        <f>S208*H208</f>
        <v>0</v>
      </c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R208" s="200" t="s">
        <v>160</v>
      </c>
      <c r="AT208" s="200" t="s">
        <v>156</v>
      </c>
      <c r="AU208" s="200" t="s">
        <v>86</v>
      </c>
      <c r="AY208" s="17" t="s">
        <v>154</v>
      </c>
      <c r="BE208" s="201">
        <f>IF(N208="základní",J208,0)</f>
        <v>0</v>
      </c>
      <c r="BF208" s="201">
        <f>IF(N208="snížená",J208,0)</f>
        <v>0</v>
      </c>
      <c r="BG208" s="201">
        <f>IF(N208="zákl. přenesená",J208,0)</f>
        <v>0</v>
      </c>
      <c r="BH208" s="201">
        <f>IF(N208="sníž. přenesená",J208,0)</f>
        <v>0</v>
      </c>
      <c r="BI208" s="201">
        <f>IF(N208="nulová",J208,0)</f>
        <v>0</v>
      </c>
      <c r="BJ208" s="17" t="s">
        <v>84</v>
      </c>
      <c r="BK208" s="201">
        <f>ROUND(I208*H208,2)</f>
        <v>0</v>
      </c>
      <c r="BL208" s="17" t="s">
        <v>160</v>
      </c>
      <c r="BM208" s="200" t="s">
        <v>310</v>
      </c>
    </row>
    <row r="209" spans="1:65" s="13" customFormat="1" ht="12">
      <c r="B209" s="202"/>
      <c r="C209" s="203"/>
      <c r="D209" s="204" t="s">
        <v>173</v>
      </c>
      <c r="E209" s="205" t="s">
        <v>1</v>
      </c>
      <c r="F209" s="206" t="s">
        <v>311</v>
      </c>
      <c r="G209" s="203"/>
      <c r="H209" s="207">
        <v>4946.88</v>
      </c>
      <c r="I209" s="208"/>
      <c r="J209" s="203"/>
      <c r="K209" s="203"/>
      <c r="L209" s="209"/>
      <c r="M209" s="210"/>
      <c r="N209" s="211"/>
      <c r="O209" s="211"/>
      <c r="P209" s="211"/>
      <c r="Q209" s="211"/>
      <c r="R209" s="211"/>
      <c r="S209" s="211"/>
      <c r="T209" s="212"/>
      <c r="AT209" s="213" t="s">
        <v>173</v>
      </c>
      <c r="AU209" s="213" t="s">
        <v>86</v>
      </c>
      <c r="AV209" s="13" t="s">
        <v>86</v>
      </c>
      <c r="AW209" s="13" t="s">
        <v>32</v>
      </c>
      <c r="AX209" s="13" t="s">
        <v>76</v>
      </c>
      <c r="AY209" s="213" t="s">
        <v>154</v>
      </c>
    </row>
    <row r="210" spans="1:65" s="13" customFormat="1" ht="24">
      <c r="B210" s="202"/>
      <c r="C210" s="203"/>
      <c r="D210" s="204" t="s">
        <v>173</v>
      </c>
      <c r="E210" s="205" t="s">
        <v>1</v>
      </c>
      <c r="F210" s="206" t="s">
        <v>312</v>
      </c>
      <c r="G210" s="203"/>
      <c r="H210" s="207">
        <v>150</v>
      </c>
      <c r="I210" s="208"/>
      <c r="J210" s="203"/>
      <c r="K210" s="203"/>
      <c r="L210" s="209"/>
      <c r="M210" s="210"/>
      <c r="N210" s="211"/>
      <c r="O210" s="211"/>
      <c r="P210" s="211"/>
      <c r="Q210" s="211"/>
      <c r="R210" s="211"/>
      <c r="S210" s="211"/>
      <c r="T210" s="212"/>
      <c r="AT210" s="213" t="s">
        <v>173</v>
      </c>
      <c r="AU210" s="213" t="s">
        <v>86</v>
      </c>
      <c r="AV210" s="13" t="s">
        <v>86</v>
      </c>
      <c r="AW210" s="13" t="s">
        <v>32</v>
      </c>
      <c r="AX210" s="13" t="s">
        <v>76</v>
      </c>
      <c r="AY210" s="213" t="s">
        <v>154</v>
      </c>
    </row>
    <row r="211" spans="1:65" s="14" customFormat="1" ht="12">
      <c r="B211" s="214"/>
      <c r="C211" s="215"/>
      <c r="D211" s="204" t="s">
        <v>173</v>
      </c>
      <c r="E211" s="216" t="s">
        <v>1</v>
      </c>
      <c r="F211" s="217" t="s">
        <v>213</v>
      </c>
      <c r="G211" s="215"/>
      <c r="H211" s="218">
        <v>5096.88</v>
      </c>
      <c r="I211" s="219"/>
      <c r="J211" s="215"/>
      <c r="K211" s="215"/>
      <c r="L211" s="220"/>
      <c r="M211" s="221"/>
      <c r="N211" s="222"/>
      <c r="O211" s="222"/>
      <c r="P211" s="222"/>
      <c r="Q211" s="222"/>
      <c r="R211" s="222"/>
      <c r="S211" s="222"/>
      <c r="T211" s="223"/>
      <c r="AT211" s="224" t="s">
        <v>173</v>
      </c>
      <c r="AU211" s="224" t="s">
        <v>86</v>
      </c>
      <c r="AV211" s="14" t="s">
        <v>160</v>
      </c>
      <c r="AW211" s="14" t="s">
        <v>32</v>
      </c>
      <c r="AX211" s="14" t="s">
        <v>84</v>
      </c>
      <c r="AY211" s="224" t="s">
        <v>154</v>
      </c>
    </row>
    <row r="212" spans="1:65" s="2" customFormat="1" ht="24.25" customHeight="1">
      <c r="A212" s="34"/>
      <c r="B212" s="35"/>
      <c r="C212" s="188" t="s">
        <v>313</v>
      </c>
      <c r="D212" s="188" t="s">
        <v>156</v>
      </c>
      <c r="E212" s="189" t="s">
        <v>314</v>
      </c>
      <c r="F212" s="190" t="s">
        <v>315</v>
      </c>
      <c r="G212" s="191" t="s">
        <v>171</v>
      </c>
      <c r="H212" s="192">
        <v>150</v>
      </c>
      <c r="I212" s="193"/>
      <c r="J212" s="194">
        <f>ROUND(I212*H212,2)</f>
        <v>0</v>
      </c>
      <c r="K212" s="195"/>
      <c r="L212" s="39"/>
      <c r="M212" s="196" t="s">
        <v>1</v>
      </c>
      <c r="N212" s="197" t="s">
        <v>41</v>
      </c>
      <c r="O212" s="71"/>
      <c r="P212" s="198">
        <f>O212*H212</f>
        <v>0</v>
      </c>
      <c r="Q212" s="198">
        <v>0</v>
      </c>
      <c r="R212" s="198">
        <f>Q212*H212</f>
        <v>0</v>
      </c>
      <c r="S212" s="198">
        <v>0</v>
      </c>
      <c r="T212" s="199">
        <f>S212*H212</f>
        <v>0</v>
      </c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R212" s="200" t="s">
        <v>160</v>
      </c>
      <c r="AT212" s="200" t="s">
        <v>156</v>
      </c>
      <c r="AU212" s="200" t="s">
        <v>86</v>
      </c>
      <c r="AY212" s="17" t="s">
        <v>154</v>
      </c>
      <c r="BE212" s="201">
        <f>IF(N212="základní",J212,0)</f>
        <v>0</v>
      </c>
      <c r="BF212" s="201">
        <f>IF(N212="snížená",J212,0)</f>
        <v>0</v>
      </c>
      <c r="BG212" s="201">
        <f>IF(N212="zákl. přenesená",J212,0)</f>
        <v>0</v>
      </c>
      <c r="BH212" s="201">
        <f>IF(N212="sníž. přenesená",J212,0)</f>
        <v>0</v>
      </c>
      <c r="BI212" s="201">
        <f>IF(N212="nulová",J212,0)</f>
        <v>0</v>
      </c>
      <c r="BJ212" s="17" t="s">
        <v>84</v>
      </c>
      <c r="BK212" s="201">
        <f>ROUND(I212*H212,2)</f>
        <v>0</v>
      </c>
      <c r="BL212" s="17" t="s">
        <v>160</v>
      </c>
      <c r="BM212" s="200" t="s">
        <v>316</v>
      </c>
    </row>
    <row r="213" spans="1:65" s="13" customFormat="1" ht="12">
      <c r="B213" s="202"/>
      <c r="C213" s="203"/>
      <c r="D213" s="204" t="s">
        <v>173</v>
      </c>
      <c r="E213" s="205" t="s">
        <v>1</v>
      </c>
      <c r="F213" s="206" t="s">
        <v>317</v>
      </c>
      <c r="G213" s="203"/>
      <c r="H213" s="207">
        <v>150</v>
      </c>
      <c r="I213" s="208"/>
      <c r="J213" s="203"/>
      <c r="K213" s="203"/>
      <c r="L213" s="209"/>
      <c r="M213" s="210"/>
      <c r="N213" s="211"/>
      <c r="O213" s="211"/>
      <c r="P213" s="211"/>
      <c r="Q213" s="211"/>
      <c r="R213" s="211"/>
      <c r="S213" s="211"/>
      <c r="T213" s="212"/>
      <c r="AT213" s="213" t="s">
        <v>173</v>
      </c>
      <c r="AU213" s="213" t="s">
        <v>86</v>
      </c>
      <c r="AV213" s="13" t="s">
        <v>86</v>
      </c>
      <c r="AW213" s="13" t="s">
        <v>32</v>
      </c>
      <c r="AX213" s="13" t="s">
        <v>84</v>
      </c>
      <c r="AY213" s="213" t="s">
        <v>154</v>
      </c>
    </row>
    <row r="214" spans="1:65" s="2" customFormat="1" ht="24.25" customHeight="1">
      <c r="A214" s="34"/>
      <c r="B214" s="35"/>
      <c r="C214" s="188" t="s">
        <v>318</v>
      </c>
      <c r="D214" s="188" t="s">
        <v>156</v>
      </c>
      <c r="E214" s="189" t="s">
        <v>319</v>
      </c>
      <c r="F214" s="190" t="s">
        <v>320</v>
      </c>
      <c r="G214" s="191" t="s">
        <v>159</v>
      </c>
      <c r="H214" s="192">
        <v>60</v>
      </c>
      <c r="I214" s="193"/>
      <c r="J214" s="194">
        <f>ROUND(I214*H214,2)</f>
        <v>0</v>
      </c>
      <c r="K214" s="195"/>
      <c r="L214" s="39"/>
      <c r="M214" s="196" t="s">
        <v>1</v>
      </c>
      <c r="N214" s="197" t="s">
        <v>41</v>
      </c>
      <c r="O214" s="71"/>
      <c r="P214" s="198">
        <f>O214*H214</f>
        <v>0</v>
      </c>
      <c r="Q214" s="198">
        <v>0</v>
      </c>
      <c r="R214" s="198">
        <f>Q214*H214</f>
        <v>0</v>
      </c>
      <c r="S214" s="198">
        <v>0</v>
      </c>
      <c r="T214" s="199">
        <f>S214*H214</f>
        <v>0</v>
      </c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R214" s="200" t="s">
        <v>160</v>
      </c>
      <c r="AT214" s="200" t="s">
        <v>156</v>
      </c>
      <c r="AU214" s="200" t="s">
        <v>86</v>
      </c>
      <c r="AY214" s="17" t="s">
        <v>154</v>
      </c>
      <c r="BE214" s="201">
        <f>IF(N214="základní",J214,0)</f>
        <v>0</v>
      </c>
      <c r="BF214" s="201">
        <f>IF(N214="snížená",J214,0)</f>
        <v>0</v>
      </c>
      <c r="BG214" s="201">
        <f>IF(N214="zákl. přenesená",J214,0)</f>
        <v>0</v>
      </c>
      <c r="BH214" s="201">
        <f>IF(N214="sníž. přenesená",J214,0)</f>
        <v>0</v>
      </c>
      <c r="BI214" s="201">
        <f>IF(N214="nulová",J214,0)</f>
        <v>0</v>
      </c>
      <c r="BJ214" s="17" t="s">
        <v>84</v>
      </c>
      <c r="BK214" s="201">
        <f>ROUND(I214*H214,2)</f>
        <v>0</v>
      </c>
      <c r="BL214" s="17" t="s">
        <v>160</v>
      </c>
      <c r="BM214" s="200" t="s">
        <v>321</v>
      </c>
    </row>
    <row r="215" spans="1:65" s="13" customFormat="1" ht="12">
      <c r="B215" s="202"/>
      <c r="C215" s="203"/>
      <c r="D215" s="204" t="s">
        <v>173</v>
      </c>
      <c r="E215" s="205" t="s">
        <v>1</v>
      </c>
      <c r="F215" s="206" t="s">
        <v>322</v>
      </c>
      <c r="G215" s="203"/>
      <c r="H215" s="207">
        <v>60</v>
      </c>
      <c r="I215" s="208"/>
      <c r="J215" s="203"/>
      <c r="K215" s="203"/>
      <c r="L215" s="209"/>
      <c r="M215" s="210"/>
      <c r="N215" s="211"/>
      <c r="O215" s="211"/>
      <c r="P215" s="211"/>
      <c r="Q215" s="211"/>
      <c r="R215" s="211"/>
      <c r="S215" s="211"/>
      <c r="T215" s="212"/>
      <c r="AT215" s="213" t="s">
        <v>173</v>
      </c>
      <c r="AU215" s="213" t="s">
        <v>86</v>
      </c>
      <c r="AV215" s="13" t="s">
        <v>86</v>
      </c>
      <c r="AW215" s="13" t="s">
        <v>32</v>
      </c>
      <c r="AX215" s="13" t="s">
        <v>84</v>
      </c>
      <c r="AY215" s="213" t="s">
        <v>154</v>
      </c>
    </row>
    <row r="216" spans="1:65" s="2" customFormat="1" ht="24.25" customHeight="1">
      <c r="A216" s="34"/>
      <c r="B216" s="35"/>
      <c r="C216" s="225" t="s">
        <v>323</v>
      </c>
      <c r="D216" s="225" t="s">
        <v>292</v>
      </c>
      <c r="E216" s="226" t="s">
        <v>324</v>
      </c>
      <c r="F216" s="227" t="s">
        <v>325</v>
      </c>
      <c r="G216" s="228" t="s">
        <v>159</v>
      </c>
      <c r="H216" s="229">
        <v>60</v>
      </c>
      <c r="I216" s="230"/>
      <c r="J216" s="231">
        <f>ROUND(I216*H216,2)</f>
        <v>0</v>
      </c>
      <c r="K216" s="232"/>
      <c r="L216" s="233"/>
      <c r="M216" s="234" t="s">
        <v>1</v>
      </c>
      <c r="N216" s="235" t="s">
        <v>41</v>
      </c>
      <c r="O216" s="71"/>
      <c r="P216" s="198">
        <f>O216*H216</f>
        <v>0</v>
      </c>
      <c r="Q216" s="198">
        <v>1.4999999999999999E-2</v>
      </c>
      <c r="R216" s="198">
        <f>Q216*H216</f>
        <v>0.89999999999999991</v>
      </c>
      <c r="S216" s="198">
        <v>0</v>
      </c>
      <c r="T216" s="199">
        <f>S216*H216</f>
        <v>0</v>
      </c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R216" s="200" t="s">
        <v>191</v>
      </c>
      <c r="AT216" s="200" t="s">
        <v>292</v>
      </c>
      <c r="AU216" s="200" t="s">
        <v>86</v>
      </c>
      <c r="AY216" s="17" t="s">
        <v>154</v>
      </c>
      <c r="BE216" s="201">
        <f>IF(N216="základní",J216,0)</f>
        <v>0</v>
      </c>
      <c r="BF216" s="201">
        <f>IF(N216="snížená",J216,0)</f>
        <v>0</v>
      </c>
      <c r="BG216" s="201">
        <f>IF(N216="zákl. přenesená",J216,0)</f>
        <v>0</v>
      </c>
      <c r="BH216" s="201">
        <f>IF(N216="sníž. přenesená",J216,0)</f>
        <v>0</v>
      </c>
      <c r="BI216" s="201">
        <f>IF(N216="nulová",J216,0)</f>
        <v>0</v>
      </c>
      <c r="BJ216" s="17" t="s">
        <v>84</v>
      </c>
      <c r="BK216" s="201">
        <f>ROUND(I216*H216,2)</f>
        <v>0</v>
      </c>
      <c r="BL216" s="17" t="s">
        <v>160</v>
      </c>
      <c r="BM216" s="200" t="s">
        <v>326</v>
      </c>
    </row>
    <row r="217" spans="1:65" s="2" customFormat="1" ht="33" customHeight="1">
      <c r="A217" s="34"/>
      <c r="B217" s="35"/>
      <c r="C217" s="188" t="s">
        <v>327</v>
      </c>
      <c r="D217" s="188" t="s">
        <v>156</v>
      </c>
      <c r="E217" s="189" t="s">
        <v>328</v>
      </c>
      <c r="F217" s="190" t="s">
        <v>329</v>
      </c>
      <c r="G217" s="191" t="s">
        <v>171</v>
      </c>
      <c r="H217" s="192">
        <v>4372</v>
      </c>
      <c r="I217" s="193"/>
      <c r="J217" s="194">
        <f>ROUND(I217*H217,2)</f>
        <v>0</v>
      </c>
      <c r="K217" s="195"/>
      <c r="L217" s="39"/>
      <c r="M217" s="196" t="s">
        <v>1</v>
      </c>
      <c r="N217" s="197" t="s">
        <v>41</v>
      </c>
      <c r="O217" s="71"/>
      <c r="P217" s="198">
        <f>O217*H217</f>
        <v>0</v>
      </c>
      <c r="Q217" s="198">
        <v>0</v>
      </c>
      <c r="R217" s="198">
        <f>Q217*H217</f>
        <v>0</v>
      </c>
      <c r="S217" s="198">
        <v>0</v>
      </c>
      <c r="T217" s="199">
        <f>S217*H217</f>
        <v>0</v>
      </c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R217" s="200" t="s">
        <v>160</v>
      </c>
      <c r="AT217" s="200" t="s">
        <v>156</v>
      </c>
      <c r="AU217" s="200" t="s">
        <v>86</v>
      </c>
      <c r="AY217" s="17" t="s">
        <v>154</v>
      </c>
      <c r="BE217" s="201">
        <f>IF(N217="základní",J217,0)</f>
        <v>0</v>
      </c>
      <c r="BF217" s="201">
        <f>IF(N217="snížená",J217,0)</f>
        <v>0</v>
      </c>
      <c r="BG217" s="201">
        <f>IF(N217="zákl. přenesená",J217,0)</f>
        <v>0</v>
      </c>
      <c r="BH217" s="201">
        <f>IF(N217="sníž. přenesená",J217,0)</f>
        <v>0</v>
      </c>
      <c r="BI217" s="201">
        <f>IF(N217="nulová",J217,0)</f>
        <v>0</v>
      </c>
      <c r="BJ217" s="17" t="s">
        <v>84</v>
      </c>
      <c r="BK217" s="201">
        <f>ROUND(I217*H217,2)</f>
        <v>0</v>
      </c>
      <c r="BL217" s="17" t="s">
        <v>160</v>
      </c>
      <c r="BM217" s="200" t="s">
        <v>330</v>
      </c>
    </row>
    <row r="218" spans="1:65" s="13" customFormat="1" ht="12">
      <c r="B218" s="202"/>
      <c r="C218" s="203"/>
      <c r="D218" s="204" t="s">
        <v>173</v>
      </c>
      <c r="E218" s="205" t="s">
        <v>1</v>
      </c>
      <c r="F218" s="206" t="s">
        <v>110</v>
      </c>
      <c r="G218" s="203"/>
      <c r="H218" s="207">
        <v>4372</v>
      </c>
      <c r="I218" s="208"/>
      <c r="J218" s="203"/>
      <c r="K218" s="203"/>
      <c r="L218" s="209"/>
      <c r="M218" s="210"/>
      <c r="N218" s="211"/>
      <c r="O218" s="211"/>
      <c r="P218" s="211"/>
      <c r="Q218" s="211"/>
      <c r="R218" s="211"/>
      <c r="S218" s="211"/>
      <c r="T218" s="212"/>
      <c r="AT218" s="213" t="s">
        <v>173</v>
      </c>
      <c r="AU218" s="213" t="s">
        <v>86</v>
      </c>
      <c r="AV218" s="13" t="s">
        <v>86</v>
      </c>
      <c r="AW218" s="13" t="s">
        <v>32</v>
      </c>
      <c r="AX218" s="13" t="s">
        <v>84</v>
      </c>
      <c r="AY218" s="213" t="s">
        <v>154</v>
      </c>
    </row>
    <row r="219" spans="1:65" s="2" customFormat="1" ht="33" customHeight="1">
      <c r="A219" s="34"/>
      <c r="B219" s="35"/>
      <c r="C219" s="188" t="s">
        <v>331</v>
      </c>
      <c r="D219" s="188" t="s">
        <v>156</v>
      </c>
      <c r="E219" s="189" t="s">
        <v>332</v>
      </c>
      <c r="F219" s="190" t="s">
        <v>333</v>
      </c>
      <c r="G219" s="191" t="s">
        <v>194</v>
      </c>
      <c r="H219" s="192">
        <v>200</v>
      </c>
      <c r="I219" s="193"/>
      <c r="J219" s="194">
        <f>ROUND(I219*H219,2)</f>
        <v>0</v>
      </c>
      <c r="K219" s="195"/>
      <c r="L219" s="39"/>
      <c r="M219" s="196" t="s">
        <v>1</v>
      </c>
      <c r="N219" s="197" t="s">
        <v>41</v>
      </c>
      <c r="O219" s="71"/>
      <c r="P219" s="198">
        <f>O219*H219</f>
        <v>0</v>
      </c>
      <c r="Q219" s="198">
        <v>1.125E-2</v>
      </c>
      <c r="R219" s="198">
        <f>Q219*H219</f>
        <v>2.25</v>
      </c>
      <c r="S219" s="198">
        <v>0</v>
      </c>
      <c r="T219" s="199">
        <f>S219*H219</f>
        <v>0</v>
      </c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R219" s="200" t="s">
        <v>160</v>
      </c>
      <c r="AT219" s="200" t="s">
        <v>156</v>
      </c>
      <c r="AU219" s="200" t="s">
        <v>86</v>
      </c>
      <c r="AY219" s="17" t="s">
        <v>154</v>
      </c>
      <c r="BE219" s="201">
        <f>IF(N219="základní",J219,0)</f>
        <v>0</v>
      </c>
      <c r="BF219" s="201">
        <f>IF(N219="snížená",J219,0)</f>
        <v>0</v>
      </c>
      <c r="BG219" s="201">
        <f>IF(N219="zákl. přenesená",J219,0)</f>
        <v>0</v>
      </c>
      <c r="BH219" s="201">
        <f>IF(N219="sníž. přenesená",J219,0)</f>
        <v>0</v>
      </c>
      <c r="BI219" s="201">
        <f>IF(N219="nulová",J219,0)</f>
        <v>0</v>
      </c>
      <c r="BJ219" s="17" t="s">
        <v>84</v>
      </c>
      <c r="BK219" s="201">
        <f>ROUND(I219*H219,2)</f>
        <v>0</v>
      </c>
      <c r="BL219" s="17" t="s">
        <v>160</v>
      </c>
      <c r="BM219" s="200" t="s">
        <v>334</v>
      </c>
    </row>
    <row r="220" spans="1:65" s="13" customFormat="1" ht="12">
      <c r="B220" s="202"/>
      <c r="C220" s="203"/>
      <c r="D220" s="204" t="s">
        <v>173</v>
      </c>
      <c r="E220" s="205" t="s">
        <v>1</v>
      </c>
      <c r="F220" s="206" t="s">
        <v>335</v>
      </c>
      <c r="G220" s="203"/>
      <c r="H220" s="207">
        <v>200</v>
      </c>
      <c r="I220" s="208"/>
      <c r="J220" s="203"/>
      <c r="K220" s="203"/>
      <c r="L220" s="209"/>
      <c r="M220" s="210"/>
      <c r="N220" s="211"/>
      <c r="O220" s="211"/>
      <c r="P220" s="211"/>
      <c r="Q220" s="211"/>
      <c r="R220" s="211"/>
      <c r="S220" s="211"/>
      <c r="T220" s="212"/>
      <c r="AT220" s="213" t="s">
        <v>173</v>
      </c>
      <c r="AU220" s="213" t="s">
        <v>86</v>
      </c>
      <c r="AV220" s="13" t="s">
        <v>86</v>
      </c>
      <c r="AW220" s="13" t="s">
        <v>32</v>
      </c>
      <c r="AX220" s="13" t="s">
        <v>84</v>
      </c>
      <c r="AY220" s="213" t="s">
        <v>154</v>
      </c>
    </row>
    <row r="221" spans="1:65" s="2" customFormat="1" ht="24.25" customHeight="1">
      <c r="A221" s="34"/>
      <c r="B221" s="35"/>
      <c r="C221" s="188" t="s">
        <v>336</v>
      </c>
      <c r="D221" s="188" t="s">
        <v>156</v>
      </c>
      <c r="E221" s="189" t="s">
        <v>337</v>
      </c>
      <c r="F221" s="190" t="s">
        <v>338</v>
      </c>
      <c r="G221" s="191" t="s">
        <v>159</v>
      </c>
      <c r="H221" s="192">
        <v>5</v>
      </c>
      <c r="I221" s="193"/>
      <c r="J221" s="194">
        <f>ROUND(I221*H221,2)</f>
        <v>0</v>
      </c>
      <c r="K221" s="195"/>
      <c r="L221" s="39"/>
      <c r="M221" s="196" t="s">
        <v>1</v>
      </c>
      <c r="N221" s="197" t="s">
        <v>41</v>
      </c>
      <c r="O221" s="71"/>
      <c r="P221" s="198">
        <f>O221*H221</f>
        <v>0</v>
      </c>
      <c r="Q221" s="198">
        <v>1.281E-2</v>
      </c>
      <c r="R221" s="198">
        <f>Q221*H221</f>
        <v>6.4049999999999996E-2</v>
      </c>
      <c r="S221" s="198">
        <v>0</v>
      </c>
      <c r="T221" s="199">
        <f>S221*H221</f>
        <v>0</v>
      </c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R221" s="200" t="s">
        <v>160</v>
      </c>
      <c r="AT221" s="200" t="s">
        <v>156</v>
      </c>
      <c r="AU221" s="200" t="s">
        <v>86</v>
      </c>
      <c r="AY221" s="17" t="s">
        <v>154</v>
      </c>
      <c r="BE221" s="201">
        <f>IF(N221="základní",J221,0)</f>
        <v>0</v>
      </c>
      <c r="BF221" s="201">
        <f>IF(N221="snížená",J221,0)</f>
        <v>0</v>
      </c>
      <c r="BG221" s="201">
        <f>IF(N221="zákl. přenesená",J221,0)</f>
        <v>0</v>
      </c>
      <c r="BH221" s="201">
        <f>IF(N221="sníž. přenesená",J221,0)</f>
        <v>0</v>
      </c>
      <c r="BI221" s="201">
        <f>IF(N221="nulová",J221,0)</f>
        <v>0</v>
      </c>
      <c r="BJ221" s="17" t="s">
        <v>84</v>
      </c>
      <c r="BK221" s="201">
        <f>ROUND(I221*H221,2)</f>
        <v>0</v>
      </c>
      <c r="BL221" s="17" t="s">
        <v>160</v>
      </c>
      <c r="BM221" s="200" t="s">
        <v>339</v>
      </c>
    </row>
    <row r="222" spans="1:65" s="2" customFormat="1" ht="16.5" customHeight="1">
      <c r="A222" s="34"/>
      <c r="B222" s="35"/>
      <c r="C222" s="188" t="s">
        <v>340</v>
      </c>
      <c r="D222" s="188" t="s">
        <v>156</v>
      </c>
      <c r="E222" s="189" t="s">
        <v>341</v>
      </c>
      <c r="F222" s="190" t="s">
        <v>342</v>
      </c>
      <c r="G222" s="191" t="s">
        <v>188</v>
      </c>
      <c r="H222" s="192">
        <v>21.86</v>
      </c>
      <c r="I222" s="193"/>
      <c r="J222" s="194">
        <f>ROUND(I222*H222,2)</f>
        <v>0</v>
      </c>
      <c r="K222" s="195"/>
      <c r="L222" s="39"/>
      <c r="M222" s="196" t="s">
        <v>1</v>
      </c>
      <c r="N222" s="197" t="s">
        <v>41</v>
      </c>
      <c r="O222" s="71"/>
      <c r="P222" s="198">
        <f>O222*H222</f>
        <v>0</v>
      </c>
      <c r="Q222" s="198">
        <v>0</v>
      </c>
      <c r="R222" s="198">
        <f>Q222*H222</f>
        <v>0</v>
      </c>
      <c r="S222" s="198">
        <v>0</v>
      </c>
      <c r="T222" s="199">
        <f>S222*H222</f>
        <v>0</v>
      </c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R222" s="200" t="s">
        <v>160</v>
      </c>
      <c r="AT222" s="200" t="s">
        <v>156</v>
      </c>
      <c r="AU222" s="200" t="s">
        <v>86</v>
      </c>
      <c r="AY222" s="17" t="s">
        <v>154</v>
      </c>
      <c r="BE222" s="201">
        <f>IF(N222="základní",J222,0)</f>
        <v>0</v>
      </c>
      <c r="BF222" s="201">
        <f>IF(N222="snížená",J222,0)</f>
        <v>0</v>
      </c>
      <c r="BG222" s="201">
        <f>IF(N222="zákl. přenesená",J222,0)</f>
        <v>0</v>
      </c>
      <c r="BH222" s="201">
        <f>IF(N222="sníž. přenesená",J222,0)</f>
        <v>0</v>
      </c>
      <c r="BI222" s="201">
        <f>IF(N222="nulová",J222,0)</f>
        <v>0</v>
      </c>
      <c r="BJ222" s="17" t="s">
        <v>84</v>
      </c>
      <c r="BK222" s="201">
        <f>ROUND(I222*H222,2)</f>
        <v>0</v>
      </c>
      <c r="BL222" s="17" t="s">
        <v>160</v>
      </c>
      <c r="BM222" s="200" t="s">
        <v>343</v>
      </c>
    </row>
    <row r="223" spans="1:65" s="13" customFormat="1" ht="12">
      <c r="B223" s="202"/>
      <c r="C223" s="203"/>
      <c r="D223" s="204" t="s">
        <v>173</v>
      </c>
      <c r="E223" s="205" t="s">
        <v>1</v>
      </c>
      <c r="F223" s="206" t="s">
        <v>344</v>
      </c>
      <c r="G223" s="203"/>
      <c r="H223" s="207">
        <v>21.86</v>
      </c>
      <c r="I223" s="208"/>
      <c r="J223" s="203"/>
      <c r="K223" s="203"/>
      <c r="L223" s="209"/>
      <c r="M223" s="210"/>
      <c r="N223" s="211"/>
      <c r="O223" s="211"/>
      <c r="P223" s="211"/>
      <c r="Q223" s="211"/>
      <c r="R223" s="211"/>
      <c r="S223" s="211"/>
      <c r="T223" s="212"/>
      <c r="AT223" s="213" t="s">
        <v>173</v>
      </c>
      <c r="AU223" s="213" t="s">
        <v>86</v>
      </c>
      <c r="AV223" s="13" t="s">
        <v>86</v>
      </c>
      <c r="AW223" s="13" t="s">
        <v>32</v>
      </c>
      <c r="AX223" s="13" t="s">
        <v>84</v>
      </c>
      <c r="AY223" s="213" t="s">
        <v>154</v>
      </c>
    </row>
    <row r="224" spans="1:65" s="2" customFormat="1" ht="21.75" customHeight="1">
      <c r="A224" s="34"/>
      <c r="B224" s="35"/>
      <c r="C224" s="188" t="s">
        <v>345</v>
      </c>
      <c r="D224" s="188" t="s">
        <v>156</v>
      </c>
      <c r="E224" s="189" t="s">
        <v>346</v>
      </c>
      <c r="F224" s="190" t="s">
        <v>347</v>
      </c>
      <c r="G224" s="191" t="s">
        <v>188</v>
      </c>
      <c r="H224" s="192">
        <v>21.86</v>
      </c>
      <c r="I224" s="193"/>
      <c r="J224" s="194">
        <f>ROUND(I224*H224,2)</f>
        <v>0</v>
      </c>
      <c r="K224" s="195"/>
      <c r="L224" s="39"/>
      <c r="M224" s="196" t="s">
        <v>1</v>
      </c>
      <c r="N224" s="197" t="s">
        <v>41</v>
      </c>
      <c r="O224" s="71"/>
      <c r="P224" s="198">
        <f>O224*H224</f>
        <v>0</v>
      </c>
      <c r="Q224" s="198">
        <v>0</v>
      </c>
      <c r="R224" s="198">
        <f>Q224*H224</f>
        <v>0</v>
      </c>
      <c r="S224" s="198">
        <v>0</v>
      </c>
      <c r="T224" s="199">
        <f>S224*H224</f>
        <v>0</v>
      </c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R224" s="200" t="s">
        <v>160</v>
      </c>
      <c r="AT224" s="200" t="s">
        <v>156</v>
      </c>
      <c r="AU224" s="200" t="s">
        <v>86</v>
      </c>
      <c r="AY224" s="17" t="s">
        <v>154</v>
      </c>
      <c r="BE224" s="201">
        <f>IF(N224="základní",J224,0)</f>
        <v>0</v>
      </c>
      <c r="BF224" s="201">
        <f>IF(N224="snížená",J224,0)</f>
        <v>0</v>
      </c>
      <c r="BG224" s="201">
        <f>IF(N224="zákl. přenesená",J224,0)</f>
        <v>0</v>
      </c>
      <c r="BH224" s="201">
        <f>IF(N224="sníž. přenesená",J224,0)</f>
        <v>0</v>
      </c>
      <c r="BI224" s="201">
        <f>IF(N224="nulová",J224,0)</f>
        <v>0</v>
      </c>
      <c r="BJ224" s="17" t="s">
        <v>84</v>
      </c>
      <c r="BK224" s="201">
        <f>ROUND(I224*H224,2)</f>
        <v>0</v>
      </c>
      <c r="BL224" s="17" t="s">
        <v>160</v>
      </c>
      <c r="BM224" s="200" t="s">
        <v>348</v>
      </c>
    </row>
    <row r="225" spans="1:65" s="13" customFormat="1" ht="12">
      <c r="B225" s="202"/>
      <c r="C225" s="203"/>
      <c r="D225" s="204" t="s">
        <v>173</v>
      </c>
      <c r="E225" s="205" t="s">
        <v>1</v>
      </c>
      <c r="F225" s="206" t="s">
        <v>344</v>
      </c>
      <c r="G225" s="203"/>
      <c r="H225" s="207">
        <v>21.86</v>
      </c>
      <c r="I225" s="208"/>
      <c r="J225" s="203"/>
      <c r="K225" s="203"/>
      <c r="L225" s="209"/>
      <c r="M225" s="210"/>
      <c r="N225" s="211"/>
      <c r="O225" s="211"/>
      <c r="P225" s="211"/>
      <c r="Q225" s="211"/>
      <c r="R225" s="211"/>
      <c r="S225" s="211"/>
      <c r="T225" s="212"/>
      <c r="AT225" s="213" t="s">
        <v>173</v>
      </c>
      <c r="AU225" s="213" t="s">
        <v>86</v>
      </c>
      <c r="AV225" s="13" t="s">
        <v>86</v>
      </c>
      <c r="AW225" s="13" t="s">
        <v>32</v>
      </c>
      <c r="AX225" s="13" t="s">
        <v>84</v>
      </c>
      <c r="AY225" s="213" t="s">
        <v>154</v>
      </c>
    </row>
    <row r="226" spans="1:65" s="2" customFormat="1" ht="24.25" customHeight="1">
      <c r="A226" s="34"/>
      <c r="B226" s="35"/>
      <c r="C226" s="188" t="s">
        <v>349</v>
      </c>
      <c r="D226" s="188" t="s">
        <v>156</v>
      </c>
      <c r="E226" s="189" t="s">
        <v>350</v>
      </c>
      <c r="F226" s="190" t="s">
        <v>351</v>
      </c>
      <c r="G226" s="191" t="s">
        <v>188</v>
      </c>
      <c r="H226" s="192">
        <v>109.3</v>
      </c>
      <c r="I226" s="193"/>
      <c r="J226" s="194">
        <f>ROUND(I226*H226,2)</f>
        <v>0</v>
      </c>
      <c r="K226" s="195"/>
      <c r="L226" s="39"/>
      <c r="M226" s="196" t="s">
        <v>1</v>
      </c>
      <c r="N226" s="197" t="s">
        <v>41</v>
      </c>
      <c r="O226" s="71"/>
      <c r="P226" s="198">
        <f>O226*H226</f>
        <v>0</v>
      </c>
      <c r="Q226" s="198">
        <v>0</v>
      </c>
      <c r="R226" s="198">
        <f>Q226*H226</f>
        <v>0</v>
      </c>
      <c r="S226" s="198">
        <v>0</v>
      </c>
      <c r="T226" s="199">
        <f>S226*H226</f>
        <v>0</v>
      </c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R226" s="200" t="s">
        <v>160</v>
      </c>
      <c r="AT226" s="200" t="s">
        <v>156</v>
      </c>
      <c r="AU226" s="200" t="s">
        <v>86</v>
      </c>
      <c r="AY226" s="17" t="s">
        <v>154</v>
      </c>
      <c r="BE226" s="201">
        <f>IF(N226="základní",J226,0)</f>
        <v>0</v>
      </c>
      <c r="BF226" s="201">
        <f>IF(N226="snížená",J226,0)</f>
        <v>0</v>
      </c>
      <c r="BG226" s="201">
        <f>IF(N226="zákl. přenesená",J226,0)</f>
        <v>0</v>
      </c>
      <c r="BH226" s="201">
        <f>IF(N226="sníž. přenesená",J226,0)</f>
        <v>0</v>
      </c>
      <c r="BI226" s="201">
        <f>IF(N226="nulová",J226,0)</f>
        <v>0</v>
      </c>
      <c r="BJ226" s="17" t="s">
        <v>84</v>
      </c>
      <c r="BK226" s="201">
        <f>ROUND(I226*H226,2)</f>
        <v>0</v>
      </c>
      <c r="BL226" s="17" t="s">
        <v>160</v>
      </c>
      <c r="BM226" s="200" t="s">
        <v>352</v>
      </c>
    </row>
    <row r="227" spans="1:65" s="13" customFormat="1" ht="12">
      <c r="B227" s="202"/>
      <c r="C227" s="203"/>
      <c r="D227" s="204" t="s">
        <v>173</v>
      </c>
      <c r="E227" s="205" t="s">
        <v>1</v>
      </c>
      <c r="F227" s="206" t="s">
        <v>353</v>
      </c>
      <c r="G227" s="203"/>
      <c r="H227" s="207">
        <v>109.3</v>
      </c>
      <c r="I227" s="208"/>
      <c r="J227" s="203"/>
      <c r="K227" s="203"/>
      <c r="L227" s="209"/>
      <c r="M227" s="210"/>
      <c r="N227" s="211"/>
      <c r="O227" s="211"/>
      <c r="P227" s="211"/>
      <c r="Q227" s="211"/>
      <c r="R227" s="211"/>
      <c r="S227" s="211"/>
      <c r="T227" s="212"/>
      <c r="AT227" s="213" t="s">
        <v>173</v>
      </c>
      <c r="AU227" s="213" t="s">
        <v>86</v>
      </c>
      <c r="AV227" s="13" t="s">
        <v>86</v>
      </c>
      <c r="AW227" s="13" t="s">
        <v>32</v>
      </c>
      <c r="AX227" s="13" t="s">
        <v>84</v>
      </c>
      <c r="AY227" s="213" t="s">
        <v>154</v>
      </c>
    </row>
    <row r="228" spans="1:65" s="12" customFormat="1" ht="22.75" customHeight="1">
      <c r="B228" s="172"/>
      <c r="C228" s="173"/>
      <c r="D228" s="174" t="s">
        <v>75</v>
      </c>
      <c r="E228" s="186" t="s">
        <v>86</v>
      </c>
      <c r="F228" s="186" t="s">
        <v>354</v>
      </c>
      <c r="G228" s="173"/>
      <c r="H228" s="173"/>
      <c r="I228" s="176"/>
      <c r="J228" s="187">
        <f>BK228</f>
        <v>0</v>
      </c>
      <c r="K228" s="173"/>
      <c r="L228" s="178"/>
      <c r="M228" s="179"/>
      <c r="N228" s="180"/>
      <c r="O228" s="180"/>
      <c r="P228" s="181">
        <f>SUM(P229:P247)</f>
        <v>0</v>
      </c>
      <c r="Q228" s="180"/>
      <c r="R228" s="181">
        <f>SUM(R229:R247)</f>
        <v>35.127071100000002</v>
      </c>
      <c r="S228" s="180"/>
      <c r="T228" s="182">
        <f>SUM(T229:T247)</f>
        <v>0</v>
      </c>
      <c r="AR228" s="183" t="s">
        <v>84</v>
      </c>
      <c r="AT228" s="184" t="s">
        <v>75</v>
      </c>
      <c r="AU228" s="184" t="s">
        <v>84</v>
      </c>
      <c r="AY228" s="183" t="s">
        <v>154</v>
      </c>
      <c r="BK228" s="185">
        <f>SUM(BK229:BK247)</f>
        <v>0</v>
      </c>
    </row>
    <row r="229" spans="1:65" s="2" customFormat="1" ht="24.25" customHeight="1">
      <c r="A229" s="34"/>
      <c r="B229" s="35"/>
      <c r="C229" s="188" t="s">
        <v>355</v>
      </c>
      <c r="D229" s="188" t="s">
        <v>156</v>
      </c>
      <c r="E229" s="189" t="s">
        <v>356</v>
      </c>
      <c r="F229" s="190" t="s">
        <v>357</v>
      </c>
      <c r="G229" s="191" t="s">
        <v>188</v>
      </c>
      <c r="H229" s="192">
        <v>10.278</v>
      </c>
      <c r="I229" s="193"/>
      <c r="J229" s="194">
        <f>ROUND(I229*H229,2)</f>
        <v>0</v>
      </c>
      <c r="K229" s="195"/>
      <c r="L229" s="39"/>
      <c r="M229" s="196" t="s">
        <v>1</v>
      </c>
      <c r="N229" s="197" t="s">
        <v>41</v>
      </c>
      <c r="O229" s="71"/>
      <c r="P229" s="198">
        <f>O229*H229</f>
        <v>0</v>
      </c>
      <c r="Q229" s="198">
        <v>2.16</v>
      </c>
      <c r="R229" s="198">
        <f>Q229*H229</f>
        <v>22.200480000000002</v>
      </c>
      <c r="S229" s="198">
        <v>0</v>
      </c>
      <c r="T229" s="199">
        <f>S229*H229</f>
        <v>0</v>
      </c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R229" s="200" t="s">
        <v>160</v>
      </c>
      <c r="AT229" s="200" t="s">
        <v>156</v>
      </c>
      <c r="AU229" s="200" t="s">
        <v>86</v>
      </c>
      <c r="AY229" s="17" t="s">
        <v>154</v>
      </c>
      <c r="BE229" s="201">
        <f>IF(N229="základní",J229,0)</f>
        <v>0</v>
      </c>
      <c r="BF229" s="201">
        <f>IF(N229="snížená",J229,0)</f>
        <v>0</v>
      </c>
      <c r="BG229" s="201">
        <f>IF(N229="zákl. přenesená",J229,0)</f>
        <v>0</v>
      </c>
      <c r="BH229" s="201">
        <f>IF(N229="sníž. přenesená",J229,0)</f>
        <v>0</v>
      </c>
      <c r="BI229" s="201">
        <f>IF(N229="nulová",J229,0)</f>
        <v>0</v>
      </c>
      <c r="BJ229" s="17" t="s">
        <v>84</v>
      </c>
      <c r="BK229" s="201">
        <f>ROUND(I229*H229,2)</f>
        <v>0</v>
      </c>
      <c r="BL229" s="17" t="s">
        <v>160</v>
      </c>
      <c r="BM229" s="200" t="s">
        <v>358</v>
      </c>
    </row>
    <row r="230" spans="1:65" s="13" customFormat="1" ht="12">
      <c r="B230" s="202"/>
      <c r="C230" s="203"/>
      <c r="D230" s="204" t="s">
        <v>173</v>
      </c>
      <c r="E230" s="205" t="s">
        <v>1</v>
      </c>
      <c r="F230" s="206" t="s">
        <v>359</v>
      </c>
      <c r="G230" s="203"/>
      <c r="H230" s="207">
        <v>0.3</v>
      </c>
      <c r="I230" s="208"/>
      <c r="J230" s="203"/>
      <c r="K230" s="203"/>
      <c r="L230" s="209"/>
      <c r="M230" s="210"/>
      <c r="N230" s="211"/>
      <c r="O230" s="211"/>
      <c r="P230" s="211"/>
      <c r="Q230" s="211"/>
      <c r="R230" s="211"/>
      <c r="S230" s="211"/>
      <c r="T230" s="212"/>
      <c r="AT230" s="213" t="s">
        <v>173</v>
      </c>
      <c r="AU230" s="213" t="s">
        <v>86</v>
      </c>
      <c r="AV230" s="13" t="s">
        <v>86</v>
      </c>
      <c r="AW230" s="13" t="s">
        <v>32</v>
      </c>
      <c r="AX230" s="13" t="s">
        <v>76</v>
      </c>
      <c r="AY230" s="213" t="s">
        <v>154</v>
      </c>
    </row>
    <row r="231" spans="1:65" s="13" customFormat="1" ht="12">
      <c r="B231" s="202"/>
      <c r="C231" s="203"/>
      <c r="D231" s="204" t="s">
        <v>173</v>
      </c>
      <c r="E231" s="205" t="s">
        <v>1</v>
      </c>
      <c r="F231" s="206" t="s">
        <v>360</v>
      </c>
      <c r="G231" s="203"/>
      <c r="H231" s="207">
        <v>0.3</v>
      </c>
      <c r="I231" s="208"/>
      <c r="J231" s="203"/>
      <c r="K231" s="203"/>
      <c r="L231" s="209"/>
      <c r="M231" s="210"/>
      <c r="N231" s="211"/>
      <c r="O231" s="211"/>
      <c r="P231" s="211"/>
      <c r="Q231" s="211"/>
      <c r="R231" s="211"/>
      <c r="S231" s="211"/>
      <c r="T231" s="212"/>
      <c r="AT231" s="213" t="s">
        <v>173</v>
      </c>
      <c r="AU231" s="213" t="s">
        <v>86</v>
      </c>
      <c r="AV231" s="13" t="s">
        <v>86</v>
      </c>
      <c r="AW231" s="13" t="s">
        <v>32</v>
      </c>
      <c r="AX231" s="13" t="s">
        <v>76</v>
      </c>
      <c r="AY231" s="213" t="s">
        <v>154</v>
      </c>
    </row>
    <row r="232" spans="1:65" s="13" customFormat="1" ht="12">
      <c r="B232" s="202"/>
      <c r="C232" s="203"/>
      <c r="D232" s="204" t="s">
        <v>173</v>
      </c>
      <c r="E232" s="205" t="s">
        <v>1</v>
      </c>
      <c r="F232" s="206" t="s">
        <v>361</v>
      </c>
      <c r="G232" s="203"/>
      <c r="H232" s="207">
        <v>0.35</v>
      </c>
      <c r="I232" s="208"/>
      <c r="J232" s="203"/>
      <c r="K232" s="203"/>
      <c r="L232" s="209"/>
      <c r="M232" s="210"/>
      <c r="N232" s="211"/>
      <c r="O232" s="211"/>
      <c r="P232" s="211"/>
      <c r="Q232" s="211"/>
      <c r="R232" s="211"/>
      <c r="S232" s="211"/>
      <c r="T232" s="212"/>
      <c r="AT232" s="213" t="s">
        <v>173</v>
      </c>
      <c r="AU232" s="213" t="s">
        <v>86</v>
      </c>
      <c r="AV232" s="13" t="s">
        <v>86</v>
      </c>
      <c r="AW232" s="13" t="s">
        <v>32</v>
      </c>
      <c r="AX232" s="13" t="s">
        <v>76</v>
      </c>
      <c r="AY232" s="213" t="s">
        <v>154</v>
      </c>
    </row>
    <row r="233" spans="1:65" s="13" customFormat="1" ht="24">
      <c r="B233" s="202"/>
      <c r="C233" s="203"/>
      <c r="D233" s="204" t="s">
        <v>173</v>
      </c>
      <c r="E233" s="205" t="s">
        <v>1</v>
      </c>
      <c r="F233" s="206" t="s">
        <v>362</v>
      </c>
      <c r="G233" s="203"/>
      <c r="H233" s="207">
        <v>2.7549999999999999</v>
      </c>
      <c r="I233" s="208"/>
      <c r="J233" s="203"/>
      <c r="K233" s="203"/>
      <c r="L233" s="209"/>
      <c r="M233" s="210"/>
      <c r="N233" s="211"/>
      <c r="O233" s="211"/>
      <c r="P233" s="211"/>
      <c r="Q233" s="211"/>
      <c r="R233" s="211"/>
      <c r="S233" s="211"/>
      <c r="T233" s="212"/>
      <c r="AT233" s="213" t="s">
        <v>173</v>
      </c>
      <c r="AU233" s="213" t="s">
        <v>86</v>
      </c>
      <c r="AV233" s="13" t="s">
        <v>86</v>
      </c>
      <c r="AW233" s="13" t="s">
        <v>32</v>
      </c>
      <c r="AX233" s="13" t="s">
        <v>76</v>
      </c>
      <c r="AY233" s="213" t="s">
        <v>154</v>
      </c>
    </row>
    <row r="234" spans="1:65" s="13" customFormat="1" ht="24">
      <c r="B234" s="202"/>
      <c r="C234" s="203"/>
      <c r="D234" s="204" t="s">
        <v>173</v>
      </c>
      <c r="E234" s="205" t="s">
        <v>1</v>
      </c>
      <c r="F234" s="206" t="s">
        <v>363</v>
      </c>
      <c r="G234" s="203"/>
      <c r="H234" s="207">
        <v>3.5049999999999999</v>
      </c>
      <c r="I234" s="208"/>
      <c r="J234" s="203"/>
      <c r="K234" s="203"/>
      <c r="L234" s="209"/>
      <c r="M234" s="210"/>
      <c r="N234" s="211"/>
      <c r="O234" s="211"/>
      <c r="P234" s="211"/>
      <c r="Q234" s="211"/>
      <c r="R234" s="211"/>
      <c r="S234" s="211"/>
      <c r="T234" s="212"/>
      <c r="AT234" s="213" t="s">
        <v>173</v>
      </c>
      <c r="AU234" s="213" t="s">
        <v>86</v>
      </c>
      <c r="AV234" s="13" t="s">
        <v>86</v>
      </c>
      <c r="AW234" s="13" t="s">
        <v>32</v>
      </c>
      <c r="AX234" s="13" t="s">
        <v>76</v>
      </c>
      <c r="AY234" s="213" t="s">
        <v>154</v>
      </c>
    </row>
    <row r="235" spans="1:65" s="13" customFormat="1" ht="24">
      <c r="B235" s="202"/>
      <c r="C235" s="203"/>
      <c r="D235" s="204" t="s">
        <v>173</v>
      </c>
      <c r="E235" s="205" t="s">
        <v>1</v>
      </c>
      <c r="F235" s="206" t="s">
        <v>364</v>
      </c>
      <c r="G235" s="203"/>
      <c r="H235" s="207">
        <v>3.0680000000000001</v>
      </c>
      <c r="I235" s="208"/>
      <c r="J235" s="203"/>
      <c r="K235" s="203"/>
      <c r="L235" s="209"/>
      <c r="M235" s="210"/>
      <c r="N235" s="211"/>
      <c r="O235" s="211"/>
      <c r="P235" s="211"/>
      <c r="Q235" s="211"/>
      <c r="R235" s="211"/>
      <c r="S235" s="211"/>
      <c r="T235" s="212"/>
      <c r="AT235" s="213" t="s">
        <v>173</v>
      </c>
      <c r="AU235" s="213" t="s">
        <v>86</v>
      </c>
      <c r="AV235" s="13" t="s">
        <v>86</v>
      </c>
      <c r="AW235" s="13" t="s">
        <v>32</v>
      </c>
      <c r="AX235" s="13" t="s">
        <v>76</v>
      </c>
      <c r="AY235" s="213" t="s">
        <v>154</v>
      </c>
    </row>
    <row r="236" spans="1:65" s="14" customFormat="1" ht="12">
      <c r="B236" s="214"/>
      <c r="C236" s="215"/>
      <c r="D236" s="204" t="s">
        <v>173</v>
      </c>
      <c r="E236" s="216" t="s">
        <v>1</v>
      </c>
      <c r="F236" s="217" t="s">
        <v>213</v>
      </c>
      <c r="G236" s="215"/>
      <c r="H236" s="218">
        <v>10.278</v>
      </c>
      <c r="I236" s="219"/>
      <c r="J236" s="215"/>
      <c r="K236" s="215"/>
      <c r="L236" s="220"/>
      <c r="M236" s="221"/>
      <c r="N236" s="222"/>
      <c r="O236" s="222"/>
      <c r="P236" s="222"/>
      <c r="Q236" s="222"/>
      <c r="R236" s="222"/>
      <c r="S236" s="222"/>
      <c r="T236" s="223"/>
      <c r="AT236" s="224" t="s">
        <v>173</v>
      </c>
      <c r="AU236" s="224" t="s">
        <v>86</v>
      </c>
      <c r="AV236" s="14" t="s">
        <v>160</v>
      </c>
      <c r="AW236" s="14" t="s">
        <v>32</v>
      </c>
      <c r="AX236" s="14" t="s">
        <v>84</v>
      </c>
      <c r="AY236" s="224" t="s">
        <v>154</v>
      </c>
    </row>
    <row r="237" spans="1:65" s="2" customFormat="1" ht="16.5" customHeight="1">
      <c r="A237" s="34"/>
      <c r="B237" s="35"/>
      <c r="C237" s="188" t="s">
        <v>365</v>
      </c>
      <c r="D237" s="188" t="s">
        <v>156</v>
      </c>
      <c r="E237" s="189" t="s">
        <v>366</v>
      </c>
      <c r="F237" s="190" t="s">
        <v>367</v>
      </c>
      <c r="G237" s="191" t="s">
        <v>188</v>
      </c>
      <c r="H237" s="192">
        <v>5.13</v>
      </c>
      <c r="I237" s="193"/>
      <c r="J237" s="194">
        <f>ROUND(I237*H237,2)</f>
        <v>0</v>
      </c>
      <c r="K237" s="195"/>
      <c r="L237" s="39"/>
      <c r="M237" s="196" t="s">
        <v>1</v>
      </c>
      <c r="N237" s="197" t="s">
        <v>41</v>
      </c>
      <c r="O237" s="71"/>
      <c r="P237" s="198">
        <f>O237*H237</f>
        <v>0</v>
      </c>
      <c r="Q237" s="198">
        <v>2.5018699999999998</v>
      </c>
      <c r="R237" s="198">
        <f>Q237*H237</f>
        <v>12.834593099999999</v>
      </c>
      <c r="S237" s="198">
        <v>0</v>
      </c>
      <c r="T237" s="199">
        <f>S237*H237</f>
        <v>0</v>
      </c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R237" s="200" t="s">
        <v>160</v>
      </c>
      <c r="AT237" s="200" t="s">
        <v>156</v>
      </c>
      <c r="AU237" s="200" t="s">
        <v>86</v>
      </c>
      <c r="AY237" s="17" t="s">
        <v>154</v>
      </c>
      <c r="BE237" s="201">
        <f>IF(N237="základní",J237,0)</f>
        <v>0</v>
      </c>
      <c r="BF237" s="201">
        <f>IF(N237="snížená",J237,0)</f>
        <v>0</v>
      </c>
      <c r="BG237" s="201">
        <f>IF(N237="zákl. přenesená",J237,0)</f>
        <v>0</v>
      </c>
      <c r="BH237" s="201">
        <f>IF(N237="sníž. přenesená",J237,0)</f>
        <v>0</v>
      </c>
      <c r="BI237" s="201">
        <f>IF(N237="nulová",J237,0)</f>
        <v>0</v>
      </c>
      <c r="BJ237" s="17" t="s">
        <v>84</v>
      </c>
      <c r="BK237" s="201">
        <f>ROUND(I237*H237,2)</f>
        <v>0</v>
      </c>
      <c r="BL237" s="17" t="s">
        <v>160</v>
      </c>
      <c r="BM237" s="200" t="s">
        <v>368</v>
      </c>
    </row>
    <row r="238" spans="1:65" s="13" customFormat="1" ht="12">
      <c r="B238" s="202"/>
      <c r="C238" s="203"/>
      <c r="D238" s="204" t="s">
        <v>173</v>
      </c>
      <c r="E238" s="205" t="s">
        <v>1</v>
      </c>
      <c r="F238" s="206" t="s">
        <v>369</v>
      </c>
      <c r="G238" s="203"/>
      <c r="H238" s="207">
        <v>1.62</v>
      </c>
      <c r="I238" s="208"/>
      <c r="J238" s="203"/>
      <c r="K238" s="203"/>
      <c r="L238" s="209"/>
      <c r="M238" s="210"/>
      <c r="N238" s="211"/>
      <c r="O238" s="211"/>
      <c r="P238" s="211"/>
      <c r="Q238" s="211"/>
      <c r="R238" s="211"/>
      <c r="S238" s="211"/>
      <c r="T238" s="212"/>
      <c r="AT238" s="213" t="s">
        <v>173</v>
      </c>
      <c r="AU238" s="213" t="s">
        <v>86</v>
      </c>
      <c r="AV238" s="13" t="s">
        <v>86</v>
      </c>
      <c r="AW238" s="13" t="s">
        <v>32</v>
      </c>
      <c r="AX238" s="13" t="s">
        <v>76</v>
      </c>
      <c r="AY238" s="213" t="s">
        <v>154</v>
      </c>
    </row>
    <row r="239" spans="1:65" s="13" customFormat="1" ht="12">
      <c r="B239" s="202"/>
      <c r="C239" s="203"/>
      <c r="D239" s="204" t="s">
        <v>173</v>
      </c>
      <c r="E239" s="205" t="s">
        <v>1</v>
      </c>
      <c r="F239" s="206" t="s">
        <v>370</v>
      </c>
      <c r="G239" s="203"/>
      <c r="H239" s="207">
        <v>1.62</v>
      </c>
      <c r="I239" s="208"/>
      <c r="J239" s="203"/>
      <c r="K239" s="203"/>
      <c r="L239" s="209"/>
      <c r="M239" s="210"/>
      <c r="N239" s="211"/>
      <c r="O239" s="211"/>
      <c r="P239" s="211"/>
      <c r="Q239" s="211"/>
      <c r="R239" s="211"/>
      <c r="S239" s="211"/>
      <c r="T239" s="212"/>
      <c r="AT239" s="213" t="s">
        <v>173</v>
      </c>
      <c r="AU239" s="213" t="s">
        <v>86</v>
      </c>
      <c r="AV239" s="13" t="s">
        <v>86</v>
      </c>
      <c r="AW239" s="13" t="s">
        <v>32</v>
      </c>
      <c r="AX239" s="13" t="s">
        <v>76</v>
      </c>
      <c r="AY239" s="213" t="s">
        <v>154</v>
      </c>
    </row>
    <row r="240" spans="1:65" s="13" customFormat="1" ht="12">
      <c r="B240" s="202"/>
      <c r="C240" s="203"/>
      <c r="D240" s="204" t="s">
        <v>173</v>
      </c>
      <c r="E240" s="205" t="s">
        <v>1</v>
      </c>
      <c r="F240" s="206" t="s">
        <v>371</v>
      </c>
      <c r="G240" s="203"/>
      <c r="H240" s="207">
        <v>1.89</v>
      </c>
      <c r="I240" s="208"/>
      <c r="J240" s="203"/>
      <c r="K240" s="203"/>
      <c r="L240" s="209"/>
      <c r="M240" s="210"/>
      <c r="N240" s="211"/>
      <c r="O240" s="211"/>
      <c r="P240" s="211"/>
      <c r="Q240" s="211"/>
      <c r="R240" s="211"/>
      <c r="S240" s="211"/>
      <c r="T240" s="212"/>
      <c r="AT240" s="213" t="s">
        <v>173</v>
      </c>
      <c r="AU240" s="213" t="s">
        <v>86</v>
      </c>
      <c r="AV240" s="13" t="s">
        <v>86</v>
      </c>
      <c r="AW240" s="13" t="s">
        <v>32</v>
      </c>
      <c r="AX240" s="13" t="s">
        <v>76</v>
      </c>
      <c r="AY240" s="213" t="s">
        <v>154</v>
      </c>
    </row>
    <row r="241" spans="1:65" s="14" customFormat="1" ht="12">
      <c r="B241" s="214"/>
      <c r="C241" s="215"/>
      <c r="D241" s="204" t="s">
        <v>173</v>
      </c>
      <c r="E241" s="216" t="s">
        <v>1</v>
      </c>
      <c r="F241" s="217" t="s">
        <v>213</v>
      </c>
      <c r="G241" s="215"/>
      <c r="H241" s="218">
        <v>5.13</v>
      </c>
      <c r="I241" s="219"/>
      <c r="J241" s="215"/>
      <c r="K241" s="215"/>
      <c r="L241" s="220"/>
      <c r="M241" s="221"/>
      <c r="N241" s="222"/>
      <c r="O241" s="222"/>
      <c r="P241" s="222"/>
      <c r="Q241" s="222"/>
      <c r="R241" s="222"/>
      <c r="S241" s="222"/>
      <c r="T241" s="223"/>
      <c r="AT241" s="224" t="s">
        <v>173</v>
      </c>
      <c r="AU241" s="224" t="s">
        <v>86</v>
      </c>
      <c r="AV241" s="14" t="s">
        <v>160</v>
      </c>
      <c r="AW241" s="14" t="s">
        <v>32</v>
      </c>
      <c r="AX241" s="14" t="s">
        <v>84</v>
      </c>
      <c r="AY241" s="224" t="s">
        <v>154</v>
      </c>
    </row>
    <row r="242" spans="1:65" s="2" customFormat="1" ht="16.5" customHeight="1">
      <c r="A242" s="34"/>
      <c r="B242" s="35"/>
      <c r="C242" s="188" t="s">
        <v>372</v>
      </c>
      <c r="D242" s="188" t="s">
        <v>156</v>
      </c>
      <c r="E242" s="189" t="s">
        <v>373</v>
      </c>
      <c r="F242" s="190" t="s">
        <v>374</v>
      </c>
      <c r="G242" s="191" t="s">
        <v>171</v>
      </c>
      <c r="H242" s="192">
        <v>34.200000000000003</v>
      </c>
      <c r="I242" s="193"/>
      <c r="J242" s="194">
        <f>ROUND(I242*H242,2)</f>
        <v>0</v>
      </c>
      <c r="K242" s="195"/>
      <c r="L242" s="39"/>
      <c r="M242" s="196" t="s">
        <v>1</v>
      </c>
      <c r="N242" s="197" t="s">
        <v>41</v>
      </c>
      <c r="O242" s="71"/>
      <c r="P242" s="198">
        <f>O242*H242</f>
        <v>0</v>
      </c>
      <c r="Q242" s="198">
        <v>2.6900000000000001E-3</v>
      </c>
      <c r="R242" s="198">
        <f>Q242*H242</f>
        <v>9.199800000000001E-2</v>
      </c>
      <c r="S242" s="198">
        <v>0</v>
      </c>
      <c r="T242" s="199">
        <f>S242*H242</f>
        <v>0</v>
      </c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R242" s="200" t="s">
        <v>160</v>
      </c>
      <c r="AT242" s="200" t="s">
        <v>156</v>
      </c>
      <c r="AU242" s="200" t="s">
        <v>86</v>
      </c>
      <c r="AY242" s="17" t="s">
        <v>154</v>
      </c>
      <c r="BE242" s="201">
        <f>IF(N242="základní",J242,0)</f>
        <v>0</v>
      </c>
      <c r="BF242" s="201">
        <f>IF(N242="snížená",J242,0)</f>
        <v>0</v>
      </c>
      <c r="BG242" s="201">
        <f>IF(N242="zákl. přenesená",J242,0)</f>
        <v>0</v>
      </c>
      <c r="BH242" s="201">
        <f>IF(N242="sníž. přenesená",J242,0)</f>
        <v>0</v>
      </c>
      <c r="BI242" s="201">
        <f>IF(N242="nulová",J242,0)</f>
        <v>0</v>
      </c>
      <c r="BJ242" s="17" t="s">
        <v>84</v>
      </c>
      <c r="BK242" s="201">
        <f>ROUND(I242*H242,2)</f>
        <v>0</v>
      </c>
      <c r="BL242" s="17" t="s">
        <v>160</v>
      </c>
      <c r="BM242" s="200" t="s">
        <v>375</v>
      </c>
    </row>
    <row r="243" spans="1:65" s="13" customFormat="1" ht="12">
      <c r="B243" s="202"/>
      <c r="C243" s="203"/>
      <c r="D243" s="204" t="s">
        <v>173</v>
      </c>
      <c r="E243" s="205" t="s">
        <v>1</v>
      </c>
      <c r="F243" s="206" t="s">
        <v>376</v>
      </c>
      <c r="G243" s="203"/>
      <c r="H243" s="207">
        <v>10.8</v>
      </c>
      <c r="I243" s="208"/>
      <c r="J243" s="203"/>
      <c r="K243" s="203"/>
      <c r="L243" s="209"/>
      <c r="M243" s="210"/>
      <c r="N243" s="211"/>
      <c r="O243" s="211"/>
      <c r="P243" s="211"/>
      <c r="Q243" s="211"/>
      <c r="R243" s="211"/>
      <c r="S243" s="211"/>
      <c r="T243" s="212"/>
      <c r="AT243" s="213" t="s">
        <v>173</v>
      </c>
      <c r="AU243" s="213" t="s">
        <v>86</v>
      </c>
      <c r="AV243" s="13" t="s">
        <v>86</v>
      </c>
      <c r="AW243" s="13" t="s">
        <v>32</v>
      </c>
      <c r="AX243" s="13" t="s">
        <v>76</v>
      </c>
      <c r="AY243" s="213" t="s">
        <v>154</v>
      </c>
    </row>
    <row r="244" spans="1:65" s="13" customFormat="1" ht="12">
      <c r="B244" s="202"/>
      <c r="C244" s="203"/>
      <c r="D244" s="204" t="s">
        <v>173</v>
      </c>
      <c r="E244" s="205" t="s">
        <v>1</v>
      </c>
      <c r="F244" s="206" t="s">
        <v>377</v>
      </c>
      <c r="G244" s="203"/>
      <c r="H244" s="207">
        <v>10.8</v>
      </c>
      <c r="I244" s="208"/>
      <c r="J244" s="203"/>
      <c r="K244" s="203"/>
      <c r="L244" s="209"/>
      <c r="M244" s="210"/>
      <c r="N244" s="211"/>
      <c r="O244" s="211"/>
      <c r="P244" s="211"/>
      <c r="Q244" s="211"/>
      <c r="R244" s="211"/>
      <c r="S244" s="211"/>
      <c r="T244" s="212"/>
      <c r="AT244" s="213" t="s">
        <v>173</v>
      </c>
      <c r="AU244" s="213" t="s">
        <v>86</v>
      </c>
      <c r="AV244" s="13" t="s">
        <v>86</v>
      </c>
      <c r="AW244" s="13" t="s">
        <v>32</v>
      </c>
      <c r="AX244" s="13" t="s">
        <v>76</v>
      </c>
      <c r="AY244" s="213" t="s">
        <v>154</v>
      </c>
    </row>
    <row r="245" spans="1:65" s="13" customFormat="1" ht="12">
      <c r="B245" s="202"/>
      <c r="C245" s="203"/>
      <c r="D245" s="204" t="s">
        <v>173</v>
      </c>
      <c r="E245" s="205" t="s">
        <v>1</v>
      </c>
      <c r="F245" s="206" t="s">
        <v>378</v>
      </c>
      <c r="G245" s="203"/>
      <c r="H245" s="207">
        <v>12.6</v>
      </c>
      <c r="I245" s="208"/>
      <c r="J245" s="203"/>
      <c r="K245" s="203"/>
      <c r="L245" s="209"/>
      <c r="M245" s="210"/>
      <c r="N245" s="211"/>
      <c r="O245" s="211"/>
      <c r="P245" s="211"/>
      <c r="Q245" s="211"/>
      <c r="R245" s="211"/>
      <c r="S245" s="211"/>
      <c r="T245" s="212"/>
      <c r="AT245" s="213" t="s">
        <v>173</v>
      </c>
      <c r="AU245" s="213" t="s">
        <v>86</v>
      </c>
      <c r="AV245" s="13" t="s">
        <v>86</v>
      </c>
      <c r="AW245" s="13" t="s">
        <v>32</v>
      </c>
      <c r="AX245" s="13" t="s">
        <v>76</v>
      </c>
      <c r="AY245" s="213" t="s">
        <v>154</v>
      </c>
    </row>
    <row r="246" spans="1:65" s="14" customFormat="1" ht="12">
      <c r="B246" s="214"/>
      <c r="C246" s="215"/>
      <c r="D246" s="204" t="s">
        <v>173</v>
      </c>
      <c r="E246" s="216" t="s">
        <v>1</v>
      </c>
      <c r="F246" s="217" t="s">
        <v>213</v>
      </c>
      <c r="G246" s="215"/>
      <c r="H246" s="218">
        <v>34.200000000000003</v>
      </c>
      <c r="I246" s="219"/>
      <c r="J246" s="215"/>
      <c r="K246" s="215"/>
      <c r="L246" s="220"/>
      <c r="M246" s="221"/>
      <c r="N246" s="222"/>
      <c r="O246" s="222"/>
      <c r="P246" s="222"/>
      <c r="Q246" s="222"/>
      <c r="R246" s="222"/>
      <c r="S246" s="222"/>
      <c r="T246" s="223"/>
      <c r="AT246" s="224" t="s">
        <v>173</v>
      </c>
      <c r="AU246" s="224" t="s">
        <v>86</v>
      </c>
      <c r="AV246" s="14" t="s">
        <v>160</v>
      </c>
      <c r="AW246" s="14" t="s">
        <v>32</v>
      </c>
      <c r="AX246" s="14" t="s">
        <v>84</v>
      </c>
      <c r="AY246" s="224" t="s">
        <v>154</v>
      </c>
    </row>
    <row r="247" spans="1:65" s="2" customFormat="1" ht="16.5" customHeight="1">
      <c r="A247" s="34"/>
      <c r="B247" s="35"/>
      <c r="C247" s="188" t="s">
        <v>379</v>
      </c>
      <c r="D247" s="188" t="s">
        <v>156</v>
      </c>
      <c r="E247" s="189" t="s">
        <v>380</v>
      </c>
      <c r="F247" s="190" t="s">
        <v>381</v>
      </c>
      <c r="G247" s="191" t="s">
        <v>171</v>
      </c>
      <c r="H247" s="192">
        <v>34.200000000000003</v>
      </c>
      <c r="I247" s="193"/>
      <c r="J247" s="194">
        <f>ROUND(I247*H247,2)</f>
        <v>0</v>
      </c>
      <c r="K247" s="195"/>
      <c r="L247" s="39"/>
      <c r="M247" s="196" t="s">
        <v>1</v>
      </c>
      <c r="N247" s="197" t="s">
        <v>41</v>
      </c>
      <c r="O247" s="71"/>
      <c r="P247" s="198">
        <f>O247*H247</f>
        <v>0</v>
      </c>
      <c r="Q247" s="198">
        <v>0</v>
      </c>
      <c r="R247" s="198">
        <f>Q247*H247</f>
        <v>0</v>
      </c>
      <c r="S247" s="198">
        <v>0</v>
      </c>
      <c r="T247" s="199">
        <f>S247*H247</f>
        <v>0</v>
      </c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R247" s="200" t="s">
        <v>160</v>
      </c>
      <c r="AT247" s="200" t="s">
        <v>156</v>
      </c>
      <c r="AU247" s="200" t="s">
        <v>86</v>
      </c>
      <c r="AY247" s="17" t="s">
        <v>154</v>
      </c>
      <c r="BE247" s="201">
        <f>IF(N247="základní",J247,0)</f>
        <v>0</v>
      </c>
      <c r="BF247" s="201">
        <f>IF(N247="snížená",J247,0)</f>
        <v>0</v>
      </c>
      <c r="BG247" s="201">
        <f>IF(N247="zákl. přenesená",J247,0)</f>
        <v>0</v>
      </c>
      <c r="BH247" s="201">
        <f>IF(N247="sníž. přenesená",J247,0)</f>
        <v>0</v>
      </c>
      <c r="BI247" s="201">
        <f>IF(N247="nulová",J247,0)</f>
        <v>0</v>
      </c>
      <c r="BJ247" s="17" t="s">
        <v>84</v>
      </c>
      <c r="BK247" s="201">
        <f>ROUND(I247*H247,2)</f>
        <v>0</v>
      </c>
      <c r="BL247" s="17" t="s">
        <v>160</v>
      </c>
      <c r="BM247" s="200" t="s">
        <v>382</v>
      </c>
    </row>
    <row r="248" spans="1:65" s="12" customFormat="1" ht="22.75" customHeight="1">
      <c r="B248" s="172"/>
      <c r="C248" s="173"/>
      <c r="D248" s="174" t="s">
        <v>75</v>
      </c>
      <c r="E248" s="186" t="s">
        <v>165</v>
      </c>
      <c r="F248" s="186" t="s">
        <v>383</v>
      </c>
      <c r="G248" s="173"/>
      <c r="H248" s="173"/>
      <c r="I248" s="176"/>
      <c r="J248" s="187">
        <f>BK248</f>
        <v>0</v>
      </c>
      <c r="K248" s="173"/>
      <c r="L248" s="178"/>
      <c r="M248" s="179"/>
      <c r="N248" s="180"/>
      <c r="O248" s="180"/>
      <c r="P248" s="181">
        <f>SUM(P249:P257)</f>
        <v>0</v>
      </c>
      <c r="Q248" s="180"/>
      <c r="R248" s="181">
        <f>SUM(R249:R257)</f>
        <v>200.41918300000003</v>
      </c>
      <c r="S248" s="180"/>
      <c r="T248" s="182">
        <f>SUM(T249:T257)</f>
        <v>0</v>
      </c>
      <c r="AR248" s="183" t="s">
        <v>84</v>
      </c>
      <c r="AT248" s="184" t="s">
        <v>75</v>
      </c>
      <c r="AU248" s="184" t="s">
        <v>84</v>
      </c>
      <c r="AY248" s="183" t="s">
        <v>154</v>
      </c>
      <c r="BK248" s="185">
        <f>SUM(BK249:BK257)</f>
        <v>0</v>
      </c>
    </row>
    <row r="249" spans="1:65" s="2" customFormat="1" ht="24.25" customHeight="1">
      <c r="A249" s="34"/>
      <c r="B249" s="35"/>
      <c r="C249" s="188" t="s">
        <v>384</v>
      </c>
      <c r="D249" s="188" t="s">
        <v>156</v>
      </c>
      <c r="E249" s="189" t="s">
        <v>385</v>
      </c>
      <c r="F249" s="190" t="s">
        <v>386</v>
      </c>
      <c r="G249" s="191" t="s">
        <v>188</v>
      </c>
      <c r="H249" s="192">
        <v>63</v>
      </c>
      <c r="I249" s="193"/>
      <c r="J249" s="194">
        <f>ROUND(I249*H249,2)</f>
        <v>0</v>
      </c>
      <c r="K249" s="195"/>
      <c r="L249" s="39"/>
      <c r="M249" s="196" t="s">
        <v>1</v>
      </c>
      <c r="N249" s="197" t="s">
        <v>41</v>
      </c>
      <c r="O249" s="71"/>
      <c r="P249" s="198">
        <f>O249*H249</f>
        <v>0</v>
      </c>
      <c r="Q249" s="198">
        <v>3.11388</v>
      </c>
      <c r="R249" s="198">
        <f>Q249*H249</f>
        <v>196.17444</v>
      </c>
      <c r="S249" s="198">
        <v>0</v>
      </c>
      <c r="T249" s="199">
        <f>S249*H249</f>
        <v>0</v>
      </c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R249" s="200" t="s">
        <v>160</v>
      </c>
      <c r="AT249" s="200" t="s">
        <v>156</v>
      </c>
      <c r="AU249" s="200" t="s">
        <v>86</v>
      </c>
      <c r="AY249" s="17" t="s">
        <v>154</v>
      </c>
      <c r="BE249" s="201">
        <f>IF(N249="základní",J249,0)</f>
        <v>0</v>
      </c>
      <c r="BF249" s="201">
        <f>IF(N249="snížená",J249,0)</f>
        <v>0</v>
      </c>
      <c r="BG249" s="201">
        <f>IF(N249="zákl. přenesená",J249,0)</f>
        <v>0</v>
      </c>
      <c r="BH249" s="201">
        <f>IF(N249="sníž. přenesená",J249,0)</f>
        <v>0</v>
      </c>
      <c r="BI249" s="201">
        <f>IF(N249="nulová",J249,0)</f>
        <v>0</v>
      </c>
      <c r="BJ249" s="17" t="s">
        <v>84</v>
      </c>
      <c r="BK249" s="201">
        <f>ROUND(I249*H249,2)</f>
        <v>0</v>
      </c>
      <c r="BL249" s="17" t="s">
        <v>160</v>
      </c>
      <c r="BM249" s="200" t="s">
        <v>387</v>
      </c>
    </row>
    <row r="250" spans="1:65" s="13" customFormat="1" ht="12">
      <c r="B250" s="202"/>
      <c r="C250" s="203"/>
      <c r="D250" s="204" t="s">
        <v>173</v>
      </c>
      <c r="E250" s="205" t="s">
        <v>1</v>
      </c>
      <c r="F250" s="206" t="s">
        <v>388</v>
      </c>
      <c r="G250" s="203"/>
      <c r="H250" s="207">
        <v>63</v>
      </c>
      <c r="I250" s="208"/>
      <c r="J250" s="203"/>
      <c r="K250" s="203"/>
      <c r="L250" s="209"/>
      <c r="M250" s="210"/>
      <c r="N250" s="211"/>
      <c r="O250" s="211"/>
      <c r="P250" s="211"/>
      <c r="Q250" s="211"/>
      <c r="R250" s="211"/>
      <c r="S250" s="211"/>
      <c r="T250" s="212"/>
      <c r="AT250" s="213" t="s">
        <v>173</v>
      </c>
      <c r="AU250" s="213" t="s">
        <v>86</v>
      </c>
      <c r="AV250" s="13" t="s">
        <v>86</v>
      </c>
      <c r="AW250" s="13" t="s">
        <v>32</v>
      </c>
      <c r="AX250" s="13" t="s">
        <v>84</v>
      </c>
      <c r="AY250" s="213" t="s">
        <v>154</v>
      </c>
    </row>
    <row r="251" spans="1:65" s="2" customFormat="1" ht="24.25" customHeight="1">
      <c r="A251" s="34"/>
      <c r="B251" s="35"/>
      <c r="C251" s="188" t="s">
        <v>389</v>
      </c>
      <c r="D251" s="188" t="s">
        <v>156</v>
      </c>
      <c r="E251" s="189" t="s">
        <v>390</v>
      </c>
      <c r="F251" s="190" t="s">
        <v>391</v>
      </c>
      <c r="G251" s="191" t="s">
        <v>194</v>
      </c>
      <c r="H251" s="192">
        <v>1385</v>
      </c>
      <c r="I251" s="193"/>
      <c r="J251" s="194">
        <f>ROUND(I251*H251,2)</f>
        <v>0</v>
      </c>
      <c r="K251" s="195"/>
      <c r="L251" s="39"/>
      <c r="M251" s="196" t="s">
        <v>1</v>
      </c>
      <c r="N251" s="197" t="s">
        <v>41</v>
      </c>
      <c r="O251" s="71"/>
      <c r="P251" s="198">
        <f>O251*H251</f>
        <v>0</v>
      </c>
      <c r="Q251" s="198">
        <v>3.0500000000000002E-3</v>
      </c>
      <c r="R251" s="198">
        <f>Q251*H251</f>
        <v>4.2242500000000005</v>
      </c>
      <c r="S251" s="198">
        <v>0</v>
      </c>
      <c r="T251" s="199">
        <f>S251*H251</f>
        <v>0</v>
      </c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R251" s="200" t="s">
        <v>160</v>
      </c>
      <c r="AT251" s="200" t="s">
        <v>156</v>
      </c>
      <c r="AU251" s="200" t="s">
        <v>86</v>
      </c>
      <c r="AY251" s="17" t="s">
        <v>154</v>
      </c>
      <c r="BE251" s="201">
        <f>IF(N251="základní",J251,0)</f>
        <v>0</v>
      </c>
      <c r="BF251" s="201">
        <f>IF(N251="snížená",J251,0)</f>
        <v>0</v>
      </c>
      <c r="BG251" s="201">
        <f>IF(N251="zákl. přenesená",J251,0)</f>
        <v>0</v>
      </c>
      <c r="BH251" s="201">
        <f>IF(N251="sníž. přenesená",J251,0)</f>
        <v>0</v>
      </c>
      <c r="BI251" s="201">
        <f>IF(N251="nulová",J251,0)</f>
        <v>0</v>
      </c>
      <c r="BJ251" s="17" t="s">
        <v>84</v>
      </c>
      <c r="BK251" s="201">
        <f>ROUND(I251*H251,2)</f>
        <v>0</v>
      </c>
      <c r="BL251" s="17" t="s">
        <v>160</v>
      </c>
      <c r="BM251" s="200" t="s">
        <v>392</v>
      </c>
    </row>
    <row r="252" spans="1:65" s="2" customFormat="1" ht="24.25" customHeight="1">
      <c r="A252" s="34"/>
      <c r="B252" s="35"/>
      <c r="C252" s="188" t="s">
        <v>393</v>
      </c>
      <c r="D252" s="188" t="s">
        <v>156</v>
      </c>
      <c r="E252" s="189" t="s">
        <v>394</v>
      </c>
      <c r="F252" s="190" t="s">
        <v>395</v>
      </c>
      <c r="G252" s="191" t="s">
        <v>194</v>
      </c>
      <c r="H252" s="192">
        <v>22.5</v>
      </c>
      <c r="I252" s="193"/>
      <c r="J252" s="194">
        <f>ROUND(I252*H252,2)</f>
        <v>0</v>
      </c>
      <c r="K252" s="195"/>
      <c r="L252" s="39"/>
      <c r="M252" s="196" t="s">
        <v>1</v>
      </c>
      <c r="N252" s="197" t="s">
        <v>41</v>
      </c>
      <c r="O252" s="71"/>
      <c r="P252" s="198">
        <f>O252*H252</f>
        <v>0</v>
      </c>
      <c r="Q252" s="198">
        <v>3.3E-4</v>
      </c>
      <c r="R252" s="198">
        <f>Q252*H252</f>
        <v>7.4250000000000002E-3</v>
      </c>
      <c r="S252" s="198">
        <v>0</v>
      </c>
      <c r="T252" s="199">
        <f>S252*H252</f>
        <v>0</v>
      </c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R252" s="200" t="s">
        <v>160</v>
      </c>
      <c r="AT252" s="200" t="s">
        <v>156</v>
      </c>
      <c r="AU252" s="200" t="s">
        <v>86</v>
      </c>
      <c r="AY252" s="17" t="s">
        <v>154</v>
      </c>
      <c r="BE252" s="201">
        <f>IF(N252="základní",J252,0)</f>
        <v>0</v>
      </c>
      <c r="BF252" s="201">
        <f>IF(N252="snížená",J252,0)</f>
        <v>0</v>
      </c>
      <c r="BG252" s="201">
        <f>IF(N252="zákl. přenesená",J252,0)</f>
        <v>0</v>
      </c>
      <c r="BH252" s="201">
        <f>IF(N252="sníž. přenesená",J252,0)</f>
        <v>0</v>
      </c>
      <c r="BI252" s="201">
        <f>IF(N252="nulová",J252,0)</f>
        <v>0</v>
      </c>
      <c r="BJ252" s="17" t="s">
        <v>84</v>
      </c>
      <c r="BK252" s="201">
        <f>ROUND(I252*H252,2)</f>
        <v>0</v>
      </c>
      <c r="BL252" s="17" t="s">
        <v>160</v>
      </c>
      <c r="BM252" s="200" t="s">
        <v>396</v>
      </c>
    </row>
    <row r="253" spans="1:65" s="13" customFormat="1" ht="12">
      <c r="B253" s="202"/>
      <c r="C253" s="203"/>
      <c r="D253" s="204" t="s">
        <v>173</v>
      </c>
      <c r="E253" s="205" t="s">
        <v>1</v>
      </c>
      <c r="F253" s="206" t="s">
        <v>397</v>
      </c>
      <c r="G253" s="203"/>
      <c r="H253" s="207">
        <v>9</v>
      </c>
      <c r="I253" s="208"/>
      <c r="J253" s="203"/>
      <c r="K253" s="203"/>
      <c r="L253" s="209"/>
      <c r="M253" s="210"/>
      <c r="N253" s="211"/>
      <c r="O253" s="211"/>
      <c r="P253" s="211"/>
      <c r="Q253" s="211"/>
      <c r="R253" s="211"/>
      <c r="S253" s="211"/>
      <c r="T253" s="212"/>
      <c r="AT253" s="213" t="s">
        <v>173</v>
      </c>
      <c r="AU253" s="213" t="s">
        <v>86</v>
      </c>
      <c r="AV253" s="13" t="s">
        <v>86</v>
      </c>
      <c r="AW253" s="13" t="s">
        <v>32</v>
      </c>
      <c r="AX253" s="13" t="s">
        <v>76</v>
      </c>
      <c r="AY253" s="213" t="s">
        <v>154</v>
      </c>
    </row>
    <row r="254" spans="1:65" s="13" customFormat="1" ht="12">
      <c r="B254" s="202"/>
      <c r="C254" s="203"/>
      <c r="D254" s="204" t="s">
        <v>173</v>
      </c>
      <c r="E254" s="205" t="s">
        <v>1</v>
      </c>
      <c r="F254" s="206" t="s">
        <v>398</v>
      </c>
      <c r="G254" s="203"/>
      <c r="H254" s="207">
        <v>9</v>
      </c>
      <c r="I254" s="208"/>
      <c r="J254" s="203"/>
      <c r="K254" s="203"/>
      <c r="L254" s="209"/>
      <c r="M254" s="210"/>
      <c r="N254" s="211"/>
      <c r="O254" s="211"/>
      <c r="P254" s="211"/>
      <c r="Q254" s="211"/>
      <c r="R254" s="211"/>
      <c r="S254" s="211"/>
      <c r="T254" s="212"/>
      <c r="AT254" s="213" t="s">
        <v>173</v>
      </c>
      <c r="AU254" s="213" t="s">
        <v>86</v>
      </c>
      <c r="AV254" s="13" t="s">
        <v>86</v>
      </c>
      <c r="AW254" s="13" t="s">
        <v>32</v>
      </c>
      <c r="AX254" s="13" t="s">
        <v>76</v>
      </c>
      <c r="AY254" s="213" t="s">
        <v>154</v>
      </c>
    </row>
    <row r="255" spans="1:65" s="13" customFormat="1" ht="12">
      <c r="B255" s="202"/>
      <c r="C255" s="203"/>
      <c r="D255" s="204" t="s">
        <v>173</v>
      </c>
      <c r="E255" s="205" t="s">
        <v>1</v>
      </c>
      <c r="F255" s="206" t="s">
        <v>399</v>
      </c>
      <c r="G255" s="203"/>
      <c r="H255" s="207">
        <v>4.5</v>
      </c>
      <c r="I255" s="208"/>
      <c r="J255" s="203"/>
      <c r="K255" s="203"/>
      <c r="L255" s="209"/>
      <c r="M255" s="210"/>
      <c r="N255" s="211"/>
      <c r="O255" s="211"/>
      <c r="P255" s="211"/>
      <c r="Q255" s="211"/>
      <c r="R255" s="211"/>
      <c r="S255" s="211"/>
      <c r="T255" s="212"/>
      <c r="AT255" s="213" t="s">
        <v>173</v>
      </c>
      <c r="AU255" s="213" t="s">
        <v>86</v>
      </c>
      <c r="AV255" s="13" t="s">
        <v>86</v>
      </c>
      <c r="AW255" s="13" t="s">
        <v>32</v>
      </c>
      <c r="AX255" s="13" t="s">
        <v>76</v>
      </c>
      <c r="AY255" s="213" t="s">
        <v>154</v>
      </c>
    </row>
    <row r="256" spans="1:65" s="14" customFormat="1" ht="12">
      <c r="B256" s="214"/>
      <c r="C256" s="215"/>
      <c r="D256" s="204" t="s">
        <v>173</v>
      </c>
      <c r="E256" s="216" t="s">
        <v>1</v>
      </c>
      <c r="F256" s="217" t="s">
        <v>213</v>
      </c>
      <c r="G256" s="215"/>
      <c r="H256" s="218">
        <v>22.5</v>
      </c>
      <c r="I256" s="219"/>
      <c r="J256" s="215"/>
      <c r="K256" s="215"/>
      <c r="L256" s="220"/>
      <c r="M256" s="221"/>
      <c r="N256" s="222"/>
      <c r="O256" s="222"/>
      <c r="P256" s="222"/>
      <c r="Q256" s="222"/>
      <c r="R256" s="222"/>
      <c r="S256" s="222"/>
      <c r="T256" s="223"/>
      <c r="AT256" s="224" t="s">
        <v>173</v>
      </c>
      <c r="AU256" s="224" t="s">
        <v>86</v>
      </c>
      <c r="AV256" s="14" t="s">
        <v>160</v>
      </c>
      <c r="AW256" s="14" t="s">
        <v>32</v>
      </c>
      <c r="AX256" s="14" t="s">
        <v>84</v>
      </c>
      <c r="AY256" s="224" t="s">
        <v>154</v>
      </c>
    </row>
    <row r="257" spans="1:65" s="2" customFormat="1" ht="37.75" customHeight="1">
      <c r="A257" s="34"/>
      <c r="B257" s="35"/>
      <c r="C257" s="188" t="s">
        <v>400</v>
      </c>
      <c r="D257" s="188" t="s">
        <v>156</v>
      </c>
      <c r="E257" s="189" t="s">
        <v>401</v>
      </c>
      <c r="F257" s="190" t="s">
        <v>402</v>
      </c>
      <c r="G257" s="191" t="s">
        <v>194</v>
      </c>
      <c r="H257" s="192">
        <v>39.6</v>
      </c>
      <c r="I257" s="193"/>
      <c r="J257" s="194">
        <f>ROUND(I257*H257,2)</f>
        <v>0</v>
      </c>
      <c r="K257" s="195"/>
      <c r="L257" s="39"/>
      <c r="M257" s="196" t="s">
        <v>1</v>
      </c>
      <c r="N257" s="197" t="s">
        <v>41</v>
      </c>
      <c r="O257" s="71"/>
      <c r="P257" s="198">
        <f>O257*H257</f>
        <v>0</v>
      </c>
      <c r="Q257" s="198">
        <v>3.3E-4</v>
      </c>
      <c r="R257" s="198">
        <f>Q257*H257</f>
        <v>1.3068E-2</v>
      </c>
      <c r="S257" s="198">
        <v>0</v>
      </c>
      <c r="T257" s="199">
        <f>S257*H257</f>
        <v>0</v>
      </c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R257" s="200" t="s">
        <v>160</v>
      </c>
      <c r="AT257" s="200" t="s">
        <v>156</v>
      </c>
      <c r="AU257" s="200" t="s">
        <v>86</v>
      </c>
      <c r="AY257" s="17" t="s">
        <v>154</v>
      </c>
      <c r="BE257" s="201">
        <f>IF(N257="základní",J257,0)</f>
        <v>0</v>
      </c>
      <c r="BF257" s="201">
        <f>IF(N257="snížená",J257,0)</f>
        <v>0</v>
      </c>
      <c r="BG257" s="201">
        <f>IF(N257="zákl. přenesená",J257,0)</f>
        <v>0</v>
      </c>
      <c r="BH257" s="201">
        <f>IF(N257="sníž. přenesená",J257,0)</f>
        <v>0</v>
      </c>
      <c r="BI257" s="201">
        <f>IF(N257="nulová",J257,0)</f>
        <v>0</v>
      </c>
      <c r="BJ257" s="17" t="s">
        <v>84</v>
      </c>
      <c r="BK257" s="201">
        <f>ROUND(I257*H257,2)</f>
        <v>0</v>
      </c>
      <c r="BL257" s="17" t="s">
        <v>160</v>
      </c>
      <c r="BM257" s="200" t="s">
        <v>403</v>
      </c>
    </row>
    <row r="258" spans="1:65" s="12" customFormat="1" ht="22.75" customHeight="1">
      <c r="B258" s="172"/>
      <c r="C258" s="173"/>
      <c r="D258" s="174" t="s">
        <v>75</v>
      </c>
      <c r="E258" s="186" t="s">
        <v>160</v>
      </c>
      <c r="F258" s="186" t="s">
        <v>404</v>
      </c>
      <c r="G258" s="173"/>
      <c r="H258" s="173"/>
      <c r="I258" s="176"/>
      <c r="J258" s="187">
        <f>BK258</f>
        <v>0</v>
      </c>
      <c r="K258" s="173"/>
      <c r="L258" s="178"/>
      <c r="M258" s="179"/>
      <c r="N258" s="180"/>
      <c r="O258" s="180"/>
      <c r="P258" s="181">
        <f>SUM(P259:P288)</f>
        <v>0</v>
      </c>
      <c r="Q258" s="180"/>
      <c r="R258" s="181">
        <f>SUM(R259:R288)</f>
        <v>200.10227739999996</v>
      </c>
      <c r="S258" s="180"/>
      <c r="T258" s="182">
        <f>SUM(T259:T288)</f>
        <v>0</v>
      </c>
      <c r="AR258" s="183" t="s">
        <v>84</v>
      </c>
      <c r="AT258" s="184" t="s">
        <v>75</v>
      </c>
      <c r="AU258" s="184" t="s">
        <v>84</v>
      </c>
      <c r="AY258" s="183" t="s">
        <v>154</v>
      </c>
      <c r="BK258" s="185">
        <f>SUM(BK259:BK288)</f>
        <v>0</v>
      </c>
    </row>
    <row r="259" spans="1:65" s="2" customFormat="1" ht="24.25" customHeight="1">
      <c r="A259" s="34"/>
      <c r="B259" s="35"/>
      <c r="C259" s="188" t="s">
        <v>405</v>
      </c>
      <c r="D259" s="188" t="s">
        <v>156</v>
      </c>
      <c r="E259" s="189" t="s">
        <v>406</v>
      </c>
      <c r="F259" s="190" t="s">
        <v>407</v>
      </c>
      <c r="G259" s="191" t="s">
        <v>188</v>
      </c>
      <c r="H259" s="192">
        <v>25.655000000000001</v>
      </c>
      <c r="I259" s="193"/>
      <c r="J259" s="194">
        <f>ROUND(I259*H259,2)</f>
        <v>0</v>
      </c>
      <c r="K259" s="195"/>
      <c r="L259" s="39"/>
      <c r="M259" s="196" t="s">
        <v>1</v>
      </c>
      <c r="N259" s="197" t="s">
        <v>41</v>
      </c>
      <c r="O259" s="71"/>
      <c r="P259" s="198">
        <f>O259*H259</f>
        <v>0</v>
      </c>
      <c r="Q259" s="198">
        <v>0</v>
      </c>
      <c r="R259" s="198">
        <f>Q259*H259</f>
        <v>0</v>
      </c>
      <c r="S259" s="198">
        <v>0</v>
      </c>
      <c r="T259" s="199">
        <f>S259*H259</f>
        <v>0</v>
      </c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R259" s="200" t="s">
        <v>160</v>
      </c>
      <c r="AT259" s="200" t="s">
        <v>156</v>
      </c>
      <c r="AU259" s="200" t="s">
        <v>86</v>
      </c>
      <c r="AY259" s="17" t="s">
        <v>154</v>
      </c>
      <c r="BE259" s="201">
        <f>IF(N259="základní",J259,0)</f>
        <v>0</v>
      </c>
      <c r="BF259" s="201">
        <f>IF(N259="snížená",J259,0)</f>
        <v>0</v>
      </c>
      <c r="BG259" s="201">
        <f>IF(N259="zákl. přenesená",J259,0)</f>
        <v>0</v>
      </c>
      <c r="BH259" s="201">
        <f>IF(N259="sníž. přenesená",J259,0)</f>
        <v>0</v>
      </c>
      <c r="BI259" s="201">
        <f>IF(N259="nulová",J259,0)</f>
        <v>0</v>
      </c>
      <c r="BJ259" s="17" t="s">
        <v>84</v>
      </c>
      <c r="BK259" s="201">
        <f>ROUND(I259*H259,2)</f>
        <v>0</v>
      </c>
      <c r="BL259" s="17" t="s">
        <v>160</v>
      </c>
      <c r="BM259" s="200" t="s">
        <v>408</v>
      </c>
    </row>
    <row r="260" spans="1:65" s="13" customFormat="1" ht="12">
      <c r="B260" s="202"/>
      <c r="C260" s="203"/>
      <c r="D260" s="204" t="s">
        <v>173</v>
      </c>
      <c r="E260" s="205" t="s">
        <v>1</v>
      </c>
      <c r="F260" s="206" t="s">
        <v>409</v>
      </c>
      <c r="G260" s="203"/>
      <c r="H260" s="207">
        <v>1.2829999999999999</v>
      </c>
      <c r="I260" s="208"/>
      <c r="J260" s="203"/>
      <c r="K260" s="203"/>
      <c r="L260" s="209"/>
      <c r="M260" s="210"/>
      <c r="N260" s="211"/>
      <c r="O260" s="211"/>
      <c r="P260" s="211"/>
      <c r="Q260" s="211"/>
      <c r="R260" s="211"/>
      <c r="S260" s="211"/>
      <c r="T260" s="212"/>
      <c r="AT260" s="213" t="s">
        <v>173</v>
      </c>
      <c r="AU260" s="213" t="s">
        <v>86</v>
      </c>
      <c r="AV260" s="13" t="s">
        <v>86</v>
      </c>
      <c r="AW260" s="13" t="s">
        <v>32</v>
      </c>
      <c r="AX260" s="13" t="s">
        <v>76</v>
      </c>
      <c r="AY260" s="213" t="s">
        <v>154</v>
      </c>
    </row>
    <row r="261" spans="1:65" s="13" customFormat="1" ht="12">
      <c r="B261" s="202"/>
      <c r="C261" s="203"/>
      <c r="D261" s="204" t="s">
        <v>173</v>
      </c>
      <c r="E261" s="205" t="s">
        <v>1</v>
      </c>
      <c r="F261" s="206" t="s">
        <v>410</v>
      </c>
      <c r="G261" s="203"/>
      <c r="H261" s="207">
        <v>0.95</v>
      </c>
      <c r="I261" s="208"/>
      <c r="J261" s="203"/>
      <c r="K261" s="203"/>
      <c r="L261" s="209"/>
      <c r="M261" s="210"/>
      <c r="N261" s="211"/>
      <c r="O261" s="211"/>
      <c r="P261" s="211"/>
      <c r="Q261" s="211"/>
      <c r="R261" s="211"/>
      <c r="S261" s="211"/>
      <c r="T261" s="212"/>
      <c r="AT261" s="213" t="s">
        <v>173</v>
      </c>
      <c r="AU261" s="213" t="s">
        <v>86</v>
      </c>
      <c r="AV261" s="13" t="s">
        <v>86</v>
      </c>
      <c r="AW261" s="13" t="s">
        <v>32</v>
      </c>
      <c r="AX261" s="13" t="s">
        <v>76</v>
      </c>
      <c r="AY261" s="213" t="s">
        <v>154</v>
      </c>
    </row>
    <row r="262" spans="1:65" s="13" customFormat="1" ht="12">
      <c r="B262" s="202"/>
      <c r="C262" s="203"/>
      <c r="D262" s="204" t="s">
        <v>173</v>
      </c>
      <c r="E262" s="205" t="s">
        <v>1</v>
      </c>
      <c r="F262" s="206" t="s">
        <v>411</v>
      </c>
      <c r="G262" s="203"/>
      <c r="H262" s="207">
        <v>0.92200000000000004</v>
      </c>
      <c r="I262" s="208"/>
      <c r="J262" s="203"/>
      <c r="K262" s="203"/>
      <c r="L262" s="209"/>
      <c r="M262" s="210"/>
      <c r="N262" s="211"/>
      <c r="O262" s="211"/>
      <c r="P262" s="211"/>
      <c r="Q262" s="211"/>
      <c r="R262" s="211"/>
      <c r="S262" s="211"/>
      <c r="T262" s="212"/>
      <c r="AT262" s="213" t="s">
        <v>173</v>
      </c>
      <c r="AU262" s="213" t="s">
        <v>86</v>
      </c>
      <c r="AV262" s="13" t="s">
        <v>86</v>
      </c>
      <c r="AW262" s="13" t="s">
        <v>32</v>
      </c>
      <c r="AX262" s="13" t="s">
        <v>76</v>
      </c>
      <c r="AY262" s="213" t="s">
        <v>154</v>
      </c>
    </row>
    <row r="263" spans="1:65" s="13" customFormat="1" ht="12">
      <c r="B263" s="202"/>
      <c r="C263" s="203"/>
      <c r="D263" s="204" t="s">
        <v>173</v>
      </c>
      <c r="E263" s="205" t="s">
        <v>1</v>
      </c>
      <c r="F263" s="206" t="s">
        <v>412</v>
      </c>
      <c r="G263" s="203"/>
      <c r="H263" s="207">
        <v>22.5</v>
      </c>
      <c r="I263" s="208"/>
      <c r="J263" s="203"/>
      <c r="K263" s="203"/>
      <c r="L263" s="209"/>
      <c r="M263" s="210"/>
      <c r="N263" s="211"/>
      <c r="O263" s="211"/>
      <c r="P263" s="211"/>
      <c r="Q263" s="211"/>
      <c r="R263" s="211"/>
      <c r="S263" s="211"/>
      <c r="T263" s="212"/>
      <c r="AT263" s="213" t="s">
        <v>173</v>
      </c>
      <c r="AU263" s="213" t="s">
        <v>86</v>
      </c>
      <c r="AV263" s="13" t="s">
        <v>86</v>
      </c>
      <c r="AW263" s="13" t="s">
        <v>32</v>
      </c>
      <c r="AX263" s="13" t="s">
        <v>76</v>
      </c>
      <c r="AY263" s="213" t="s">
        <v>154</v>
      </c>
    </row>
    <row r="264" spans="1:65" s="14" customFormat="1" ht="12">
      <c r="B264" s="214"/>
      <c r="C264" s="215"/>
      <c r="D264" s="204" t="s">
        <v>173</v>
      </c>
      <c r="E264" s="216" t="s">
        <v>1</v>
      </c>
      <c r="F264" s="217" t="s">
        <v>213</v>
      </c>
      <c r="G264" s="215"/>
      <c r="H264" s="218">
        <v>25.655000000000001</v>
      </c>
      <c r="I264" s="219"/>
      <c r="J264" s="215"/>
      <c r="K264" s="215"/>
      <c r="L264" s="220"/>
      <c r="M264" s="221"/>
      <c r="N264" s="222"/>
      <c r="O264" s="222"/>
      <c r="P264" s="222"/>
      <c r="Q264" s="222"/>
      <c r="R264" s="222"/>
      <c r="S264" s="222"/>
      <c r="T264" s="223"/>
      <c r="AT264" s="224" t="s">
        <v>173</v>
      </c>
      <c r="AU264" s="224" t="s">
        <v>86</v>
      </c>
      <c r="AV264" s="14" t="s">
        <v>160</v>
      </c>
      <c r="AW264" s="14" t="s">
        <v>32</v>
      </c>
      <c r="AX264" s="14" t="s">
        <v>84</v>
      </c>
      <c r="AY264" s="224" t="s">
        <v>154</v>
      </c>
    </row>
    <row r="265" spans="1:65" s="2" customFormat="1" ht="24.25" customHeight="1">
      <c r="A265" s="34"/>
      <c r="B265" s="35"/>
      <c r="C265" s="188" t="s">
        <v>413</v>
      </c>
      <c r="D265" s="188" t="s">
        <v>156</v>
      </c>
      <c r="E265" s="189" t="s">
        <v>414</v>
      </c>
      <c r="F265" s="190" t="s">
        <v>415</v>
      </c>
      <c r="G265" s="191" t="s">
        <v>159</v>
      </c>
      <c r="H265" s="192">
        <v>16</v>
      </c>
      <c r="I265" s="193"/>
      <c r="J265" s="194">
        <f>ROUND(I265*H265,2)</f>
        <v>0</v>
      </c>
      <c r="K265" s="195"/>
      <c r="L265" s="39"/>
      <c r="M265" s="196" t="s">
        <v>1</v>
      </c>
      <c r="N265" s="197" t="s">
        <v>41</v>
      </c>
      <c r="O265" s="71"/>
      <c r="P265" s="198">
        <f>O265*H265</f>
        <v>0</v>
      </c>
      <c r="Q265" s="198">
        <v>1.65E-3</v>
      </c>
      <c r="R265" s="198">
        <f>Q265*H265</f>
        <v>2.64E-2</v>
      </c>
      <c r="S265" s="198">
        <v>0</v>
      </c>
      <c r="T265" s="199">
        <f>S265*H265</f>
        <v>0</v>
      </c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R265" s="200" t="s">
        <v>160</v>
      </c>
      <c r="AT265" s="200" t="s">
        <v>156</v>
      </c>
      <c r="AU265" s="200" t="s">
        <v>86</v>
      </c>
      <c r="AY265" s="17" t="s">
        <v>154</v>
      </c>
      <c r="BE265" s="201">
        <f>IF(N265="základní",J265,0)</f>
        <v>0</v>
      </c>
      <c r="BF265" s="201">
        <f>IF(N265="snížená",J265,0)</f>
        <v>0</v>
      </c>
      <c r="BG265" s="201">
        <f>IF(N265="zákl. přenesená",J265,0)</f>
        <v>0</v>
      </c>
      <c r="BH265" s="201">
        <f>IF(N265="sníž. přenesená",J265,0)</f>
        <v>0</v>
      </c>
      <c r="BI265" s="201">
        <f>IF(N265="nulová",J265,0)</f>
        <v>0</v>
      </c>
      <c r="BJ265" s="17" t="s">
        <v>84</v>
      </c>
      <c r="BK265" s="201">
        <f>ROUND(I265*H265,2)</f>
        <v>0</v>
      </c>
      <c r="BL265" s="17" t="s">
        <v>160</v>
      </c>
      <c r="BM265" s="200" t="s">
        <v>416</v>
      </c>
    </row>
    <row r="266" spans="1:65" s="13" customFormat="1" ht="12">
      <c r="B266" s="202"/>
      <c r="C266" s="203"/>
      <c r="D266" s="204" t="s">
        <v>173</v>
      </c>
      <c r="E266" s="205" t="s">
        <v>1</v>
      </c>
      <c r="F266" s="206" t="s">
        <v>417</v>
      </c>
      <c r="G266" s="203"/>
      <c r="H266" s="207">
        <v>6</v>
      </c>
      <c r="I266" s="208"/>
      <c r="J266" s="203"/>
      <c r="K266" s="203"/>
      <c r="L266" s="209"/>
      <c r="M266" s="210"/>
      <c r="N266" s="211"/>
      <c r="O266" s="211"/>
      <c r="P266" s="211"/>
      <c r="Q266" s="211"/>
      <c r="R266" s="211"/>
      <c r="S266" s="211"/>
      <c r="T266" s="212"/>
      <c r="AT266" s="213" t="s">
        <v>173</v>
      </c>
      <c r="AU266" s="213" t="s">
        <v>86</v>
      </c>
      <c r="AV266" s="13" t="s">
        <v>86</v>
      </c>
      <c r="AW266" s="13" t="s">
        <v>32</v>
      </c>
      <c r="AX266" s="13" t="s">
        <v>76</v>
      </c>
      <c r="AY266" s="213" t="s">
        <v>154</v>
      </c>
    </row>
    <row r="267" spans="1:65" s="13" customFormat="1" ht="12">
      <c r="B267" s="202"/>
      <c r="C267" s="203"/>
      <c r="D267" s="204" t="s">
        <v>173</v>
      </c>
      <c r="E267" s="205" t="s">
        <v>1</v>
      </c>
      <c r="F267" s="206" t="s">
        <v>418</v>
      </c>
      <c r="G267" s="203"/>
      <c r="H267" s="207">
        <v>5</v>
      </c>
      <c r="I267" s="208"/>
      <c r="J267" s="203"/>
      <c r="K267" s="203"/>
      <c r="L267" s="209"/>
      <c r="M267" s="210"/>
      <c r="N267" s="211"/>
      <c r="O267" s="211"/>
      <c r="P267" s="211"/>
      <c r="Q267" s="211"/>
      <c r="R267" s="211"/>
      <c r="S267" s="211"/>
      <c r="T267" s="212"/>
      <c r="AT267" s="213" t="s">
        <v>173</v>
      </c>
      <c r="AU267" s="213" t="s">
        <v>86</v>
      </c>
      <c r="AV267" s="13" t="s">
        <v>86</v>
      </c>
      <c r="AW267" s="13" t="s">
        <v>32</v>
      </c>
      <c r="AX267" s="13" t="s">
        <v>76</v>
      </c>
      <c r="AY267" s="213" t="s">
        <v>154</v>
      </c>
    </row>
    <row r="268" spans="1:65" s="13" customFormat="1" ht="12">
      <c r="B268" s="202"/>
      <c r="C268" s="203"/>
      <c r="D268" s="204" t="s">
        <v>173</v>
      </c>
      <c r="E268" s="205" t="s">
        <v>1</v>
      </c>
      <c r="F268" s="206" t="s">
        <v>419</v>
      </c>
      <c r="G268" s="203"/>
      <c r="H268" s="207">
        <v>5</v>
      </c>
      <c r="I268" s="208"/>
      <c r="J268" s="203"/>
      <c r="K268" s="203"/>
      <c r="L268" s="209"/>
      <c r="M268" s="210"/>
      <c r="N268" s="211"/>
      <c r="O268" s="211"/>
      <c r="P268" s="211"/>
      <c r="Q268" s="211"/>
      <c r="R268" s="211"/>
      <c r="S268" s="211"/>
      <c r="T268" s="212"/>
      <c r="AT268" s="213" t="s">
        <v>173</v>
      </c>
      <c r="AU268" s="213" t="s">
        <v>86</v>
      </c>
      <c r="AV268" s="13" t="s">
        <v>86</v>
      </c>
      <c r="AW268" s="13" t="s">
        <v>32</v>
      </c>
      <c r="AX268" s="13" t="s">
        <v>76</v>
      </c>
      <c r="AY268" s="213" t="s">
        <v>154</v>
      </c>
    </row>
    <row r="269" spans="1:65" s="14" customFormat="1" ht="12">
      <c r="B269" s="214"/>
      <c r="C269" s="215"/>
      <c r="D269" s="204" t="s">
        <v>173</v>
      </c>
      <c r="E269" s="216" t="s">
        <v>1</v>
      </c>
      <c r="F269" s="217" t="s">
        <v>213</v>
      </c>
      <c r="G269" s="215"/>
      <c r="H269" s="218">
        <v>16</v>
      </c>
      <c r="I269" s="219"/>
      <c r="J269" s="215"/>
      <c r="K269" s="215"/>
      <c r="L269" s="220"/>
      <c r="M269" s="221"/>
      <c r="N269" s="222"/>
      <c r="O269" s="222"/>
      <c r="P269" s="222"/>
      <c r="Q269" s="222"/>
      <c r="R269" s="222"/>
      <c r="S269" s="222"/>
      <c r="T269" s="223"/>
      <c r="AT269" s="224" t="s">
        <v>173</v>
      </c>
      <c r="AU269" s="224" t="s">
        <v>86</v>
      </c>
      <c r="AV269" s="14" t="s">
        <v>160</v>
      </c>
      <c r="AW269" s="14" t="s">
        <v>32</v>
      </c>
      <c r="AX269" s="14" t="s">
        <v>84</v>
      </c>
      <c r="AY269" s="224" t="s">
        <v>154</v>
      </c>
    </row>
    <row r="270" spans="1:65" s="2" customFormat="1" ht="24.25" customHeight="1">
      <c r="A270" s="34"/>
      <c r="B270" s="35"/>
      <c r="C270" s="225" t="s">
        <v>420</v>
      </c>
      <c r="D270" s="225" t="s">
        <v>292</v>
      </c>
      <c r="E270" s="226" t="s">
        <v>421</v>
      </c>
      <c r="F270" s="227" t="s">
        <v>422</v>
      </c>
      <c r="G270" s="228" t="s">
        <v>159</v>
      </c>
      <c r="H270" s="229">
        <v>16</v>
      </c>
      <c r="I270" s="230"/>
      <c r="J270" s="231">
        <f>ROUND(I270*H270,2)</f>
        <v>0</v>
      </c>
      <c r="K270" s="232"/>
      <c r="L270" s="233"/>
      <c r="M270" s="234" t="s">
        <v>1</v>
      </c>
      <c r="N270" s="235" t="s">
        <v>41</v>
      </c>
      <c r="O270" s="71"/>
      <c r="P270" s="198">
        <f>O270*H270</f>
        <v>0</v>
      </c>
      <c r="Q270" s="198">
        <v>0.16</v>
      </c>
      <c r="R270" s="198">
        <f>Q270*H270</f>
        <v>2.56</v>
      </c>
      <c r="S270" s="198">
        <v>0</v>
      </c>
      <c r="T270" s="199">
        <f>S270*H270</f>
        <v>0</v>
      </c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R270" s="200" t="s">
        <v>191</v>
      </c>
      <c r="AT270" s="200" t="s">
        <v>292</v>
      </c>
      <c r="AU270" s="200" t="s">
        <v>86</v>
      </c>
      <c r="AY270" s="17" t="s">
        <v>154</v>
      </c>
      <c r="BE270" s="201">
        <f>IF(N270="základní",J270,0)</f>
        <v>0</v>
      </c>
      <c r="BF270" s="201">
        <f>IF(N270="snížená",J270,0)</f>
        <v>0</v>
      </c>
      <c r="BG270" s="201">
        <f>IF(N270="zákl. přenesená",J270,0)</f>
        <v>0</v>
      </c>
      <c r="BH270" s="201">
        <f>IF(N270="sníž. přenesená",J270,0)</f>
        <v>0</v>
      </c>
      <c r="BI270" s="201">
        <f>IF(N270="nulová",J270,0)</f>
        <v>0</v>
      </c>
      <c r="BJ270" s="17" t="s">
        <v>84</v>
      </c>
      <c r="BK270" s="201">
        <f>ROUND(I270*H270,2)</f>
        <v>0</v>
      </c>
      <c r="BL270" s="17" t="s">
        <v>160</v>
      </c>
      <c r="BM270" s="200" t="s">
        <v>423</v>
      </c>
    </row>
    <row r="271" spans="1:65" s="2" customFormat="1" ht="24.25" customHeight="1">
      <c r="A271" s="34"/>
      <c r="B271" s="35"/>
      <c r="C271" s="188" t="s">
        <v>424</v>
      </c>
      <c r="D271" s="188" t="s">
        <v>156</v>
      </c>
      <c r="E271" s="189" t="s">
        <v>425</v>
      </c>
      <c r="F271" s="190" t="s">
        <v>426</v>
      </c>
      <c r="G271" s="191" t="s">
        <v>188</v>
      </c>
      <c r="H271" s="192">
        <v>4.7309999999999999</v>
      </c>
      <c r="I271" s="193"/>
      <c r="J271" s="194">
        <f>ROUND(I271*H271,2)</f>
        <v>0</v>
      </c>
      <c r="K271" s="195"/>
      <c r="L271" s="39"/>
      <c r="M271" s="196" t="s">
        <v>1</v>
      </c>
      <c r="N271" s="197" t="s">
        <v>41</v>
      </c>
      <c r="O271" s="71"/>
      <c r="P271" s="198">
        <f>O271*H271</f>
        <v>0</v>
      </c>
      <c r="Q271" s="198">
        <v>0</v>
      </c>
      <c r="R271" s="198">
        <f>Q271*H271</f>
        <v>0</v>
      </c>
      <c r="S271" s="198">
        <v>0</v>
      </c>
      <c r="T271" s="199">
        <f>S271*H271</f>
        <v>0</v>
      </c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R271" s="200" t="s">
        <v>160</v>
      </c>
      <c r="AT271" s="200" t="s">
        <v>156</v>
      </c>
      <c r="AU271" s="200" t="s">
        <v>86</v>
      </c>
      <c r="AY271" s="17" t="s">
        <v>154</v>
      </c>
      <c r="BE271" s="201">
        <f>IF(N271="základní",J271,0)</f>
        <v>0</v>
      </c>
      <c r="BF271" s="201">
        <f>IF(N271="snížená",J271,0)</f>
        <v>0</v>
      </c>
      <c r="BG271" s="201">
        <f>IF(N271="zákl. přenesená",J271,0)</f>
        <v>0</v>
      </c>
      <c r="BH271" s="201">
        <f>IF(N271="sníž. přenesená",J271,0)</f>
        <v>0</v>
      </c>
      <c r="BI271" s="201">
        <f>IF(N271="nulová",J271,0)</f>
        <v>0</v>
      </c>
      <c r="BJ271" s="17" t="s">
        <v>84</v>
      </c>
      <c r="BK271" s="201">
        <f>ROUND(I271*H271,2)</f>
        <v>0</v>
      </c>
      <c r="BL271" s="17" t="s">
        <v>160</v>
      </c>
      <c r="BM271" s="200" t="s">
        <v>427</v>
      </c>
    </row>
    <row r="272" spans="1:65" s="13" customFormat="1" ht="12">
      <c r="B272" s="202"/>
      <c r="C272" s="203"/>
      <c r="D272" s="204" t="s">
        <v>173</v>
      </c>
      <c r="E272" s="205" t="s">
        <v>1</v>
      </c>
      <c r="F272" s="206" t="s">
        <v>428</v>
      </c>
      <c r="G272" s="203"/>
      <c r="H272" s="207">
        <v>1.9239999999999999</v>
      </c>
      <c r="I272" s="208"/>
      <c r="J272" s="203"/>
      <c r="K272" s="203"/>
      <c r="L272" s="209"/>
      <c r="M272" s="210"/>
      <c r="N272" s="211"/>
      <c r="O272" s="211"/>
      <c r="P272" s="211"/>
      <c r="Q272" s="211"/>
      <c r="R272" s="211"/>
      <c r="S272" s="211"/>
      <c r="T272" s="212"/>
      <c r="AT272" s="213" t="s">
        <v>173</v>
      </c>
      <c r="AU272" s="213" t="s">
        <v>86</v>
      </c>
      <c r="AV272" s="13" t="s">
        <v>86</v>
      </c>
      <c r="AW272" s="13" t="s">
        <v>32</v>
      </c>
      <c r="AX272" s="13" t="s">
        <v>76</v>
      </c>
      <c r="AY272" s="213" t="s">
        <v>154</v>
      </c>
    </row>
    <row r="273" spans="1:65" s="13" customFormat="1" ht="12">
      <c r="B273" s="202"/>
      <c r="C273" s="203"/>
      <c r="D273" s="204" t="s">
        <v>173</v>
      </c>
      <c r="E273" s="205" t="s">
        <v>1</v>
      </c>
      <c r="F273" s="206" t="s">
        <v>429</v>
      </c>
      <c r="G273" s="203"/>
      <c r="H273" s="207">
        <v>1.425</v>
      </c>
      <c r="I273" s="208"/>
      <c r="J273" s="203"/>
      <c r="K273" s="203"/>
      <c r="L273" s="209"/>
      <c r="M273" s="210"/>
      <c r="N273" s="211"/>
      <c r="O273" s="211"/>
      <c r="P273" s="211"/>
      <c r="Q273" s="211"/>
      <c r="R273" s="211"/>
      <c r="S273" s="211"/>
      <c r="T273" s="212"/>
      <c r="AT273" s="213" t="s">
        <v>173</v>
      </c>
      <c r="AU273" s="213" t="s">
        <v>86</v>
      </c>
      <c r="AV273" s="13" t="s">
        <v>86</v>
      </c>
      <c r="AW273" s="13" t="s">
        <v>32</v>
      </c>
      <c r="AX273" s="13" t="s">
        <v>76</v>
      </c>
      <c r="AY273" s="213" t="s">
        <v>154</v>
      </c>
    </row>
    <row r="274" spans="1:65" s="13" customFormat="1" ht="12">
      <c r="B274" s="202"/>
      <c r="C274" s="203"/>
      <c r="D274" s="204" t="s">
        <v>173</v>
      </c>
      <c r="E274" s="205" t="s">
        <v>1</v>
      </c>
      <c r="F274" s="206" t="s">
        <v>430</v>
      </c>
      <c r="G274" s="203"/>
      <c r="H274" s="207">
        <v>1.3819999999999999</v>
      </c>
      <c r="I274" s="208"/>
      <c r="J274" s="203"/>
      <c r="K274" s="203"/>
      <c r="L274" s="209"/>
      <c r="M274" s="210"/>
      <c r="N274" s="211"/>
      <c r="O274" s="211"/>
      <c r="P274" s="211"/>
      <c r="Q274" s="211"/>
      <c r="R274" s="211"/>
      <c r="S274" s="211"/>
      <c r="T274" s="212"/>
      <c r="AT274" s="213" t="s">
        <v>173</v>
      </c>
      <c r="AU274" s="213" t="s">
        <v>86</v>
      </c>
      <c r="AV274" s="13" t="s">
        <v>86</v>
      </c>
      <c r="AW274" s="13" t="s">
        <v>32</v>
      </c>
      <c r="AX274" s="13" t="s">
        <v>76</v>
      </c>
      <c r="AY274" s="213" t="s">
        <v>154</v>
      </c>
    </row>
    <row r="275" spans="1:65" s="14" customFormat="1" ht="12">
      <c r="B275" s="214"/>
      <c r="C275" s="215"/>
      <c r="D275" s="204" t="s">
        <v>173</v>
      </c>
      <c r="E275" s="216" t="s">
        <v>1</v>
      </c>
      <c r="F275" s="217" t="s">
        <v>213</v>
      </c>
      <c r="G275" s="215"/>
      <c r="H275" s="218">
        <v>4.7309999999999999</v>
      </c>
      <c r="I275" s="219"/>
      <c r="J275" s="215"/>
      <c r="K275" s="215"/>
      <c r="L275" s="220"/>
      <c r="M275" s="221"/>
      <c r="N275" s="222"/>
      <c r="O275" s="222"/>
      <c r="P275" s="222"/>
      <c r="Q275" s="222"/>
      <c r="R275" s="222"/>
      <c r="S275" s="222"/>
      <c r="T275" s="223"/>
      <c r="AT275" s="224" t="s">
        <v>173</v>
      </c>
      <c r="AU275" s="224" t="s">
        <v>86</v>
      </c>
      <c r="AV275" s="14" t="s">
        <v>160</v>
      </c>
      <c r="AW275" s="14" t="s">
        <v>32</v>
      </c>
      <c r="AX275" s="14" t="s">
        <v>84</v>
      </c>
      <c r="AY275" s="224" t="s">
        <v>154</v>
      </c>
    </row>
    <row r="276" spans="1:65" s="2" customFormat="1" ht="24.25" customHeight="1">
      <c r="A276" s="34"/>
      <c r="B276" s="35"/>
      <c r="C276" s="188" t="s">
        <v>431</v>
      </c>
      <c r="D276" s="188" t="s">
        <v>156</v>
      </c>
      <c r="E276" s="189" t="s">
        <v>432</v>
      </c>
      <c r="F276" s="190" t="s">
        <v>433</v>
      </c>
      <c r="G276" s="191" t="s">
        <v>188</v>
      </c>
      <c r="H276" s="192">
        <v>70.718999999999994</v>
      </c>
      <c r="I276" s="193"/>
      <c r="J276" s="194">
        <f>ROUND(I276*H276,2)</f>
        <v>0</v>
      </c>
      <c r="K276" s="195"/>
      <c r="L276" s="39"/>
      <c r="M276" s="196" t="s">
        <v>1</v>
      </c>
      <c r="N276" s="197" t="s">
        <v>41</v>
      </c>
      <c r="O276" s="71"/>
      <c r="P276" s="198">
        <f>O276*H276</f>
        <v>0</v>
      </c>
      <c r="Q276" s="198">
        <v>1.9967999999999999</v>
      </c>
      <c r="R276" s="198">
        <f>Q276*H276</f>
        <v>141.21169919999997</v>
      </c>
      <c r="S276" s="198">
        <v>0</v>
      </c>
      <c r="T276" s="199">
        <f>S276*H276</f>
        <v>0</v>
      </c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R276" s="200" t="s">
        <v>160</v>
      </c>
      <c r="AT276" s="200" t="s">
        <v>156</v>
      </c>
      <c r="AU276" s="200" t="s">
        <v>86</v>
      </c>
      <c r="AY276" s="17" t="s">
        <v>154</v>
      </c>
      <c r="BE276" s="201">
        <f>IF(N276="základní",J276,0)</f>
        <v>0</v>
      </c>
      <c r="BF276" s="201">
        <f>IF(N276="snížená",J276,0)</f>
        <v>0</v>
      </c>
      <c r="BG276" s="201">
        <f>IF(N276="zákl. přenesená",J276,0)</f>
        <v>0</v>
      </c>
      <c r="BH276" s="201">
        <f>IF(N276="sníž. přenesená",J276,0)</f>
        <v>0</v>
      </c>
      <c r="BI276" s="201">
        <f>IF(N276="nulová",J276,0)</f>
        <v>0</v>
      </c>
      <c r="BJ276" s="17" t="s">
        <v>84</v>
      </c>
      <c r="BK276" s="201">
        <f>ROUND(I276*H276,2)</f>
        <v>0</v>
      </c>
      <c r="BL276" s="17" t="s">
        <v>160</v>
      </c>
      <c r="BM276" s="200" t="s">
        <v>434</v>
      </c>
    </row>
    <row r="277" spans="1:65" s="13" customFormat="1" ht="12">
      <c r="B277" s="202"/>
      <c r="C277" s="203"/>
      <c r="D277" s="204" t="s">
        <v>173</v>
      </c>
      <c r="E277" s="205" t="s">
        <v>1</v>
      </c>
      <c r="F277" s="206" t="s">
        <v>435</v>
      </c>
      <c r="G277" s="203"/>
      <c r="H277" s="207">
        <v>1.9430000000000001</v>
      </c>
      <c r="I277" s="208"/>
      <c r="J277" s="203"/>
      <c r="K277" s="203"/>
      <c r="L277" s="209"/>
      <c r="M277" s="210"/>
      <c r="N277" s="211"/>
      <c r="O277" s="211"/>
      <c r="P277" s="211"/>
      <c r="Q277" s="211"/>
      <c r="R277" s="211"/>
      <c r="S277" s="211"/>
      <c r="T277" s="212"/>
      <c r="AT277" s="213" t="s">
        <v>173</v>
      </c>
      <c r="AU277" s="213" t="s">
        <v>86</v>
      </c>
      <c r="AV277" s="13" t="s">
        <v>86</v>
      </c>
      <c r="AW277" s="13" t="s">
        <v>32</v>
      </c>
      <c r="AX277" s="13" t="s">
        <v>76</v>
      </c>
      <c r="AY277" s="213" t="s">
        <v>154</v>
      </c>
    </row>
    <row r="278" spans="1:65" s="13" customFormat="1" ht="12">
      <c r="B278" s="202"/>
      <c r="C278" s="203"/>
      <c r="D278" s="204" t="s">
        <v>173</v>
      </c>
      <c r="E278" s="205" t="s">
        <v>1</v>
      </c>
      <c r="F278" s="206" t="s">
        <v>436</v>
      </c>
      <c r="G278" s="203"/>
      <c r="H278" s="207">
        <v>3.3079999999999998</v>
      </c>
      <c r="I278" s="208"/>
      <c r="J278" s="203"/>
      <c r="K278" s="203"/>
      <c r="L278" s="209"/>
      <c r="M278" s="210"/>
      <c r="N278" s="211"/>
      <c r="O278" s="211"/>
      <c r="P278" s="211"/>
      <c r="Q278" s="211"/>
      <c r="R278" s="211"/>
      <c r="S278" s="211"/>
      <c r="T278" s="212"/>
      <c r="AT278" s="213" t="s">
        <v>173</v>
      </c>
      <c r="AU278" s="213" t="s">
        <v>86</v>
      </c>
      <c r="AV278" s="13" t="s">
        <v>86</v>
      </c>
      <c r="AW278" s="13" t="s">
        <v>32</v>
      </c>
      <c r="AX278" s="13" t="s">
        <v>76</v>
      </c>
      <c r="AY278" s="213" t="s">
        <v>154</v>
      </c>
    </row>
    <row r="279" spans="1:65" s="13" customFormat="1" ht="12">
      <c r="B279" s="202"/>
      <c r="C279" s="203"/>
      <c r="D279" s="204" t="s">
        <v>173</v>
      </c>
      <c r="E279" s="205" t="s">
        <v>1</v>
      </c>
      <c r="F279" s="206" t="s">
        <v>437</v>
      </c>
      <c r="G279" s="203"/>
      <c r="H279" s="207">
        <v>2.468</v>
      </c>
      <c r="I279" s="208"/>
      <c r="J279" s="203"/>
      <c r="K279" s="203"/>
      <c r="L279" s="209"/>
      <c r="M279" s="210"/>
      <c r="N279" s="211"/>
      <c r="O279" s="211"/>
      <c r="P279" s="211"/>
      <c r="Q279" s="211"/>
      <c r="R279" s="211"/>
      <c r="S279" s="211"/>
      <c r="T279" s="212"/>
      <c r="AT279" s="213" t="s">
        <v>173</v>
      </c>
      <c r="AU279" s="213" t="s">
        <v>86</v>
      </c>
      <c r="AV279" s="13" t="s">
        <v>86</v>
      </c>
      <c r="AW279" s="13" t="s">
        <v>32</v>
      </c>
      <c r="AX279" s="13" t="s">
        <v>76</v>
      </c>
      <c r="AY279" s="213" t="s">
        <v>154</v>
      </c>
    </row>
    <row r="280" spans="1:65" s="13" customFormat="1" ht="12">
      <c r="B280" s="202"/>
      <c r="C280" s="203"/>
      <c r="D280" s="204" t="s">
        <v>173</v>
      </c>
      <c r="E280" s="205" t="s">
        <v>1</v>
      </c>
      <c r="F280" s="206" t="s">
        <v>438</v>
      </c>
      <c r="G280" s="203"/>
      <c r="H280" s="207">
        <v>63</v>
      </c>
      <c r="I280" s="208"/>
      <c r="J280" s="203"/>
      <c r="K280" s="203"/>
      <c r="L280" s="209"/>
      <c r="M280" s="210"/>
      <c r="N280" s="211"/>
      <c r="O280" s="211"/>
      <c r="P280" s="211"/>
      <c r="Q280" s="211"/>
      <c r="R280" s="211"/>
      <c r="S280" s="211"/>
      <c r="T280" s="212"/>
      <c r="AT280" s="213" t="s">
        <v>173</v>
      </c>
      <c r="AU280" s="213" t="s">
        <v>86</v>
      </c>
      <c r="AV280" s="13" t="s">
        <v>86</v>
      </c>
      <c r="AW280" s="13" t="s">
        <v>32</v>
      </c>
      <c r="AX280" s="13" t="s">
        <v>76</v>
      </c>
      <c r="AY280" s="213" t="s">
        <v>154</v>
      </c>
    </row>
    <row r="281" spans="1:65" s="14" customFormat="1" ht="12">
      <c r="B281" s="214"/>
      <c r="C281" s="215"/>
      <c r="D281" s="204" t="s">
        <v>173</v>
      </c>
      <c r="E281" s="216" t="s">
        <v>1</v>
      </c>
      <c r="F281" s="217" t="s">
        <v>213</v>
      </c>
      <c r="G281" s="215"/>
      <c r="H281" s="218">
        <v>70.718999999999994</v>
      </c>
      <c r="I281" s="219"/>
      <c r="J281" s="215"/>
      <c r="K281" s="215"/>
      <c r="L281" s="220"/>
      <c r="M281" s="221"/>
      <c r="N281" s="222"/>
      <c r="O281" s="222"/>
      <c r="P281" s="222"/>
      <c r="Q281" s="222"/>
      <c r="R281" s="222"/>
      <c r="S281" s="222"/>
      <c r="T281" s="223"/>
      <c r="AT281" s="224" t="s">
        <v>173</v>
      </c>
      <c r="AU281" s="224" t="s">
        <v>86</v>
      </c>
      <c r="AV281" s="14" t="s">
        <v>160</v>
      </c>
      <c r="AW281" s="14" t="s">
        <v>32</v>
      </c>
      <c r="AX281" s="14" t="s">
        <v>84</v>
      </c>
      <c r="AY281" s="224" t="s">
        <v>154</v>
      </c>
    </row>
    <row r="282" spans="1:65" s="2" customFormat="1" ht="33" customHeight="1">
      <c r="A282" s="34"/>
      <c r="B282" s="35"/>
      <c r="C282" s="188" t="s">
        <v>439</v>
      </c>
      <c r="D282" s="188" t="s">
        <v>156</v>
      </c>
      <c r="E282" s="189" t="s">
        <v>440</v>
      </c>
      <c r="F282" s="190" t="s">
        <v>441</v>
      </c>
      <c r="G282" s="191" t="s">
        <v>171</v>
      </c>
      <c r="H282" s="192">
        <v>34.799999999999997</v>
      </c>
      <c r="I282" s="193"/>
      <c r="J282" s="194">
        <f>ROUND(I282*H282,2)</f>
        <v>0</v>
      </c>
      <c r="K282" s="195"/>
      <c r="L282" s="39"/>
      <c r="M282" s="196" t="s">
        <v>1</v>
      </c>
      <c r="N282" s="197" t="s">
        <v>41</v>
      </c>
      <c r="O282" s="71"/>
      <c r="P282" s="198">
        <f>O282*H282</f>
        <v>0</v>
      </c>
      <c r="Q282" s="198">
        <v>0.46511999999999998</v>
      </c>
      <c r="R282" s="198">
        <f>Q282*H282</f>
        <v>16.186176</v>
      </c>
      <c r="S282" s="198">
        <v>0</v>
      </c>
      <c r="T282" s="199">
        <f>S282*H282</f>
        <v>0</v>
      </c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R282" s="200" t="s">
        <v>160</v>
      </c>
      <c r="AT282" s="200" t="s">
        <v>156</v>
      </c>
      <c r="AU282" s="200" t="s">
        <v>86</v>
      </c>
      <c r="AY282" s="17" t="s">
        <v>154</v>
      </c>
      <c r="BE282" s="201">
        <f>IF(N282="základní",J282,0)</f>
        <v>0</v>
      </c>
      <c r="BF282" s="201">
        <f>IF(N282="snížená",J282,0)</f>
        <v>0</v>
      </c>
      <c r="BG282" s="201">
        <f>IF(N282="zákl. přenesená",J282,0)</f>
        <v>0</v>
      </c>
      <c r="BH282" s="201">
        <f>IF(N282="sníž. přenesená",J282,0)</f>
        <v>0</v>
      </c>
      <c r="BI282" s="201">
        <f>IF(N282="nulová",J282,0)</f>
        <v>0</v>
      </c>
      <c r="BJ282" s="17" t="s">
        <v>84</v>
      </c>
      <c r="BK282" s="201">
        <f>ROUND(I282*H282,2)</f>
        <v>0</v>
      </c>
      <c r="BL282" s="17" t="s">
        <v>160</v>
      </c>
      <c r="BM282" s="200" t="s">
        <v>442</v>
      </c>
    </row>
    <row r="283" spans="1:65" s="13" customFormat="1" ht="12">
      <c r="B283" s="202"/>
      <c r="C283" s="203"/>
      <c r="D283" s="204" t="s">
        <v>173</v>
      </c>
      <c r="E283" s="205" t="s">
        <v>1</v>
      </c>
      <c r="F283" s="206" t="s">
        <v>443</v>
      </c>
      <c r="G283" s="203"/>
      <c r="H283" s="207">
        <v>34.799999999999997</v>
      </c>
      <c r="I283" s="208"/>
      <c r="J283" s="203"/>
      <c r="K283" s="203"/>
      <c r="L283" s="209"/>
      <c r="M283" s="210"/>
      <c r="N283" s="211"/>
      <c r="O283" s="211"/>
      <c r="P283" s="211"/>
      <c r="Q283" s="211"/>
      <c r="R283" s="211"/>
      <c r="S283" s="211"/>
      <c r="T283" s="212"/>
      <c r="AT283" s="213" t="s">
        <v>173</v>
      </c>
      <c r="AU283" s="213" t="s">
        <v>86</v>
      </c>
      <c r="AV283" s="13" t="s">
        <v>86</v>
      </c>
      <c r="AW283" s="13" t="s">
        <v>32</v>
      </c>
      <c r="AX283" s="13" t="s">
        <v>84</v>
      </c>
      <c r="AY283" s="213" t="s">
        <v>154</v>
      </c>
    </row>
    <row r="284" spans="1:65" s="2" customFormat="1" ht="33" customHeight="1">
      <c r="A284" s="34"/>
      <c r="B284" s="35"/>
      <c r="C284" s="188" t="s">
        <v>444</v>
      </c>
      <c r="D284" s="188" t="s">
        <v>156</v>
      </c>
      <c r="E284" s="189" t="s">
        <v>445</v>
      </c>
      <c r="F284" s="190" t="s">
        <v>446</v>
      </c>
      <c r="G284" s="191" t="s">
        <v>171</v>
      </c>
      <c r="H284" s="192">
        <v>64.98</v>
      </c>
      <c r="I284" s="193"/>
      <c r="J284" s="194">
        <f>ROUND(I284*H284,2)</f>
        <v>0</v>
      </c>
      <c r="K284" s="195"/>
      <c r="L284" s="39"/>
      <c r="M284" s="196" t="s">
        <v>1</v>
      </c>
      <c r="N284" s="197" t="s">
        <v>41</v>
      </c>
      <c r="O284" s="71"/>
      <c r="P284" s="198">
        <f>O284*H284</f>
        <v>0</v>
      </c>
      <c r="Q284" s="198">
        <v>0.61738999999999999</v>
      </c>
      <c r="R284" s="198">
        <f>Q284*H284</f>
        <v>40.118002199999999</v>
      </c>
      <c r="S284" s="198">
        <v>0</v>
      </c>
      <c r="T284" s="199">
        <f>S284*H284</f>
        <v>0</v>
      </c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R284" s="200" t="s">
        <v>160</v>
      </c>
      <c r="AT284" s="200" t="s">
        <v>156</v>
      </c>
      <c r="AU284" s="200" t="s">
        <v>86</v>
      </c>
      <c r="AY284" s="17" t="s">
        <v>154</v>
      </c>
      <c r="BE284" s="201">
        <f>IF(N284="základní",J284,0)</f>
        <v>0</v>
      </c>
      <c r="BF284" s="201">
        <f>IF(N284="snížená",J284,0)</f>
        <v>0</v>
      </c>
      <c r="BG284" s="201">
        <f>IF(N284="zákl. přenesená",J284,0)</f>
        <v>0</v>
      </c>
      <c r="BH284" s="201">
        <f>IF(N284="sníž. přenesená",J284,0)</f>
        <v>0</v>
      </c>
      <c r="BI284" s="201">
        <f>IF(N284="nulová",J284,0)</f>
        <v>0</v>
      </c>
      <c r="BJ284" s="17" t="s">
        <v>84</v>
      </c>
      <c r="BK284" s="201">
        <f>ROUND(I284*H284,2)</f>
        <v>0</v>
      </c>
      <c r="BL284" s="17" t="s">
        <v>160</v>
      </c>
      <c r="BM284" s="200" t="s">
        <v>447</v>
      </c>
    </row>
    <row r="285" spans="1:65" s="13" customFormat="1" ht="12">
      <c r="B285" s="202"/>
      <c r="C285" s="203"/>
      <c r="D285" s="204" t="s">
        <v>173</v>
      </c>
      <c r="E285" s="205" t="s">
        <v>1</v>
      </c>
      <c r="F285" s="206" t="s">
        <v>448</v>
      </c>
      <c r="G285" s="203"/>
      <c r="H285" s="207">
        <v>22</v>
      </c>
      <c r="I285" s="208"/>
      <c r="J285" s="203"/>
      <c r="K285" s="203"/>
      <c r="L285" s="209"/>
      <c r="M285" s="210"/>
      <c r="N285" s="211"/>
      <c r="O285" s="211"/>
      <c r="P285" s="211"/>
      <c r="Q285" s="211"/>
      <c r="R285" s="211"/>
      <c r="S285" s="211"/>
      <c r="T285" s="212"/>
      <c r="AT285" s="213" t="s">
        <v>173</v>
      </c>
      <c r="AU285" s="213" t="s">
        <v>86</v>
      </c>
      <c r="AV285" s="13" t="s">
        <v>86</v>
      </c>
      <c r="AW285" s="13" t="s">
        <v>32</v>
      </c>
      <c r="AX285" s="13" t="s">
        <v>76</v>
      </c>
      <c r="AY285" s="213" t="s">
        <v>154</v>
      </c>
    </row>
    <row r="286" spans="1:65" s="13" customFormat="1" ht="12">
      <c r="B286" s="202"/>
      <c r="C286" s="203"/>
      <c r="D286" s="204" t="s">
        <v>173</v>
      </c>
      <c r="E286" s="205" t="s">
        <v>1</v>
      </c>
      <c r="F286" s="206" t="s">
        <v>449</v>
      </c>
      <c r="G286" s="203"/>
      <c r="H286" s="207">
        <v>19.350000000000001</v>
      </c>
      <c r="I286" s="208"/>
      <c r="J286" s="203"/>
      <c r="K286" s="203"/>
      <c r="L286" s="209"/>
      <c r="M286" s="210"/>
      <c r="N286" s="211"/>
      <c r="O286" s="211"/>
      <c r="P286" s="211"/>
      <c r="Q286" s="211"/>
      <c r="R286" s="211"/>
      <c r="S286" s="211"/>
      <c r="T286" s="212"/>
      <c r="AT286" s="213" t="s">
        <v>173</v>
      </c>
      <c r="AU286" s="213" t="s">
        <v>86</v>
      </c>
      <c r="AV286" s="13" t="s">
        <v>86</v>
      </c>
      <c r="AW286" s="13" t="s">
        <v>32</v>
      </c>
      <c r="AX286" s="13" t="s">
        <v>76</v>
      </c>
      <c r="AY286" s="213" t="s">
        <v>154</v>
      </c>
    </row>
    <row r="287" spans="1:65" s="13" customFormat="1" ht="12">
      <c r="B287" s="202"/>
      <c r="C287" s="203"/>
      <c r="D287" s="204" t="s">
        <v>173</v>
      </c>
      <c r="E287" s="205" t="s">
        <v>1</v>
      </c>
      <c r="F287" s="206" t="s">
        <v>450</v>
      </c>
      <c r="G287" s="203"/>
      <c r="H287" s="207">
        <v>23.63</v>
      </c>
      <c r="I287" s="208"/>
      <c r="J287" s="203"/>
      <c r="K287" s="203"/>
      <c r="L287" s="209"/>
      <c r="M287" s="210"/>
      <c r="N287" s="211"/>
      <c r="O287" s="211"/>
      <c r="P287" s="211"/>
      <c r="Q287" s="211"/>
      <c r="R287" s="211"/>
      <c r="S287" s="211"/>
      <c r="T287" s="212"/>
      <c r="AT287" s="213" t="s">
        <v>173</v>
      </c>
      <c r="AU287" s="213" t="s">
        <v>86</v>
      </c>
      <c r="AV287" s="13" t="s">
        <v>86</v>
      </c>
      <c r="AW287" s="13" t="s">
        <v>32</v>
      </c>
      <c r="AX287" s="13" t="s">
        <v>76</v>
      </c>
      <c r="AY287" s="213" t="s">
        <v>154</v>
      </c>
    </row>
    <row r="288" spans="1:65" s="14" customFormat="1" ht="12">
      <c r="B288" s="214"/>
      <c r="C288" s="215"/>
      <c r="D288" s="204" t="s">
        <v>173</v>
      </c>
      <c r="E288" s="216" t="s">
        <v>1</v>
      </c>
      <c r="F288" s="217" t="s">
        <v>213</v>
      </c>
      <c r="G288" s="215"/>
      <c r="H288" s="218">
        <v>64.98</v>
      </c>
      <c r="I288" s="219"/>
      <c r="J288" s="215"/>
      <c r="K288" s="215"/>
      <c r="L288" s="220"/>
      <c r="M288" s="221"/>
      <c r="N288" s="222"/>
      <c r="O288" s="222"/>
      <c r="P288" s="222"/>
      <c r="Q288" s="222"/>
      <c r="R288" s="222"/>
      <c r="S288" s="222"/>
      <c r="T288" s="223"/>
      <c r="AT288" s="224" t="s">
        <v>173</v>
      </c>
      <c r="AU288" s="224" t="s">
        <v>86</v>
      </c>
      <c r="AV288" s="14" t="s">
        <v>160</v>
      </c>
      <c r="AW288" s="14" t="s">
        <v>32</v>
      </c>
      <c r="AX288" s="14" t="s">
        <v>84</v>
      </c>
      <c r="AY288" s="224" t="s">
        <v>154</v>
      </c>
    </row>
    <row r="289" spans="1:65" s="12" customFormat="1" ht="22.75" customHeight="1">
      <c r="B289" s="172"/>
      <c r="C289" s="173"/>
      <c r="D289" s="174" t="s">
        <v>75</v>
      </c>
      <c r="E289" s="186" t="s">
        <v>175</v>
      </c>
      <c r="F289" s="186" t="s">
        <v>451</v>
      </c>
      <c r="G289" s="173"/>
      <c r="H289" s="173"/>
      <c r="I289" s="176"/>
      <c r="J289" s="187">
        <f>BK289</f>
        <v>0</v>
      </c>
      <c r="K289" s="173"/>
      <c r="L289" s="178"/>
      <c r="M289" s="179"/>
      <c r="N289" s="180"/>
      <c r="O289" s="180"/>
      <c r="P289" s="181">
        <f>SUM(P290:P320)</f>
        <v>0</v>
      </c>
      <c r="Q289" s="180"/>
      <c r="R289" s="181">
        <f>SUM(R290:R320)</f>
        <v>2.6628495999999995</v>
      </c>
      <c r="S289" s="180"/>
      <c r="T289" s="182">
        <f>SUM(T290:T320)</f>
        <v>0</v>
      </c>
      <c r="AR289" s="183" t="s">
        <v>84</v>
      </c>
      <c r="AT289" s="184" t="s">
        <v>75</v>
      </c>
      <c r="AU289" s="184" t="s">
        <v>84</v>
      </c>
      <c r="AY289" s="183" t="s">
        <v>154</v>
      </c>
      <c r="BK289" s="185">
        <f>SUM(BK290:BK320)</f>
        <v>0</v>
      </c>
    </row>
    <row r="290" spans="1:65" s="2" customFormat="1" ht="24.25" customHeight="1">
      <c r="A290" s="34"/>
      <c r="B290" s="35"/>
      <c r="C290" s="188" t="s">
        <v>452</v>
      </c>
      <c r="D290" s="188" t="s">
        <v>156</v>
      </c>
      <c r="E290" s="189" t="s">
        <v>453</v>
      </c>
      <c r="F290" s="190" t="s">
        <v>454</v>
      </c>
      <c r="G290" s="191" t="s">
        <v>171</v>
      </c>
      <c r="H290" s="192">
        <v>200</v>
      </c>
      <c r="I290" s="193"/>
      <c r="J290" s="194">
        <f>ROUND(I290*H290,2)</f>
        <v>0</v>
      </c>
      <c r="K290" s="195"/>
      <c r="L290" s="39"/>
      <c r="M290" s="196" t="s">
        <v>1</v>
      </c>
      <c r="N290" s="197" t="s">
        <v>41</v>
      </c>
      <c r="O290" s="71"/>
      <c r="P290" s="198">
        <f>O290*H290</f>
        <v>0</v>
      </c>
      <c r="Q290" s="198">
        <v>0</v>
      </c>
      <c r="R290" s="198">
        <f>Q290*H290</f>
        <v>0</v>
      </c>
      <c r="S290" s="198">
        <v>0</v>
      </c>
      <c r="T290" s="199">
        <f>S290*H290</f>
        <v>0</v>
      </c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R290" s="200" t="s">
        <v>160</v>
      </c>
      <c r="AT290" s="200" t="s">
        <v>156</v>
      </c>
      <c r="AU290" s="200" t="s">
        <v>86</v>
      </c>
      <c r="AY290" s="17" t="s">
        <v>154</v>
      </c>
      <c r="BE290" s="201">
        <f>IF(N290="základní",J290,0)</f>
        <v>0</v>
      </c>
      <c r="BF290" s="201">
        <f>IF(N290="snížená",J290,0)</f>
        <v>0</v>
      </c>
      <c r="BG290" s="201">
        <f>IF(N290="zákl. přenesená",J290,0)</f>
        <v>0</v>
      </c>
      <c r="BH290" s="201">
        <f>IF(N290="sníž. přenesená",J290,0)</f>
        <v>0</v>
      </c>
      <c r="BI290" s="201">
        <f>IF(N290="nulová",J290,0)</f>
        <v>0</v>
      </c>
      <c r="BJ290" s="17" t="s">
        <v>84</v>
      </c>
      <c r="BK290" s="201">
        <f>ROUND(I290*H290,2)</f>
        <v>0</v>
      </c>
      <c r="BL290" s="17" t="s">
        <v>160</v>
      </c>
      <c r="BM290" s="200" t="s">
        <v>455</v>
      </c>
    </row>
    <row r="291" spans="1:65" s="13" customFormat="1" ht="24">
      <c r="B291" s="202"/>
      <c r="C291" s="203"/>
      <c r="D291" s="204" t="s">
        <v>173</v>
      </c>
      <c r="E291" s="205" t="s">
        <v>1</v>
      </c>
      <c r="F291" s="206" t="s">
        <v>456</v>
      </c>
      <c r="G291" s="203"/>
      <c r="H291" s="207">
        <v>200</v>
      </c>
      <c r="I291" s="208"/>
      <c r="J291" s="203"/>
      <c r="K291" s="203"/>
      <c r="L291" s="209"/>
      <c r="M291" s="210"/>
      <c r="N291" s="211"/>
      <c r="O291" s="211"/>
      <c r="P291" s="211"/>
      <c r="Q291" s="211"/>
      <c r="R291" s="211"/>
      <c r="S291" s="211"/>
      <c r="T291" s="212"/>
      <c r="AT291" s="213" t="s">
        <v>173</v>
      </c>
      <c r="AU291" s="213" t="s">
        <v>86</v>
      </c>
      <c r="AV291" s="13" t="s">
        <v>86</v>
      </c>
      <c r="AW291" s="13" t="s">
        <v>32</v>
      </c>
      <c r="AX291" s="13" t="s">
        <v>84</v>
      </c>
      <c r="AY291" s="213" t="s">
        <v>154</v>
      </c>
    </row>
    <row r="292" spans="1:65" s="2" customFormat="1" ht="24.25" customHeight="1">
      <c r="A292" s="34"/>
      <c r="B292" s="35"/>
      <c r="C292" s="188" t="s">
        <v>457</v>
      </c>
      <c r="D292" s="188" t="s">
        <v>156</v>
      </c>
      <c r="E292" s="189" t="s">
        <v>458</v>
      </c>
      <c r="F292" s="190" t="s">
        <v>459</v>
      </c>
      <c r="G292" s="191" t="s">
        <v>171</v>
      </c>
      <c r="H292" s="192">
        <v>9881.8799999999992</v>
      </c>
      <c r="I292" s="193"/>
      <c r="J292" s="194">
        <f>ROUND(I292*H292,2)</f>
        <v>0</v>
      </c>
      <c r="K292" s="195"/>
      <c r="L292" s="39"/>
      <c r="M292" s="196" t="s">
        <v>1</v>
      </c>
      <c r="N292" s="197" t="s">
        <v>41</v>
      </c>
      <c r="O292" s="71"/>
      <c r="P292" s="198">
        <f>O292*H292</f>
        <v>0</v>
      </c>
      <c r="Q292" s="198">
        <v>0</v>
      </c>
      <c r="R292" s="198">
        <f>Q292*H292</f>
        <v>0</v>
      </c>
      <c r="S292" s="198">
        <v>0</v>
      </c>
      <c r="T292" s="199">
        <f>S292*H292</f>
        <v>0</v>
      </c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R292" s="200" t="s">
        <v>160</v>
      </c>
      <c r="AT292" s="200" t="s">
        <v>156</v>
      </c>
      <c r="AU292" s="200" t="s">
        <v>86</v>
      </c>
      <c r="AY292" s="17" t="s">
        <v>154</v>
      </c>
      <c r="BE292" s="201">
        <f>IF(N292="základní",J292,0)</f>
        <v>0</v>
      </c>
      <c r="BF292" s="201">
        <f>IF(N292="snížená",J292,0)</f>
        <v>0</v>
      </c>
      <c r="BG292" s="201">
        <f>IF(N292="zákl. přenesená",J292,0)</f>
        <v>0</v>
      </c>
      <c r="BH292" s="201">
        <f>IF(N292="sníž. přenesená",J292,0)</f>
        <v>0</v>
      </c>
      <c r="BI292" s="201">
        <f>IF(N292="nulová",J292,0)</f>
        <v>0</v>
      </c>
      <c r="BJ292" s="17" t="s">
        <v>84</v>
      </c>
      <c r="BK292" s="201">
        <f>ROUND(I292*H292,2)</f>
        <v>0</v>
      </c>
      <c r="BL292" s="17" t="s">
        <v>160</v>
      </c>
      <c r="BM292" s="200" t="s">
        <v>460</v>
      </c>
    </row>
    <row r="293" spans="1:65" s="13" customFormat="1" ht="24">
      <c r="B293" s="202"/>
      <c r="C293" s="203"/>
      <c r="D293" s="204" t="s">
        <v>173</v>
      </c>
      <c r="E293" s="205" t="s">
        <v>116</v>
      </c>
      <c r="F293" s="206" t="s">
        <v>461</v>
      </c>
      <c r="G293" s="203"/>
      <c r="H293" s="207">
        <v>4935</v>
      </c>
      <c r="I293" s="208"/>
      <c r="J293" s="203"/>
      <c r="K293" s="203"/>
      <c r="L293" s="209"/>
      <c r="M293" s="210"/>
      <c r="N293" s="211"/>
      <c r="O293" s="211"/>
      <c r="P293" s="211"/>
      <c r="Q293" s="211"/>
      <c r="R293" s="211"/>
      <c r="S293" s="211"/>
      <c r="T293" s="212"/>
      <c r="AT293" s="213" t="s">
        <v>173</v>
      </c>
      <c r="AU293" s="213" t="s">
        <v>86</v>
      </c>
      <c r="AV293" s="13" t="s">
        <v>86</v>
      </c>
      <c r="AW293" s="13" t="s">
        <v>32</v>
      </c>
      <c r="AX293" s="13" t="s">
        <v>76</v>
      </c>
      <c r="AY293" s="213" t="s">
        <v>154</v>
      </c>
    </row>
    <row r="294" spans="1:65" s="13" customFormat="1" ht="12">
      <c r="B294" s="202"/>
      <c r="C294" s="203"/>
      <c r="D294" s="204" t="s">
        <v>173</v>
      </c>
      <c r="E294" s="205" t="s">
        <v>95</v>
      </c>
      <c r="F294" s="206" t="s">
        <v>462</v>
      </c>
      <c r="G294" s="203"/>
      <c r="H294" s="207">
        <v>9</v>
      </c>
      <c r="I294" s="208"/>
      <c r="J294" s="203"/>
      <c r="K294" s="203"/>
      <c r="L294" s="209"/>
      <c r="M294" s="210"/>
      <c r="N294" s="211"/>
      <c r="O294" s="211"/>
      <c r="P294" s="211"/>
      <c r="Q294" s="211"/>
      <c r="R294" s="211"/>
      <c r="S294" s="211"/>
      <c r="T294" s="212"/>
      <c r="AT294" s="213" t="s">
        <v>173</v>
      </c>
      <c r="AU294" s="213" t="s">
        <v>86</v>
      </c>
      <c r="AV294" s="13" t="s">
        <v>86</v>
      </c>
      <c r="AW294" s="13" t="s">
        <v>32</v>
      </c>
      <c r="AX294" s="13" t="s">
        <v>76</v>
      </c>
      <c r="AY294" s="213" t="s">
        <v>154</v>
      </c>
    </row>
    <row r="295" spans="1:65" s="13" customFormat="1" ht="12">
      <c r="B295" s="202"/>
      <c r="C295" s="203"/>
      <c r="D295" s="204" t="s">
        <v>173</v>
      </c>
      <c r="E295" s="205" t="s">
        <v>118</v>
      </c>
      <c r="F295" s="206" t="s">
        <v>463</v>
      </c>
      <c r="G295" s="203"/>
      <c r="H295" s="207">
        <v>2.88</v>
      </c>
      <c r="I295" s="208"/>
      <c r="J295" s="203"/>
      <c r="K295" s="203"/>
      <c r="L295" s="209"/>
      <c r="M295" s="210"/>
      <c r="N295" s="211"/>
      <c r="O295" s="211"/>
      <c r="P295" s="211"/>
      <c r="Q295" s="211"/>
      <c r="R295" s="211"/>
      <c r="S295" s="211"/>
      <c r="T295" s="212"/>
      <c r="AT295" s="213" t="s">
        <v>173</v>
      </c>
      <c r="AU295" s="213" t="s">
        <v>86</v>
      </c>
      <c r="AV295" s="13" t="s">
        <v>86</v>
      </c>
      <c r="AW295" s="13" t="s">
        <v>32</v>
      </c>
      <c r="AX295" s="13" t="s">
        <v>76</v>
      </c>
      <c r="AY295" s="213" t="s">
        <v>154</v>
      </c>
    </row>
    <row r="296" spans="1:65" s="13" customFormat="1" ht="12">
      <c r="B296" s="202"/>
      <c r="C296" s="203"/>
      <c r="D296" s="204" t="s">
        <v>173</v>
      </c>
      <c r="E296" s="205" t="s">
        <v>1</v>
      </c>
      <c r="F296" s="206" t="s">
        <v>464</v>
      </c>
      <c r="G296" s="203"/>
      <c r="H296" s="207">
        <v>9881.8799999999992</v>
      </c>
      <c r="I296" s="208"/>
      <c r="J296" s="203"/>
      <c r="K296" s="203"/>
      <c r="L296" s="209"/>
      <c r="M296" s="210"/>
      <c r="N296" s="211"/>
      <c r="O296" s="211"/>
      <c r="P296" s="211"/>
      <c r="Q296" s="211"/>
      <c r="R296" s="211"/>
      <c r="S296" s="211"/>
      <c r="T296" s="212"/>
      <c r="AT296" s="213" t="s">
        <v>173</v>
      </c>
      <c r="AU296" s="213" t="s">
        <v>86</v>
      </c>
      <c r="AV296" s="13" t="s">
        <v>86</v>
      </c>
      <c r="AW296" s="13" t="s">
        <v>32</v>
      </c>
      <c r="AX296" s="13" t="s">
        <v>84</v>
      </c>
      <c r="AY296" s="213" t="s">
        <v>154</v>
      </c>
    </row>
    <row r="297" spans="1:65" s="2" customFormat="1" ht="24.25" customHeight="1">
      <c r="A297" s="34"/>
      <c r="B297" s="35"/>
      <c r="C297" s="188" t="s">
        <v>465</v>
      </c>
      <c r="D297" s="188" t="s">
        <v>156</v>
      </c>
      <c r="E297" s="189" t="s">
        <v>466</v>
      </c>
      <c r="F297" s="190" t="s">
        <v>467</v>
      </c>
      <c r="G297" s="191" t="s">
        <v>171</v>
      </c>
      <c r="H297" s="192">
        <v>4946.88</v>
      </c>
      <c r="I297" s="193"/>
      <c r="J297" s="194">
        <f>ROUND(I297*H297,2)</f>
        <v>0</v>
      </c>
      <c r="K297" s="195"/>
      <c r="L297" s="39"/>
      <c r="M297" s="196" t="s">
        <v>1</v>
      </c>
      <c r="N297" s="197" t="s">
        <v>41</v>
      </c>
      <c r="O297" s="71"/>
      <c r="P297" s="198">
        <f>O297*H297</f>
        <v>0</v>
      </c>
      <c r="Q297" s="198">
        <v>0</v>
      </c>
      <c r="R297" s="198">
        <f>Q297*H297</f>
        <v>0</v>
      </c>
      <c r="S297" s="198">
        <v>0</v>
      </c>
      <c r="T297" s="199">
        <f>S297*H297</f>
        <v>0</v>
      </c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R297" s="200" t="s">
        <v>160</v>
      </c>
      <c r="AT297" s="200" t="s">
        <v>156</v>
      </c>
      <c r="AU297" s="200" t="s">
        <v>86</v>
      </c>
      <c r="AY297" s="17" t="s">
        <v>154</v>
      </c>
      <c r="BE297" s="201">
        <f>IF(N297="základní",J297,0)</f>
        <v>0</v>
      </c>
      <c r="BF297" s="201">
        <f>IF(N297="snížená",J297,0)</f>
        <v>0</v>
      </c>
      <c r="BG297" s="201">
        <f>IF(N297="zákl. přenesená",J297,0)</f>
        <v>0</v>
      </c>
      <c r="BH297" s="201">
        <f>IF(N297="sníž. přenesená",J297,0)</f>
        <v>0</v>
      </c>
      <c r="BI297" s="201">
        <f>IF(N297="nulová",J297,0)</f>
        <v>0</v>
      </c>
      <c r="BJ297" s="17" t="s">
        <v>84</v>
      </c>
      <c r="BK297" s="201">
        <f>ROUND(I297*H297,2)</f>
        <v>0</v>
      </c>
      <c r="BL297" s="17" t="s">
        <v>160</v>
      </c>
      <c r="BM297" s="200" t="s">
        <v>468</v>
      </c>
    </row>
    <row r="298" spans="1:65" s="13" customFormat="1" ht="12">
      <c r="B298" s="202"/>
      <c r="C298" s="203"/>
      <c r="D298" s="204" t="s">
        <v>173</v>
      </c>
      <c r="E298" s="205" t="s">
        <v>1</v>
      </c>
      <c r="F298" s="206" t="s">
        <v>469</v>
      </c>
      <c r="G298" s="203"/>
      <c r="H298" s="207">
        <v>4946.88</v>
      </c>
      <c r="I298" s="208"/>
      <c r="J298" s="203"/>
      <c r="K298" s="203"/>
      <c r="L298" s="209"/>
      <c r="M298" s="210"/>
      <c r="N298" s="211"/>
      <c r="O298" s="211"/>
      <c r="P298" s="211"/>
      <c r="Q298" s="211"/>
      <c r="R298" s="211"/>
      <c r="S298" s="211"/>
      <c r="T298" s="212"/>
      <c r="AT298" s="213" t="s">
        <v>173</v>
      </c>
      <c r="AU298" s="213" t="s">
        <v>86</v>
      </c>
      <c r="AV298" s="13" t="s">
        <v>86</v>
      </c>
      <c r="AW298" s="13" t="s">
        <v>32</v>
      </c>
      <c r="AX298" s="13" t="s">
        <v>84</v>
      </c>
      <c r="AY298" s="213" t="s">
        <v>154</v>
      </c>
    </row>
    <row r="299" spans="1:65" s="2" customFormat="1" ht="33" customHeight="1">
      <c r="A299" s="34"/>
      <c r="B299" s="35"/>
      <c r="C299" s="188" t="s">
        <v>470</v>
      </c>
      <c r="D299" s="188" t="s">
        <v>156</v>
      </c>
      <c r="E299" s="189" t="s">
        <v>471</v>
      </c>
      <c r="F299" s="190" t="s">
        <v>472</v>
      </c>
      <c r="G299" s="191" t="s">
        <v>171</v>
      </c>
      <c r="H299" s="192">
        <v>4939.75</v>
      </c>
      <c r="I299" s="193"/>
      <c r="J299" s="194">
        <f>ROUND(I299*H299,2)</f>
        <v>0</v>
      </c>
      <c r="K299" s="195"/>
      <c r="L299" s="39"/>
      <c r="M299" s="196" t="s">
        <v>1</v>
      </c>
      <c r="N299" s="197" t="s">
        <v>41</v>
      </c>
      <c r="O299" s="71"/>
      <c r="P299" s="198">
        <f>O299*H299</f>
        <v>0</v>
      </c>
      <c r="Q299" s="198">
        <v>0</v>
      </c>
      <c r="R299" s="198">
        <f>Q299*H299</f>
        <v>0</v>
      </c>
      <c r="S299" s="198">
        <v>0</v>
      </c>
      <c r="T299" s="199">
        <f>S299*H299</f>
        <v>0</v>
      </c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R299" s="200" t="s">
        <v>160</v>
      </c>
      <c r="AT299" s="200" t="s">
        <v>156</v>
      </c>
      <c r="AU299" s="200" t="s">
        <v>86</v>
      </c>
      <c r="AY299" s="17" t="s">
        <v>154</v>
      </c>
      <c r="BE299" s="201">
        <f>IF(N299="základní",J299,0)</f>
        <v>0</v>
      </c>
      <c r="BF299" s="201">
        <f>IF(N299="snížená",J299,0)</f>
        <v>0</v>
      </c>
      <c r="BG299" s="201">
        <f>IF(N299="zákl. přenesená",J299,0)</f>
        <v>0</v>
      </c>
      <c r="BH299" s="201">
        <f>IF(N299="sníž. přenesená",J299,0)</f>
        <v>0</v>
      </c>
      <c r="BI299" s="201">
        <f>IF(N299="nulová",J299,0)</f>
        <v>0</v>
      </c>
      <c r="BJ299" s="17" t="s">
        <v>84</v>
      </c>
      <c r="BK299" s="201">
        <f>ROUND(I299*H299,2)</f>
        <v>0</v>
      </c>
      <c r="BL299" s="17" t="s">
        <v>160</v>
      </c>
      <c r="BM299" s="200" t="s">
        <v>473</v>
      </c>
    </row>
    <row r="300" spans="1:65" s="13" customFormat="1" ht="12">
      <c r="B300" s="202"/>
      <c r="C300" s="203"/>
      <c r="D300" s="204" t="s">
        <v>173</v>
      </c>
      <c r="E300" s="205" t="s">
        <v>1</v>
      </c>
      <c r="F300" s="206" t="s">
        <v>116</v>
      </c>
      <c r="G300" s="203"/>
      <c r="H300" s="207">
        <v>4935</v>
      </c>
      <c r="I300" s="208"/>
      <c r="J300" s="203"/>
      <c r="K300" s="203"/>
      <c r="L300" s="209"/>
      <c r="M300" s="210"/>
      <c r="N300" s="211"/>
      <c r="O300" s="211"/>
      <c r="P300" s="211"/>
      <c r="Q300" s="211"/>
      <c r="R300" s="211"/>
      <c r="S300" s="211"/>
      <c r="T300" s="212"/>
      <c r="AT300" s="213" t="s">
        <v>173</v>
      </c>
      <c r="AU300" s="213" t="s">
        <v>86</v>
      </c>
      <c r="AV300" s="13" t="s">
        <v>86</v>
      </c>
      <c r="AW300" s="13" t="s">
        <v>32</v>
      </c>
      <c r="AX300" s="13" t="s">
        <v>76</v>
      </c>
      <c r="AY300" s="213" t="s">
        <v>154</v>
      </c>
    </row>
    <row r="301" spans="1:65" s="13" customFormat="1" ht="24">
      <c r="B301" s="202"/>
      <c r="C301" s="203"/>
      <c r="D301" s="204" t="s">
        <v>173</v>
      </c>
      <c r="E301" s="205" t="s">
        <v>1</v>
      </c>
      <c r="F301" s="206" t="s">
        <v>184</v>
      </c>
      <c r="G301" s="203"/>
      <c r="H301" s="207">
        <v>4.75</v>
      </c>
      <c r="I301" s="208"/>
      <c r="J301" s="203"/>
      <c r="K301" s="203"/>
      <c r="L301" s="209"/>
      <c r="M301" s="210"/>
      <c r="N301" s="211"/>
      <c r="O301" s="211"/>
      <c r="P301" s="211"/>
      <c r="Q301" s="211"/>
      <c r="R301" s="211"/>
      <c r="S301" s="211"/>
      <c r="T301" s="212"/>
      <c r="AT301" s="213" t="s">
        <v>173</v>
      </c>
      <c r="AU301" s="213" t="s">
        <v>86</v>
      </c>
      <c r="AV301" s="13" t="s">
        <v>86</v>
      </c>
      <c r="AW301" s="13" t="s">
        <v>32</v>
      </c>
      <c r="AX301" s="13" t="s">
        <v>76</v>
      </c>
      <c r="AY301" s="213" t="s">
        <v>154</v>
      </c>
    </row>
    <row r="302" spans="1:65" s="14" customFormat="1" ht="12">
      <c r="B302" s="214"/>
      <c r="C302" s="215"/>
      <c r="D302" s="204" t="s">
        <v>173</v>
      </c>
      <c r="E302" s="216" t="s">
        <v>1</v>
      </c>
      <c r="F302" s="217" t="s">
        <v>213</v>
      </c>
      <c r="G302" s="215"/>
      <c r="H302" s="218">
        <v>4939.75</v>
      </c>
      <c r="I302" s="219"/>
      <c r="J302" s="215"/>
      <c r="K302" s="215"/>
      <c r="L302" s="220"/>
      <c r="M302" s="221"/>
      <c r="N302" s="222"/>
      <c r="O302" s="222"/>
      <c r="P302" s="222"/>
      <c r="Q302" s="222"/>
      <c r="R302" s="222"/>
      <c r="S302" s="222"/>
      <c r="T302" s="223"/>
      <c r="AT302" s="224" t="s">
        <v>173</v>
      </c>
      <c r="AU302" s="224" t="s">
        <v>86</v>
      </c>
      <c r="AV302" s="14" t="s">
        <v>160</v>
      </c>
      <c r="AW302" s="14" t="s">
        <v>32</v>
      </c>
      <c r="AX302" s="14" t="s">
        <v>84</v>
      </c>
      <c r="AY302" s="224" t="s">
        <v>154</v>
      </c>
    </row>
    <row r="303" spans="1:65" s="2" customFormat="1" ht="24.25" customHeight="1">
      <c r="A303" s="34"/>
      <c r="B303" s="35"/>
      <c r="C303" s="188" t="s">
        <v>474</v>
      </c>
      <c r="D303" s="188" t="s">
        <v>156</v>
      </c>
      <c r="E303" s="189" t="s">
        <v>475</v>
      </c>
      <c r="F303" s="190" t="s">
        <v>476</v>
      </c>
      <c r="G303" s="191" t="s">
        <v>171</v>
      </c>
      <c r="H303" s="192">
        <v>4944.5</v>
      </c>
      <c r="I303" s="193"/>
      <c r="J303" s="194">
        <f>ROUND(I303*H303,2)</f>
        <v>0</v>
      </c>
      <c r="K303" s="195"/>
      <c r="L303" s="39"/>
      <c r="M303" s="196" t="s">
        <v>1</v>
      </c>
      <c r="N303" s="197" t="s">
        <v>41</v>
      </c>
      <c r="O303" s="71"/>
      <c r="P303" s="198">
        <f>O303*H303</f>
        <v>0</v>
      </c>
      <c r="Q303" s="198">
        <v>0</v>
      </c>
      <c r="R303" s="198">
        <f>Q303*H303</f>
        <v>0</v>
      </c>
      <c r="S303" s="198">
        <v>0</v>
      </c>
      <c r="T303" s="199">
        <f>S303*H303</f>
        <v>0</v>
      </c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R303" s="200" t="s">
        <v>160</v>
      </c>
      <c r="AT303" s="200" t="s">
        <v>156</v>
      </c>
      <c r="AU303" s="200" t="s">
        <v>86</v>
      </c>
      <c r="AY303" s="17" t="s">
        <v>154</v>
      </c>
      <c r="BE303" s="201">
        <f>IF(N303="základní",J303,0)</f>
        <v>0</v>
      </c>
      <c r="BF303" s="201">
        <f>IF(N303="snížená",J303,0)</f>
        <v>0</v>
      </c>
      <c r="BG303" s="201">
        <f>IF(N303="zákl. přenesená",J303,0)</f>
        <v>0</v>
      </c>
      <c r="BH303" s="201">
        <f>IF(N303="sníž. přenesená",J303,0)</f>
        <v>0</v>
      </c>
      <c r="BI303" s="201">
        <f>IF(N303="nulová",J303,0)</f>
        <v>0</v>
      </c>
      <c r="BJ303" s="17" t="s">
        <v>84</v>
      </c>
      <c r="BK303" s="201">
        <f>ROUND(I303*H303,2)</f>
        <v>0</v>
      </c>
      <c r="BL303" s="17" t="s">
        <v>160</v>
      </c>
      <c r="BM303" s="200" t="s">
        <v>477</v>
      </c>
    </row>
    <row r="304" spans="1:65" s="13" customFormat="1" ht="12">
      <c r="B304" s="202"/>
      <c r="C304" s="203"/>
      <c r="D304" s="204" t="s">
        <v>173</v>
      </c>
      <c r="E304" s="205" t="s">
        <v>1</v>
      </c>
      <c r="F304" s="206" t="s">
        <v>116</v>
      </c>
      <c r="G304" s="203"/>
      <c r="H304" s="207">
        <v>4935</v>
      </c>
      <c r="I304" s="208"/>
      <c r="J304" s="203"/>
      <c r="K304" s="203"/>
      <c r="L304" s="209"/>
      <c r="M304" s="210"/>
      <c r="N304" s="211"/>
      <c r="O304" s="211"/>
      <c r="P304" s="211"/>
      <c r="Q304" s="211"/>
      <c r="R304" s="211"/>
      <c r="S304" s="211"/>
      <c r="T304" s="212"/>
      <c r="AT304" s="213" t="s">
        <v>173</v>
      </c>
      <c r="AU304" s="213" t="s">
        <v>86</v>
      </c>
      <c r="AV304" s="13" t="s">
        <v>86</v>
      </c>
      <c r="AW304" s="13" t="s">
        <v>32</v>
      </c>
      <c r="AX304" s="13" t="s">
        <v>76</v>
      </c>
      <c r="AY304" s="213" t="s">
        <v>154</v>
      </c>
    </row>
    <row r="305" spans="1:65" s="13" customFormat="1" ht="24">
      <c r="B305" s="202"/>
      <c r="C305" s="203"/>
      <c r="D305" s="204" t="s">
        <v>173</v>
      </c>
      <c r="E305" s="205" t="s">
        <v>1</v>
      </c>
      <c r="F305" s="206" t="s">
        <v>179</v>
      </c>
      <c r="G305" s="203"/>
      <c r="H305" s="207">
        <v>9.5</v>
      </c>
      <c r="I305" s="208"/>
      <c r="J305" s="203"/>
      <c r="K305" s="203"/>
      <c r="L305" s="209"/>
      <c r="M305" s="210"/>
      <c r="N305" s="211"/>
      <c r="O305" s="211"/>
      <c r="P305" s="211"/>
      <c r="Q305" s="211"/>
      <c r="R305" s="211"/>
      <c r="S305" s="211"/>
      <c r="T305" s="212"/>
      <c r="AT305" s="213" t="s">
        <v>173</v>
      </c>
      <c r="AU305" s="213" t="s">
        <v>86</v>
      </c>
      <c r="AV305" s="13" t="s">
        <v>86</v>
      </c>
      <c r="AW305" s="13" t="s">
        <v>32</v>
      </c>
      <c r="AX305" s="13" t="s">
        <v>76</v>
      </c>
      <c r="AY305" s="213" t="s">
        <v>154</v>
      </c>
    </row>
    <row r="306" spans="1:65" s="14" customFormat="1" ht="12">
      <c r="B306" s="214"/>
      <c r="C306" s="215"/>
      <c r="D306" s="204" t="s">
        <v>173</v>
      </c>
      <c r="E306" s="216" t="s">
        <v>1</v>
      </c>
      <c r="F306" s="217" t="s">
        <v>213</v>
      </c>
      <c r="G306" s="215"/>
      <c r="H306" s="218">
        <v>4944.5</v>
      </c>
      <c r="I306" s="219"/>
      <c r="J306" s="215"/>
      <c r="K306" s="215"/>
      <c r="L306" s="220"/>
      <c r="M306" s="221"/>
      <c r="N306" s="222"/>
      <c r="O306" s="222"/>
      <c r="P306" s="222"/>
      <c r="Q306" s="222"/>
      <c r="R306" s="222"/>
      <c r="S306" s="222"/>
      <c r="T306" s="223"/>
      <c r="AT306" s="224" t="s">
        <v>173</v>
      </c>
      <c r="AU306" s="224" t="s">
        <v>86</v>
      </c>
      <c r="AV306" s="14" t="s">
        <v>160</v>
      </c>
      <c r="AW306" s="14" t="s">
        <v>32</v>
      </c>
      <c r="AX306" s="14" t="s">
        <v>84</v>
      </c>
      <c r="AY306" s="224" t="s">
        <v>154</v>
      </c>
    </row>
    <row r="307" spans="1:65" s="2" customFormat="1" ht="24.25" customHeight="1">
      <c r="A307" s="34"/>
      <c r="B307" s="35"/>
      <c r="C307" s="188" t="s">
        <v>478</v>
      </c>
      <c r="D307" s="188" t="s">
        <v>156</v>
      </c>
      <c r="E307" s="189" t="s">
        <v>479</v>
      </c>
      <c r="F307" s="190" t="s">
        <v>480</v>
      </c>
      <c r="G307" s="191" t="s">
        <v>171</v>
      </c>
      <c r="H307" s="192">
        <v>4.75</v>
      </c>
      <c r="I307" s="193"/>
      <c r="J307" s="194">
        <f>ROUND(I307*H307,2)</f>
        <v>0</v>
      </c>
      <c r="K307" s="195"/>
      <c r="L307" s="39"/>
      <c r="M307" s="196" t="s">
        <v>1</v>
      </c>
      <c r="N307" s="197" t="s">
        <v>41</v>
      </c>
      <c r="O307" s="71"/>
      <c r="P307" s="198">
        <f>O307*H307</f>
        <v>0</v>
      </c>
      <c r="Q307" s="198">
        <v>0</v>
      </c>
      <c r="R307" s="198">
        <f>Q307*H307</f>
        <v>0</v>
      </c>
      <c r="S307" s="198">
        <v>0</v>
      </c>
      <c r="T307" s="199">
        <f>S307*H307</f>
        <v>0</v>
      </c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R307" s="200" t="s">
        <v>160</v>
      </c>
      <c r="AT307" s="200" t="s">
        <v>156</v>
      </c>
      <c r="AU307" s="200" t="s">
        <v>86</v>
      </c>
      <c r="AY307" s="17" t="s">
        <v>154</v>
      </c>
      <c r="BE307" s="201">
        <f>IF(N307="základní",J307,0)</f>
        <v>0</v>
      </c>
      <c r="BF307" s="201">
        <f>IF(N307="snížená",J307,0)</f>
        <v>0</v>
      </c>
      <c r="BG307" s="201">
        <f>IF(N307="zákl. přenesená",J307,0)</f>
        <v>0</v>
      </c>
      <c r="BH307" s="201">
        <f>IF(N307="sníž. přenesená",J307,0)</f>
        <v>0</v>
      </c>
      <c r="BI307" s="201">
        <f>IF(N307="nulová",J307,0)</f>
        <v>0</v>
      </c>
      <c r="BJ307" s="17" t="s">
        <v>84</v>
      </c>
      <c r="BK307" s="201">
        <f>ROUND(I307*H307,2)</f>
        <v>0</v>
      </c>
      <c r="BL307" s="17" t="s">
        <v>160</v>
      </c>
      <c r="BM307" s="200" t="s">
        <v>481</v>
      </c>
    </row>
    <row r="308" spans="1:65" s="13" customFormat="1" ht="24">
      <c r="B308" s="202"/>
      <c r="C308" s="203"/>
      <c r="D308" s="204" t="s">
        <v>173</v>
      </c>
      <c r="E308" s="205" t="s">
        <v>1</v>
      </c>
      <c r="F308" s="206" t="s">
        <v>184</v>
      </c>
      <c r="G308" s="203"/>
      <c r="H308" s="207">
        <v>4.75</v>
      </c>
      <c r="I308" s="208"/>
      <c r="J308" s="203"/>
      <c r="K308" s="203"/>
      <c r="L308" s="209"/>
      <c r="M308" s="210"/>
      <c r="N308" s="211"/>
      <c r="O308" s="211"/>
      <c r="P308" s="211"/>
      <c r="Q308" s="211"/>
      <c r="R308" s="211"/>
      <c r="S308" s="211"/>
      <c r="T308" s="212"/>
      <c r="AT308" s="213" t="s">
        <v>173</v>
      </c>
      <c r="AU308" s="213" t="s">
        <v>86</v>
      </c>
      <c r="AV308" s="13" t="s">
        <v>86</v>
      </c>
      <c r="AW308" s="13" t="s">
        <v>32</v>
      </c>
      <c r="AX308" s="13" t="s">
        <v>84</v>
      </c>
      <c r="AY308" s="213" t="s">
        <v>154</v>
      </c>
    </row>
    <row r="309" spans="1:65" s="2" customFormat="1" ht="33" customHeight="1">
      <c r="A309" s="34"/>
      <c r="B309" s="35"/>
      <c r="C309" s="188" t="s">
        <v>482</v>
      </c>
      <c r="D309" s="188" t="s">
        <v>156</v>
      </c>
      <c r="E309" s="189" t="s">
        <v>483</v>
      </c>
      <c r="F309" s="190" t="s">
        <v>484</v>
      </c>
      <c r="G309" s="191" t="s">
        <v>171</v>
      </c>
      <c r="H309" s="192">
        <v>4944.5</v>
      </c>
      <c r="I309" s="193"/>
      <c r="J309" s="194">
        <f>ROUND(I309*H309,2)</f>
        <v>0</v>
      </c>
      <c r="K309" s="195"/>
      <c r="L309" s="39"/>
      <c r="M309" s="196" t="s">
        <v>1</v>
      </c>
      <c r="N309" s="197" t="s">
        <v>41</v>
      </c>
      <c r="O309" s="71"/>
      <c r="P309" s="198">
        <f>O309*H309</f>
        <v>0</v>
      </c>
      <c r="Q309" s="198">
        <v>0</v>
      </c>
      <c r="R309" s="198">
        <f>Q309*H309</f>
        <v>0</v>
      </c>
      <c r="S309" s="198">
        <v>0</v>
      </c>
      <c r="T309" s="199">
        <f>S309*H309</f>
        <v>0</v>
      </c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R309" s="200" t="s">
        <v>160</v>
      </c>
      <c r="AT309" s="200" t="s">
        <v>156</v>
      </c>
      <c r="AU309" s="200" t="s">
        <v>86</v>
      </c>
      <c r="AY309" s="17" t="s">
        <v>154</v>
      </c>
      <c r="BE309" s="201">
        <f>IF(N309="základní",J309,0)</f>
        <v>0</v>
      </c>
      <c r="BF309" s="201">
        <f>IF(N309="snížená",J309,0)</f>
        <v>0</v>
      </c>
      <c r="BG309" s="201">
        <f>IF(N309="zákl. přenesená",J309,0)</f>
        <v>0</v>
      </c>
      <c r="BH309" s="201">
        <f>IF(N309="sníž. přenesená",J309,0)</f>
        <v>0</v>
      </c>
      <c r="BI309" s="201">
        <f>IF(N309="nulová",J309,0)</f>
        <v>0</v>
      </c>
      <c r="BJ309" s="17" t="s">
        <v>84</v>
      </c>
      <c r="BK309" s="201">
        <f>ROUND(I309*H309,2)</f>
        <v>0</v>
      </c>
      <c r="BL309" s="17" t="s">
        <v>160</v>
      </c>
      <c r="BM309" s="200" t="s">
        <v>485</v>
      </c>
    </row>
    <row r="310" spans="1:65" s="13" customFormat="1" ht="12">
      <c r="B310" s="202"/>
      <c r="C310" s="203"/>
      <c r="D310" s="204" t="s">
        <v>173</v>
      </c>
      <c r="E310" s="205" t="s">
        <v>1</v>
      </c>
      <c r="F310" s="206" t="s">
        <v>116</v>
      </c>
      <c r="G310" s="203"/>
      <c r="H310" s="207">
        <v>4935</v>
      </c>
      <c r="I310" s="208"/>
      <c r="J310" s="203"/>
      <c r="K310" s="203"/>
      <c r="L310" s="209"/>
      <c r="M310" s="210"/>
      <c r="N310" s="211"/>
      <c r="O310" s="211"/>
      <c r="P310" s="211"/>
      <c r="Q310" s="211"/>
      <c r="R310" s="211"/>
      <c r="S310" s="211"/>
      <c r="T310" s="212"/>
      <c r="AT310" s="213" t="s">
        <v>173</v>
      </c>
      <c r="AU310" s="213" t="s">
        <v>86</v>
      </c>
      <c r="AV310" s="13" t="s">
        <v>86</v>
      </c>
      <c r="AW310" s="13" t="s">
        <v>32</v>
      </c>
      <c r="AX310" s="13" t="s">
        <v>76</v>
      </c>
      <c r="AY310" s="213" t="s">
        <v>154</v>
      </c>
    </row>
    <row r="311" spans="1:65" s="13" customFormat="1" ht="24">
      <c r="B311" s="202"/>
      <c r="C311" s="203"/>
      <c r="D311" s="204" t="s">
        <v>173</v>
      </c>
      <c r="E311" s="205" t="s">
        <v>1</v>
      </c>
      <c r="F311" s="206" t="s">
        <v>179</v>
      </c>
      <c r="G311" s="203"/>
      <c r="H311" s="207">
        <v>9.5</v>
      </c>
      <c r="I311" s="208"/>
      <c r="J311" s="203"/>
      <c r="K311" s="203"/>
      <c r="L311" s="209"/>
      <c r="M311" s="210"/>
      <c r="N311" s="211"/>
      <c r="O311" s="211"/>
      <c r="P311" s="211"/>
      <c r="Q311" s="211"/>
      <c r="R311" s="211"/>
      <c r="S311" s="211"/>
      <c r="T311" s="212"/>
      <c r="AT311" s="213" t="s">
        <v>173</v>
      </c>
      <c r="AU311" s="213" t="s">
        <v>86</v>
      </c>
      <c r="AV311" s="13" t="s">
        <v>86</v>
      </c>
      <c r="AW311" s="13" t="s">
        <v>32</v>
      </c>
      <c r="AX311" s="13" t="s">
        <v>76</v>
      </c>
      <c r="AY311" s="213" t="s">
        <v>154</v>
      </c>
    </row>
    <row r="312" spans="1:65" s="14" customFormat="1" ht="12">
      <c r="B312" s="214"/>
      <c r="C312" s="215"/>
      <c r="D312" s="204" t="s">
        <v>173</v>
      </c>
      <c r="E312" s="216" t="s">
        <v>1</v>
      </c>
      <c r="F312" s="217" t="s">
        <v>213</v>
      </c>
      <c r="G312" s="215"/>
      <c r="H312" s="218">
        <v>4944.5</v>
      </c>
      <c r="I312" s="219"/>
      <c r="J312" s="215"/>
      <c r="K312" s="215"/>
      <c r="L312" s="220"/>
      <c r="M312" s="221"/>
      <c r="N312" s="222"/>
      <c r="O312" s="222"/>
      <c r="P312" s="222"/>
      <c r="Q312" s="222"/>
      <c r="R312" s="222"/>
      <c r="S312" s="222"/>
      <c r="T312" s="223"/>
      <c r="AT312" s="224" t="s">
        <v>173</v>
      </c>
      <c r="AU312" s="224" t="s">
        <v>86</v>
      </c>
      <c r="AV312" s="14" t="s">
        <v>160</v>
      </c>
      <c r="AW312" s="14" t="s">
        <v>32</v>
      </c>
      <c r="AX312" s="14" t="s">
        <v>84</v>
      </c>
      <c r="AY312" s="224" t="s">
        <v>154</v>
      </c>
    </row>
    <row r="313" spans="1:65" s="2" customFormat="1" ht="24.25" customHeight="1">
      <c r="A313" s="34"/>
      <c r="B313" s="35"/>
      <c r="C313" s="188" t="s">
        <v>486</v>
      </c>
      <c r="D313" s="188" t="s">
        <v>156</v>
      </c>
      <c r="E313" s="189" t="s">
        <v>487</v>
      </c>
      <c r="F313" s="190" t="s">
        <v>488</v>
      </c>
      <c r="G313" s="191" t="s">
        <v>171</v>
      </c>
      <c r="H313" s="192">
        <v>11.88</v>
      </c>
      <c r="I313" s="193"/>
      <c r="J313" s="194">
        <f>ROUND(I313*H313,2)</f>
        <v>0</v>
      </c>
      <c r="K313" s="195"/>
      <c r="L313" s="39"/>
      <c r="M313" s="196" t="s">
        <v>1</v>
      </c>
      <c r="N313" s="197" t="s">
        <v>41</v>
      </c>
      <c r="O313" s="71"/>
      <c r="P313" s="198">
        <f>O313*H313</f>
        <v>0</v>
      </c>
      <c r="Q313" s="198">
        <v>8.9219999999999994E-2</v>
      </c>
      <c r="R313" s="198">
        <f>Q313*H313</f>
        <v>1.0599335999999999</v>
      </c>
      <c r="S313" s="198">
        <v>0</v>
      </c>
      <c r="T313" s="199">
        <f>S313*H313</f>
        <v>0</v>
      </c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R313" s="200" t="s">
        <v>160</v>
      </c>
      <c r="AT313" s="200" t="s">
        <v>156</v>
      </c>
      <c r="AU313" s="200" t="s">
        <v>86</v>
      </c>
      <c r="AY313" s="17" t="s">
        <v>154</v>
      </c>
      <c r="BE313" s="201">
        <f>IF(N313="základní",J313,0)</f>
        <v>0</v>
      </c>
      <c r="BF313" s="201">
        <f>IF(N313="snížená",J313,0)</f>
        <v>0</v>
      </c>
      <c r="BG313" s="201">
        <f>IF(N313="zákl. přenesená",J313,0)</f>
        <v>0</v>
      </c>
      <c r="BH313" s="201">
        <f>IF(N313="sníž. přenesená",J313,0)</f>
        <v>0</v>
      </c>
      <c r="BI313" s="201">
        <f>IF(N313="nulová",J313,0)</f>
        <v>0</v>
      </c>
      <c r="BJ313" s="17" t="s">
        <v>84</v>
      </c>
      <c r="BK313" s="201">
        <f>ROUND(I313*H313,2)</f>
        <v>0</v>
      </c>
      <c r="BL313" s="17" t="s">
        <v>160</v>
      </c>
      <c r="BM313" s="200" t="s">
        <v>489</v>
      </c>
    </row>
    <row r="314" spans="1:65" s="13" customFormat="1" ht="12">
      <c r="B314" s="202"/>
      <c r="C314" s="203"/>
      <c r="D314" s="204" t="s">
        <v>173</v>
      </c>
      <c r="E314" s="205" t="s">
        <v>1</v>
      </c>
      <c r="F314" s="206" t="s">
        <v>490</v>
      </c>
      <c r="G314" s="203"/>
      <c r="H314" s="207">
        <v>11.88</v>
      </c>
      <c r="I314" s="208"/>
      <c r="J314" s="203"/>
      <c r="K314" s="203"/>
      <c r="L314" s="209"/>
      <c r="M314" s="210"/>
      <c r="N314" s="211"/>
      <c r="O314" s="211"/>
      <c r="P314" s="211"/>
      <c r="Q314" s="211"/>
      <c r="R314" s="211"/>
      <c r="S314" s="211"/>
      <c r="T314" s="212"/>
      <c r="AT314" s="213" t="s">
        <v>173</v>
      </c>
      <c r="AU314" s="213" t="s">
        <v>86</v>
      </c>
      <c r="AV314" s="13" t="s">
        <v>86</v>
      </c>
      <c r="AW314" s="13" t="s">
        <v>32</v>
      </c>
      <c r="AX314" s="13" t="s">
        <v>84</v>
      </c>
      <c r="AY314" s="213" t="s">
        <v>154</v>
      </c>
    </row>
    <row r="315" spans="1:65" s="2" customFormat="1" ht="21.75" customHeight="1">
      <c r="A315" s="34"/>
      <c r="B315" s="35"/>
      <c r="C315" s="225" t="s">
        <v>491</v>
      </c>
      <c r="D315" s="225" t="s">
        <v>292</v>
      </c>
      <c r="E315" s="226" t="s">
        <v>492</v>
      </c>
      <c r="F315" s="227" t="s">
        <v>493</v>
      </c>
      <c r="G315" s="228" t="s">
        <v>171</v>
      </c>
      <c r="H315" s="229">
        <v>9.27</v>
      </c>
      <c r="I315" s="230"/>
      <c r="J315" s="231">
        <f>ROUND(I315*H315,2)</f>
        <v>0</v>
      </c>
      <c r="K315" s="232"/>
      <c r="L315" s="233"/>
      <c r="M315" s="234" t="s">
        <v>1</v>
      </c>
      <c r="N315" s="235" t="s">
        <v>41</v>
      </c>
      <c r="O315" s="71"/>
      <c r="P315" s="198">
        <f>O315*H315</f>
        <v>0</v>
      </c>
      <c r="Q315" s="198">
        <v>0.13100000000000001</v>
      </c>
      <c r="R315" s="198">
        <f>Q315*H315</f>
        <v>1.2143699999999999</v>
      </c>
      <c r="S315" s="198">
        <v>0</v>
      </c>
      <c r="T315" s="199">
        <f>S315*H315</f>
        <v>0</v>
      </c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R315" s="200" t="s">
        <v>191</v>
      </c>
      <c r="AT315" s="200" t="s">
        <v>292</v>
      </c>
      <c r="AU315" s="200" t="s">
        <v>86</v>
      </c>
      <c r="AY315" s="17" t="s">
        <v>154</v>
      </c>
      <c r="BE315" s="201">
        <f>IF(N315="základní",J315,0)</f>
        <v>0</v>
      </c>
      <c r="BF315" s="201">
        <f>IF(N315="snížená",J315,0)</f>
        <v>0</v>
      </c>
      <c r="BG315" s="201">
        <f>IF(N315="zákl. přenesená",J315,0)</f>
        <v>0</v>
      </c>
      <c r="BH315" s="201">
        <f>IF(N315="sníž. přenesená",J315,0)</f>
        <v>0</v>
      </c>
      <c r="BI315" s="201">
        <f>IF(N315="nulová",J315,0)</f>
        <v>0</v>
      </c>
      <c r="BJ315" s="17" t="s">
        <v>84</v>
      </c>
      <c r="BK315" s="201">
        <f>ROUND(I315*H315,2)</f>
        <v>0</v>
      </c>
      <c r="BL315" s="17" t="s">
        <v>160</v>
      </c>
      <c r="BM315" s="200" t="s">
        <v>494</v>
      </c>
    </row>
    <row r="316" spans="1:65" s="13" customFormat="1" ht="12">
      <c r="B316" s="202"/>
      <c r="C316" s="203"/>
      <c r="D316" s="204" t="s">
        <v>173</v>
      </c>
      <c r="E316" s="205" t="s">
        <v>1</v>
      </c>
      <c r="F316" s="206" t="s">
        <v>95</v>
      </c>
      <c r="G316" s="203"/>
      <c r="H316" s="207">
        <v>9</v>
      </c>
      <c r="I316" s="208"/>
      <c r="J316" s="203"/>
      <c r="K316" s="203"/>
      <c r="L316" s="209"/>
      <c r="M316" s="210"/>
      <c r="N316" s="211"/>
      <c r="O316" s="211"/>
      <c r="P316" s="211"/>
      <c r="Q316" s="211"/>
      <c r="R316" s="211"/>
      <c r="S316" s="211"/>
      <c r="T316" s="212"/>
      <c r="AT316" s="213" t="s">
        <v>173</v>
      </c>
      <c r="AU316" s="213" t="s">
        <v>86</v>
      </c>
      <c r="AV316" s="13" t="s">
        <v>86</v>
      </c>
      <c r="AW316" s="13" t="s">
        <v>32</v>
      </c>
      <c r="AX316" s="13" t="s">
        <v>84</v>
      </c>
      <c r="AY316" s="213" t="s">
        <v>154</v>
      </c>
    </row>
    <row r="317" spans="1:65" s="13" customFormat="1" ht="12">
      <c r="B317" s="202"/>
      <c r="C317" s="203"/>
      <c r="D317" s="204" t="s">
        <v>173</v>
      </c>
      <c r="E317" s="203"/>
      <c r="F317" s="206" t="s">
        <v>495</v>
      </c>
      <c r="G317" s="203"/>
      <c r="H317" s="207">
        <v>9.27</v>
      </c>
      <c r="I317" s="208"/>
      <c r="J317" s="203"/>
      <c r="K317" s="203"/>
      <c r="L317" s="209"/>
      <c r="M317" s="210"/>
      <c r="N317" s="211"/>
      <c r="O317" s="211"/>
      <c r="P317" s="211"/>
      <c r="Q317" s="211"/>
      <c r="R317" s="211"/>
      <c r="S317" s="211"/>
      <c r="T317" s="212"/>
      <c r="AT317" s="213" t="s">
        <v>173</v>
      </c>
      <c r="AU317" s="213" t="s">
        <v>86</v>
      </c>
      <c r="AV317" s="13" t="s">
        <v>86</v>
      </c>
      <c r="AW317" s="13" t="s">
        <v>4</v>
      </c>
      <c r="AX317" s="13" t="s">
        <v>84</v>
      </c>
      <c r="AY317" s="213" t="s">
        <v>154</v>
      </c>
    </row>
    <row r="318" spans="1:65" s="2" customFormat="1" ht="24.25" customHeight="1">
      <c r="A318" s="34"/>
      <c r="B318" s="35"/>
      <c r="C318" s="225" t="s">
        <v>496</v>
      </c>
      <c r="D318" s="225" t="s">
        <v>292</v>
      </c>
      <c r="E318" s="226" t="s">
        <v>497</v>
      </c>
      <c r="F318" s="227" t="s">
        <v>498</v>
      </c>
      <c r="G318" s="228" t="s">
        <v>171</v>
      </c>
      <c r="H318" s="229">
        <v>2.9660000000000002</v>
      </c>
      <c r="I318" s="230"/>
      <c r="J318" s="231">
        <f>ROUND(I318*H318,2)</f>
        <v>0</v>
      </c>
      <c r="K318" s="232"/>
      <c r="L318" s="233"/>
      <c r="M318" s="234" t="s">
        <v>1</v>
      </c>
      <c r="N318" s="235" t="s">
        <v>41</v>
      </c>
      <c r="O318" s="71"/>
      <c r="P318" s="198">
        <f>O318*H318</f>
        <v>0</v>
      </c>
      <c r="Q318" s="198">
        <v>0.13100000000000001</v>
      </c>
      <c r="R318" s="198">
        <f>Q318*H318</f>
        <v>0.38854600000000006</v>
      </c>
      <c r="S318" s="198">
        <v>0</v>
      </c>
      <c r="T318" s="199">
        <f>S318*H318</f>
        <v>0</v>
      </c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R318" s="200" t="s">
        <v>191</v>
      </c>
      <c r="AT318" s="200" t="s">
        <v>292</v>
      </c>
      <c r="AU318" s="200" t="s">
        <v>86</v>
      </c>
      <c r="AY318" s="17" t="s">
        <v>154</v>
      </c>
      <c r="BE318" s="201">
        <f>IF(N318="základní",J318,0)</f>
        <v>0</v>
      </c>
      <c r="BF318" s="201">
        <f>IF(N318="snížená",J318,0)</f>
        <v>0</v>
      </c>
      <c r="BG318" s="201">
        <f>IF(N318="zákl. přenesená",J318,0)</f>
        <v>0</v>
      </c>
      <c r="BH318" s="201">
        <f>IF(N318="sníž. přenesená",J318,0)</f>
        <v>0</v>
      </c>
      <c r="BI318" s="201">
        <f>IF(N318="nulová",J318,0)</f>
        <v>0</v>
      </c>
      <c r="BJ318" s="17" t="s">
        <v>84</v>
      </c>
      <c r="BK318" s="201">
        <f>ROUND(I318*H318,2)</f>
        <v>0</v>
      </c>
      <c r="BL318" s="17" t="s">
        <v>160</v>
      </c>
      <c r="BM318" s="200" t="s">
        <v>499</v>
      </c>
    </row>
    <row r="319" spans="1:65" s="13" customFormat="1" ht="12">
      <c r="B319" s="202"/>
      <c r="C319" s="203"/>
      <c r="D319" s="204" t="s">
        <v>173</v>
      </c>
      <c r="E319" s="205" t="s">
        <v>1</v>
      </c>
      <c r="F319" s="206" t="s">
        <v>118</v>
      </c>
      <c r="G319" s="203"/>
      <c r="H319" s="207">
        <v>2.88</v>
      </c>
      <c r="I319" s="208"/>
      <c r="J319" s="203"/>
      <c r="K319" s="203"/>
      <c r="L319" s="209"/>
      <c r="M319" s="210"/>
      <c r="N319" s="211"/>
      <c r="O319" s="211"/>
      <c r="P319" s="211"/>
      <c r="Q319" s="211"/>
      <c r="R319" s="211"/>
      <c r="S319" s="211"/>
      <c r="T319" s="212"/>
      <c r="AT319" s="213" t="s">
        <v>173</v>
      </c>
      <c r="AU319" s="213" t="s">
        <v>86</v>
      </c>
      <c r="AV319" s="13" t="s">
        <v>86</v>
      </c>
      <c r="AW319" s="13" t="s">
        <v>32</v>
      </c>
      <c r="AX319" s="13" t="s">
        <v>84</v>
      </c>
      <c r="AY319" s="213" t="s">
        <v>154</v>
      </c>
    </row>
    <row r="320" spans="1:65" s="13" customFormat="1" ht="12">
      <c r="B320" s="202"/>
      <c r="C320" s="203"/>
      <c r="D320" s="204" t="s">
        <v>173</v>
      </c>
      <c r="E320" s="203"/>
      <c r="F320" s="206" t="s">
        <v>500</v>
      </c>
      <c r="G320" s="203"/>
      <c r="H320" s="207">
        <v>2.9660000000000002</v>
      </c>
      <c r="I320" s="208"/>
      <c r="J320" s="203"/>
      <c r="K320" s="203"/>
      <c r="L320" s="209"/>
      <c r="M320" s="210"/>
      <c r="N320" s="211"/>
      <c r="O320" s="211"/>
      <c r="P320" s="211"/>
      <c r="Q320" s="211"/>
      <c r="R320" s="211"/>
      <c r="S320" s="211"/>
      <c r="T320" s="212"/>
      <c r="AT320" s="213" t="s">
        <v>173</v>
      </c>
      <c r="AU320" s="213" t="s">
        <v>86</v>
      </c>
      <c r="AV320" s="13" t="s">
        <v>86</v>
      </c>
      <c r="AW320" s="13" t="s">
        <v>4</v>
      </c>
      <c r="AX320" s="13" t="s">
        <v>84</v>
      </c>
      <c r="AY320" s="213" t="s">
        <v>154</v>
      </c>
    </row>
    <row r="321" spans="1:65" s="12" customFormat="1" ht="22.75" customHeight="1">
      <c r="B321" s="172"/>
      <c r="C321" s="173"/>
      <c r="D321" s="174" t="s">
        <v>75</v>
      </c>
      <c r="E321" s="186" t="s">
        <v>191</v>
      </c>
      <c r="F321" s="186" t="s">
        <v>501</v>
      </c>
      <c r="G321" s="173"/>
      <c r="H321" s="173"/>
      <c r="I321" s="176"/>
      <c r="J321" s="187">
        <f>BK321</f>
        <v>0</v>
      </c>
      <c r="K321" s="173"/>
      <c r="L321" s="178"/>
      <c r="M321" s="179"/>
      <c r="N321" s="180"/>
      <c r="O321" s="180"/>
      <c r="P321" s="181">
        <f>SUM(P322:P326)</f>
        <v>0</v>
      </c>
      <c r="Q321" s="180"/>
      <c r="R321" s="181">
        <f>SUM(R322:R326)</f>
        <v>0</v>
      </c>
      <c r="S321" s="180"/>
      <c r="T321" s="182">
        <f>SUM(T322:T326)</f>
        <v>0</v>
      </c>
      <c r="AR321" s="183" t="s">
        <v>84</v>
      </c>
      <c r="AT321" s="184" t="s">
        <v>75</v>
      </c>
      <c r="AU321" s="184" t="s">
        <v>84</v>
      </c>
      <c r="AY321" s="183" t="s">
        <v>154</v>
      </c>
      <c r="BK321" s="185">
        <f>SUM(BK322:BK326)</f>
        <v>0</v>
      </c>
    </row>
    <row r="322" spans="1:65" s="2" customFormat="1" ht="24.25" customHeight="1">
      <c r="A322" s="34"/>
      <c r="B322" s="35"/>
      <c r="C322" s="188" t="s">
        <v>502</v>
      </c>
      <c r="D322" s="188" t="s">
        <v>156</v>
      </c>
      <c r="E322" s="189" t="s">
        <v>503</v>
      </c>
      <c r="F322" s="190" t="s">
        <v>504</v>
      </c>
      <c r="G322" s="191" t="s">
        <v>188</v>
      </c>
      <c r="H322" s="192">
        <v>8.34</v>
      </c>
      <c r="I322" s="193"/>
      <c r="J322" s="194">
        <f>ROUND(I322*H322,2)</f>
        <v>0</v>
      </c>
      <c r="K322" s="195"/>
      <c r="L322" s="39"/>
      <c r="M322" s="196" t="s">
        <v>1</v>
      </c>
      <c r="N322" s="197" t="s">
        <v>41</v>
      </c>
      <c r="O322" s="71"/>
      <c r="P322" s="198">
        <f>O322*H322</f>
        <v>0</v>
      </c>
      <c r="Q322" s="198">
        <v>0</v>
      </c>
      <c r="R322" s="198">
        <f>Q322*H322</f>
        <v>0</v>
      </c>
      <c r="S322" s="198">
        <v>0</v>
      </c>
      <c r="T322" s="199">
        <f>S322*H322</f>
        <v>0</v>
      </c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R322" s="200" t="s">
        <v>160</v>
      </c>
      <c r="AT322" s="200" t="s">
        <v>156</v>
      </c>
      <c r="AU322" s="200" t="s">
        <v>86</v>
      </c>
      <c r="AY322" s="17" t="s">
        <v>154</v>
      </c>
      <c r="BE322" s="201">
        <f>IF(N322="základní",J322,0)</f>
        <v>0</v>
      </c>
      <c r="BF322" s="201">
        <f>IF(N322="snížená",J322,0)</f>
        <v>0</v>
      </c>
      <c r="BG322" s="201">
        <f>IF(N322="zákl. přenesená",J322,0)</f>
        <v>0</v>
      </c>
      <c r="BH322" s="201">
        <f>IF(N322="sníž. přenesená",J322,0)</f>
        <v>0</v>
      </c>
      <c r="BI322" s="201">
        <f>IF(N322="nulová",J322,0)</f>
        <v>0</v>
      </c>
      <c r="BJ322" s="17" t="s">
        <v>84</v>
      </c>
      <c r="BK322" s="201">
        <f>ROUND(I322*H322,2)</f>
        <v>0</v>
      </c>
      <c r="BL322" s="17" t="s">
        <v>160</v>
      </c>
      <c r="BM322" s="200" t="s">
        <v>505</v>
      </c>
    </row>
    <row r="323" spans="1:65" s="13" customFormat="1" ht="12">
      <c r="B323" s="202"/>
      <c r="C323" s="203"/>
      <c r="D323" s="204" t="s">
        <v>173</v>
      </c>
      <c r="E323" s="205" t="s">
        <v>1</v>
      </c>
      <c r="F323" s="206" t="s">
        <v>506</v>
      </c>
      <c r="G323" s="203"/>
      <c r="H323" s="207">
        <v>3.391</v>
      </c>
      <c r="I323" s="208"/>
      <c r="J323" s="203"/>
      <c r="K323" s="203"/>
      <c r="L323" s="209"/>
      <c r="M323" s="210"/>
      <c r="N323" s="211"/>
      <c r="O323" s="211"/>
      <c r="P323" s="211"/>
      <c r="Q323" s="211"/>
      <c r="R323" s="211"/>
      <c r="S323" s="211"/>
      <c r="T323" s="212"/>
      <c r="AT323" s="213" t="s">
        <v>173</v>
      </c>
      <c r="AU323" s="213" t="s">
        <v>86</v>
      </c>
      <c r="AV323" s="13" t="s">
        <v>86</v>
      </c>
      <c r="AW323" s="13" t="s">
        <v>32</v>
      </c>
      <c r="AX323" s="13" t="s">
        <v>76</v>
      </c>
      <c r="AY323" s="213" t="s">
        <v>154</v>
      </c>
    </row>
    <row r="324" spans="1:65" s="13" customFormat="1" ht="12">
      <c r="B324" s="202"/>
      <c r="C324" s="203"/>
      <c r="D324" s="204" t="s">
        <v>173</v>
      </c>
      <c r="E324" s="205" t="s">
        <v>1</v>
      </c>
      <c r="F324" s="206" t="s">
        <v>507</v>
      </c>
      <c r="G324" s="203"/>
      <c r="H324" s="207">
        <v>2.512</v>
      </c>
      <c r="I324" s="208"/>
      <c r="J324" s="203"/>
      <c r="K324" s="203"/>
      <c r="L324" s="209"/>
      <c r="M324" s="210"/>
      <c r="N324" s="211"/>
      <c r="O324" s="211"/>
      <c r="P324" s="211"/>
      <c r="Q324" s="211"/>
      <c r="R324" s="211"/>
      <c r="S324" s="211"/>
      <c r="T324" s="212"/>
      <c r="AT324" s="213" t="s">
        <v>173</v>
      </c>
      <c r="AU324" s="213" t="s">
        <v>86</v>
      </c>
      <c r="AV324" s="13" t="s">
        <v>86</v>
      </c>
      <c r="AW324" s="13" t="s">
        <v>32</v>
      </c>
      <c r="AX324" s="13" t="s">
        <v>76</v>
      </c>
      <c r="AY324" s="213" t="s">
        <v>154</v>
      </c>
    </row>
    <row r="325" spans="1:65" s="13" customFormat="1" ht="12">
      <c r="B325" s="202"/>
      <c r="C325" s="203"/>
      <c r="D325" s="204" t="s">
        <v>173</v>
      </c>
      <c r="E325" s="205" t="s">
        <v>1</v>
      </c>
      <c r="F325" s="206" t="s">
        <v>508</v>
      </c>
      <c r="G325" s="203"/>
      <c r="H325" s="207">
        <v>2.4369999999999998</v>
      </c>
      <c r="I325" s="208"/>
      <c r="J325" s="203"/>
      <c r="K325" s="203"/>
      <c r="L325" s="209"/>
      <c r="M325" s="210"/>
      <c r="N325" s="211"/>
      <c r="O325" s="211"/>
      <c r="P325" s="211"/>
      <c r="Q325" s="211"/>
      <c r="R325" s="211"/>
      <c r="S325" s="211"/>
      <c r="T325" s="212"/>
      <c r="AT325" s="213" t="s">
        <v>173</v>
      </c>
      <c r="AU325" s="213" t="s">
        <v>86</v>
      </c>
      <c r="AV325" s="13" t="s">
        <v>86</v>
      </c>
      <c r="AW325" s="13" t="s">
        <v>32</v>
      </c>
      <c r="AX325" s="13" t="s">
        <v>76</v>
      </c>
      <c r="AY325" s="213" t="s">
        <v>154</v>
      </c>
    </row>
    <row r="326" spans="1:65" s="14" customFormat="1" ht="12">
      <c r="B326" s="214"/>
      <c r="C326" s="215"/>
      <c r="D326" s="204" t="s">
        <v>173</v>
      </c>
      <c r="E326" s="216" t="s">
        <v>1</v>
      </c>
      <c r="F326" s="217" t="s">
        <v>213</v>
      </c>
      <c r="G326" s="215"/>
      <c r="H326" s="218">
        <v>8.34</v>
      </c>
      <c r="I326" s="219"/>
      <c r="J326" s="215"/>
      <c r="K326" s="215"/>
      <c r="L326" s="220"/>
      <c r="M326" s="221"/>
      <c r="N326" s="222"/>
      <c r="O326" s="222"/>
      <c r="P326" s="222"/>
      <c r="Q326" s="222"/>
      <c r="R326" s="222"/>
      <c r="S326" s="222"/>
      <c r="T326" s="223"/>
      <c r="AT326" s="224" t="s">
        <v>173</v>
      </c>
      <c r="AU326" s="224" t="s">
        <v>86</v>
      </c>
      <c r="AV326" s="14" t="s">
        <v>160</v>
      </c>
      <c r="AW326" s="14" t="s">
        <v>32</v>
      </c>
      <c r="AX326" s="14" t="s">
        <v>84</v>
      </c>
      <c r="AY326" s="224" t="s">
        <v>154</v>
      </c>
    </row>
    <row r="327" spans="1:65" s="12" customFormat="1" ht="22.75" customHeight="1">
      <c r="B327" s="172"/>
      <c r="C327" s="173"/>
      <c r="D327" s="174" t="s">
        <v>75</v>
      </c>
      <c r="E327" s="186" t="s">
        <v>96</v>
      </c>
      <c r="F327" s="186" t="s">
        <v>509</v>
      </c>
      <c r="G327" s="173"/>
      <c r="H327" s="173"/>
      <c r="I327" s="176"/>
      <c r="J327" s="187">
        <f>BK327</f>
        <v>0</v>
      </c>
      <c r="K327" s="173"/>
      <c r="L327" s="178"/>
      <c r="M327" s="179"/>
      <c r="N327" s="180"/>
      <c r="O327" s="180"/>
      <c r="P327" s="181">
        <f>SUM(P328:P363)</f>
        <v>0</v>
      </c>
      <c r="Q327" s="180"/>
      <c r="R327" s="181">
        <f>SUM(R328:R363)</f>
        <v>521.47752319999995</v>
      </c>
      <c r="S327" s="180"/>
      <c r="T327" s="182">
        <f>SUM(T328:T363)</f>
        <v>0</v>
      </c>
      <c r="AR327" s="183" t="s">
        <v>84</v>
      </c>
      <c r="AT327" s="184" t="s">
        <v>75</v>
      </c>
      <c r="AU327" s="184" t="s">
        <v>84</v>
      </c>
      <c r="AY327" s="183" t="s">
        <v>154</v>
      </c>
      <c r="BK327" s="185">
        <f>SUM(BK328:BK363)</f>
        <v>0</v>
      </c>
    </row>
    <row r="328" spans="1:65" s="2" customFormat="1" ht="24.25" customHeight="1">
      <c r="A328" s="34"/>
      <c r="B328" s="35"/>
      <c r="C328" s="188" t="s">
        <v>510</v>
      </c>
      <c r="D328" s="188" t="s">
        <v>156</v>
      </c>
      <c r="E328" s="189" t="s">
        <v>511</v>
      </c>
      <c r="F328" s="190" t="s">
        <v>512</v>
      </c>
      <c r="G328" s="191" t="s">
        <v>159</v>
      </c>
      <c r="H328" s="192">
        <v>7</v>
      </c>
      <c r="I328" s="193"/>
      <c r="J328" s="194">
        <f>ROUND(I328*H328,2)</f>
        <v>0</v>
      </c>
      <c r="K328" s="195"/>
      <c r="L328" s="39"/>
      <c r="M328" s="196" t="s">
        <v>1</v>
      </c>
      <c r="N328" s="197" t="s">
        <v>41</v>
      </c>
      <c r="O328" s="71"/>
      <c r="P328" s="198">
        <f>O328*H328</f>
        <v>0</v>
      </c>
      <c r="Q328" s="198">
        <v>6.9999999999999999E-4</v>
      </c>
      <c r="R328" s="198">
        <f>Q328*H328</f>
        <v>4.8999999999999998E-3</v>
      </c>
      <c r="S328" s="198">
        <v>0</v>
      </c>
      <c r="T328" s="199">
        <f>S328*H328</f>
        <v>0</v>
      </c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R328" s="200" t="s">
        <v>160</v>
      </c>
      <c r="AT328" s="200" t="s">
        <v>156</v>
      </c>
      <c r="AU328" s="200" t="s">
        <v>86</v>
      </c>
      <c r="AY328" s="17" t="s">
        <v>154</v>
      </c>
      <c r="BE328" s="201">
        <f>IF(N328="základní",J328,0)</f>
        <v>0</v>
      </c>
      <c r="BF328" s="201">
        <f>IF(N328="snížená",J328,0)</f>
        <v>0</v>
      </c>
      <c r="BG328" s="201">
        <f>IF(N328="zákl. přenesená",J328,0)</f>
        <v>0</v>
      </c>
      <c r="BH328" s="201">
        <f>IF(N328="sníž. přenesená",J328,0)</f>
        <v>0</v>
      </c>
      <c r="BI328" s="201">
        <f>IF(N328="nulová",J328,0)</f>
        <v>0</v>
      </c>
      <c r="BJ328" s="17" t="s">
        <v>84</v>
      </c>
      <c r="BK328" s="201">
        <f>ROUND(I328*H328,2)</f>
        <v>0</v>
      </c>
      <c r="BL328" s="17" t="s">
        <v>160</v>
      </c>
      <c r="BM328" s="200" t="s">
        <v>513</v>
      </c>
    </row>
    <row r="329" spans="1:65" s="2" customFormat="1" ht="24.25" customHeight="1">
      <c r="A329" s="34"/>
      <c r="B329" s="35"/>
      <c r="C329" s="225" t="s">
        <v>514</v>
      </c>
      <c r="D329" s="225" t="s">
        <v>292</v>
      </c>
      <c r="E329" s="226" t="s">
        <v>515</v>
      </c>
      <c r="F329" s="227" t="s">
        <v>516</v>
      </c>
      <c r="G329" s="228" t="s">
        <v>159</v>
      </c>
      <c r="H329" s="229">
        <v>4</v>
      </c>
      <c r="I329" s="230"/>
      <c r="J329" s="231">
        <f>ROUND(I329*H329,2)</f>
        <v>0</v>
      </c>
      <c r="K329" s="232"/>
      <c r="L329" s="233"/>
      <c r="M329" s="234" t="s">
        <v>1</v>
      </c>
      <c r="N329" s="235" t="s">
        <v>41</v>
      </c>
      <c r="O329" s="71"/>
      <c r="P329" s="198">
        <f>O329*H329</f>
        <v>0</v>
      </c>
      <c r="Q329" s="198">
        <v>1.2999999999999999E-3</v>
      </c>
      <c r="R329" s="198">
        <f>Q329*H329</f>
        <v>5.1999999999999998E-3</v>
      </c>
      <c r="S329" s="198">
        <v>0</v>
      </c>
      <c r="T329" s="199">
        <f>S329*H329</f>
        <v>0</v>
      </c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R329" s="200" t="s">
        <v>191</v>
      </c>
      <c r="AT329" s="200" t="s">
        <v>292</v>
      </c>
      <c r="AU329" s="200" t="s">
        <v>86</v>
      </c>
      <c r="AY329" s="17" t="s">
        <v>154</v>
      </c>
      <c r="BE329" s="201">
        <f>IF(N329="základní",J329,0)</f>
        <v>0</v>
      </c>
      <c r="BF329" s="201">
        <f>IF(N329="snížená",J329,0)</f>
        <v>0</v>
      </c>
      <c r="BG329" s="201">
        <f>IF(N329="zákl. přenesená",J329,0)</f>
        <v>0</v>
      </c>
      <c r="BH329" s="201">
        <f>IF(N329="sníž. přenesená",J329,0)</f>
        <v>0</v>
      </c>
      <c r="BI329" s="201">
        <f>IF(N329="nulová",J329,0)</f>
        <v>0</v>
      </c>
      <c r="BJ329" s="17" t="s">
        <v>84</v>
      </c>
      <c r="BK329" s="201">
        <f>ROUND(I329*H329,2)</f>
        <v>0</v>
      </c>
      <c r="BL329" s="17" t="s">
        <v>160</v>
      </c>
      <c r="BM329" s="200" t="s">
        <v>517</v>
      </c>
    </row>
    <row r="330" spans="1:65" s="13" customFormat="1" ht="12">
      <c r="B330" s="202"/>
      <c r="C330" s="203"/>
      <c r="D330" s="204" t="s">
        <v>173</v>
      </c>
      <c r="E330" s="205" t="s">
        <v>1</v>
      </c>
      <c r="F330" s="206" t="s">
        <v>518</v>
      </c>
      <c r="G330" s="203"/>
      <c r="H330" s="207">
        <v>2</v>
      </c>
      <c r="I330" s="208"/>
      <c r="J330" s="203"/>
      <c r="K330" s="203"/>
      <c r="L330" s="209"/>
      <c r="M330" s="210"/>
      <c r="N330" s="211"/>
      <c r="O330" s="211"/>
      <c r="P330" s="211"/>
      <c r="Q330" s="211"/>
      <c r="R330" s="211"/>
      <c r="S330" s="211"/>
      <c r="T330" s="212"/>
      <c r="AT330" s="213" t="s">
        <v>173</v>
      </c>
      <c r="AU330" s="213" t="s">
        <v>86</v>
      </c>
      <c r="AV330" s="13" t="s">
        <v>86</v>
      </c>
      <c r="AW330" s="13" t="s">
        <v>32</v>
      </c>
      <c r="AX330" s="13" t="s">
        <v>76</v>
      </c>
      <c r="AY330" s="213" t="s">
        <v>154</v>
      </c>
    </row>
    <row r="331" spans="1:65" s="13" customFormat="1" ht="12">
      <c r="B331" s="202"/>
      <c r="C331" s="203"/>
      <c r="D331" s="204" t="s">
        <v>173</v>
      </c>
      <c r="E331" s="205" t="s">
        <v>1</v>
      </c>
      <c r="F331" s="206" t="s">
        <v>519</v>
      </c>
      <c r="G331" s="203"/>
      <c r="H331" s="207">
        <v>2</v>
      </c>
      <c r="I331" s="208"/>
      <c r="J331" s="203"/>
      <c r="K331" s="203"/>
      <c r="L331" s="209"/>
      <c r="M331" s="210"/>
      <c r="N331" s="211"/>
      <c r="O331" s="211"/>
      <c r="P331" s="211"/>
      <c r="Q331" s="211"/>
      <c r="R331" s="211"/>
      <c r="S331" s="211"/>
      <c r="T331" s="212"/>
      <c r="AT331" s="213" t="s">
        <v>173</v>
      </c>
      <c r="AU331" s="213" t="s">
        <v>86</v>
      </c>
      <c r="AV331" s="13" t="s">
        <v>86</v>
      </c>
      <c r="AW331" s="13" t="s">
        <v>32</v>
      </c>
      <c r="AX331" s="13" t="s">
        <v>76</v>
      </c>
      <c r="AY331" s="213" t="s">
        <v>154</v>
      </c>
    </row>
    <row r="332" spans="1:65" s="14" customFormat="1" ht="12">
      <c r="B332" s="214"/>
      <c r="C332" s="215"/>
      <c r="D332" s="204" t="s">
        <v>173</v>
      </c>
      <c r="E332" s="216" t="s">
        <v>1</v>
      </c>
      <c r="F332" s="217" t="s">
        <v>213</v>
      </c>
      <c r="G332" s="215"/>
      <c r="H332" s="218">
        <v>4</v>
      </c>
      <c r="I332" s="219"/>
      <c r="J332" s="215"/>
      <c r="K332" s="215"/>
      <c r="L332" s="220"/>
      <c r="M332" s="221"/>
      <c r="N332" s="222"/>
      <c r="O332" s="222"/>
      <c r="P332" s="222"/>
      <c r="Q332" s="222"/>
      <c r="R332" s="222"/>
      <c r="S332" s="222"/>
      <c r="T332" s="223"/>
      <c r="AT332" s="224" t="s">
        <v>173</v>
      </c>
      <c r="AU332" s="224" t="s">
        <v>86</v>
      </c>
      <c r="AV332" s="14" t="s">
        <v>160</v>
      </c>
      <c r="AW332" s="14" t="s">
        <v>32</v>
      </c>
      <c r="AX332" s="14" t="s">
        <v>84</v>
      </c>
      <c r="AY332" s="224" t="s">
        <v>154</v>
      </c>
    </row>
    <row r="333" spans="1:65" s="2" customFormat="1" ht="16.5" customHeight="1">
      <c r="A333" s="34"/>
      <c r="B333" s="35"/>
      <c r="C333" s="225" t="s">
        <v>520</v>
      </c>
      <c r="D333" s="225" t="s">
        <v>292</v>
      </c>
      <c r="E333" s="226" t="s">
        <v>521</v>
      </c>
      <c r="F333" s="227" t="s">
        <v>522</v>
      </c>
      <c r="G333" s="228" t="s">
        <v>159</v>
      </c>
      <c r="H333" s="229">
        <v>1</v>
      </c>
      <c r="I333" s="230"/>
      <c r="J333" s="231">
        <f>ROUND(I333*H333,2)</f>
        <v>0</v>
      </c>
      <c r="K333" s="232"/>
      <c r="L333" s="233"/>
      <c r="M333" s="234" t="s">
        <v>1</v>
      </c>
      <c r="N333" s="235" t="s">
        <v>41</v>
      </c>
      <c r="O333" s="71"/>
      <c r="P333" s="198">
        <f>O333*H333</f>
        <v>0</v>
      </c>
      <c r="Q333" s="198">
        <v>4.0000000000000001E-3</v>
      </c>
      <c r="R333" s="198">
        <f>Q333*H333</f>
        <v>4.0000000000000001E-3</v>
      </c>
      <c r="S333" s="198">
        <v>0</v>
      </c>
      <c r="T333" s="199">
        <f>S333*H333</f>
        <v>0</v>
      </c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R333" s="200" t="s">
        <v>191</v>
      </c>
      <c r="AT333" s="200" t="s">
        <v>292</v>
      </c>
      <c r="AU333" s="200" t="s">
        <v>86</v>
      </c>
      <c r="AY333" s="17" t="s">
        <v>154</v>
      </c>
      <c r="BE333" s="201">
        <f>IF(N333="základní",J333,0)</f>
        <v>0</v>
      </c>
      <c r="BF333" s="201">
        <f>IF(N333="snížená",J333,0)</f>
        <v>0</v>
      </c>
      <c r="BG333" s="201">
        <f>IF(N333="zákl. přenesená",J333,0)</f>
        <v>0</v>
      </c>
      <c r="BH333" s="201">
        <f>IF(N333="sníž. přenesená",J333,0)</f>
        <v>0</v>
      </c>
      <c r="BI333" s="201">
        <f>IF(N333="nulová",J333,0)</f>
        <v>0</v>
      </c>
      <c r="BJ333" s="17" t="s">
        <v>84</v>
      </c>
      <c r="BK333" s="201">
        <f>ROUND(I333*H333,2)</f>
        <v>0</v>
      </c>
      <c r="BL333" s="17" t="s">
        <v>160</v>
      </c>
      <c r="BM333" s="200" t="s">
        <v>523</v>
      </c>
    </row>
    <row r="334" spans="1:65" s="13" customFormat="1" ht="12">
      <c r="B334" s="202"/>
      <c r="C334" s="203"/>
      <c r="D334" s="204" t="s">
        <v>173</v>
      </c>
      <c r="E334" s="205" t="s">
        <v>1</v>
      </c>
      <c r="F334" s="206" t="s">
        <v>524</v>
      </c>
      <c r="G334" s="203"/>
      <c r="H334" s="207">
        <v>1</v>
      </c>
      <c r="I334" s="208"/>
      <c r="J334" s="203"/>
      <c r="K334" s="203"/>
      <c r="L334" s="209"/>
      <c r="M334" s="210"/>
      <c r="N334" s="211"/>
      <c r="O334" s="211"/>
      <c r="P334" s="211"/>
      <c r="Q334" s="211"/>
      <c r="R334" s="211"/>
      <c r="S334" s="211"/>
      <c r="T334" s="212"/>
      <c r="AT334" s="213" t="s">
        <v>173</v>
      </c>
      <c r="AU334" s="213" t="s">
        <v>86</v>
      </c>
      <c r="AV334" s="13" t="s">
        <v>86</v>
      </c>
      <c r="AW334" s="13" t="s">
        <v>32</v>
      </c>
      <c r="AX334" s="13" t="s">
        <v>84</v>
      </c>
      <c r="AY334" s="213" t="s">
        <v>154</v>
      </c>
    </row>
    <row r="335" spans="1:65" s="2" customFormat="1" ht="16.5" customHeight="1">
      <c r="A335" s="34"/>
      <c r="B335" s="35"/>
      <c r="C335" s="225" t="s">
        <v>525</v>
      </c>
      <c r="D335" s="225" t="s">
        <v>292</v>
      </c>
      <c r="E335" s="226" t="s">
        <v>526</v>
      </c>
      <c r="F335" s="227" t="s">
        <v>527</v>
      </c>
      <c r="G335" s="228" t="s">
        <v>159</v>
      </c>
      <c r="H335" s="229">
        <v>2</v>
      </c>
      <c r="I335" s="230"/>
      <c r="J335" s="231">
        <f>ROUND(I335*H335,2)</f>
        <v>0</v>
      </c>
      <c r="K335" s="232"/>
      <c r="L335" s="233"/>
      <c r="M335" s="234" t="s">
        <v>1</v>
      </c>
      <c r="N335" s="235" t="s">
        <v>41</v>
      </c>
      <c r="O335" s="71"/>
      <c r="P335" s="198">
        <f>O335*H335</f>
        <v>0</v>
      </c>
      <c r="Q335" s="198">
        <v>1.6999999999999999E-3</v>
      </c>
      <c r="R335" s="198">
        <f>Q335*H335</f>
        <v>3.3999999999999998E-3</v>
      </c>
      <c r="S335" s="198">
        <v>0</v>
      </c>
      <c r="T335" s="199">
        <f>S335*H335</f>
        <v>0</v>
      </c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R335" s="200" t="s">
        <v>191</v>
      </c>
      <c r="AT335" s="200" t="s">
        <v>292</v>
      </c>
      <c r="AU335" s="200" t="s">
        <v>86</v>
      </c>
      <c r="AY335" s="17" t="s">
        <v>154</v>
      </c>
      <c r="BE335" s="201">
        <f>IF(N335="základní",J335,0)</f>
        <v>0</v>
      </c>
      <c r="BF335" s="201">
        <f>IF(N335="snížená",J335,0)</f>
        <v>0</v>
      </c>
      <c r="BG335" s="201">
        <f>IF(N335="zákl. přenesená",J335,0)</f>
        <v>0</v>
      </c>
      <c r="BH335" s="201">
        <f>IF(N335="sníž. přenesená",J335,0)</f>
        <v>0</v>
      </c>
      <c r="BI335" s="201">
        <f>IF(N335="nulová",J335,0)</f>
        <v>0</v>
      </c>
      <c r="BJ335" s="17" t="s">
        <v>84</v>
      </c>
      <c r="BK335" s="201">
        <f>ROUND(I335*H335,2)</f>
        <v>0</v>
      </c>
      <c r="BL335" s="17" t="s">
        <v>160</v>
      </c>
      <c r="BM335" s="200" t="s">
        <v>528</v>
      </c>
    </row>
    <row r="336" spans="1:65" s="13" customFormat="1" ht="12">
      <c r="B336" s="202"/>
      <c r="C336" s="203"/>
      <c r="D336" s="204" t="s">
        <v>173</v>
      </c>
      <c r="E336" s="205" t="s">
        <v>1</v>
      </c>
      <c r="F336" s="206" t="s">
        <v>529</v>
      </c>
      <c r="G336" s="203"/>
      <c r="H336" s="207">
        <v>1</v>
      </c>
      <c r="I336" s="208"/>
      <c r="J336" s="203"/>
      <c r="K336" s="203"/>
      <c r="L336" s="209"/>
      <c r="M336" s="210"/>
      <c r="N336" s="211"/>
      <c r="O336" s="211"/>
      <c r="P336" s="211"/>
      <c r="Q336" s="211"/>
      <c r="R336" s="211"/>
      <c r="S336" s="211"/>
      <c r="T336" s="212"/>
      <c r="AT336" s="213" t="s">
        <v>173</v>
      </c>
      <c r="AU336" s="213" t="s">
        <v>86</v>
      </c>
      <c r="AV336" s="13" t="s">
        <v>86</v>
      </c>
      <c r="AW336" s="13" t="s">
        <v>32</v>
      </c>
      <c r="AX336" s="13" t="s">
        <v>76</v>
      </c>
      <c r="AY336" s="213" t="s">
        <v>154</v>
      </c>
    </row>
    <row r="337" spans="1:65" s="13" customFormat="1" ht="12">
      <c r="B337" s="202"/>
      <c r="C337" s="203"/>
      <c r="D337" s="204" t="s">
        <v>173</v>
      </c>
      <c r="E337" s="205" t="s">
        <v>1</v>
      </c>
      <c r="F337" s="206" t="s">
        <v>530</v>
      </c>
      <c r="G337" s="203"/>
      <c r="H337" s="207">
        <v>1</v>
      </c>
      <c r="I337" s="208"/>
      <c r="J337" s="203"/>
      <c r="K337" s="203"/>
      <c r="L337" s="209"/>
      <c r="M337" s="210"/>
      <c r="N337" s="211"/>
      <c r="O337" s="211"/>
      <c r="P337" s="211"/>
      <c r="Q337" s="211"/>
      <c r="R337" s="211"/>
      <c r="S337" s="211"/>
      <c r="T337" s="212"/>
      <c r="AT337" s="213" t="s">
        <v>173</v>
      </c>
      <c r="AU337" s="213" t="s">
        <v>86</v>
      </c>
      <c r="AV337" s="13" t="s">
        <v>86</v>
      </c>
      <c r="AW337" s="13" t="s">
        <v>32</v>
      </c>
      <c r="AX337" s="13" t="s">
        <v>76</v>
      </c>
      <c r="AY337" s="213" t="s">
        <v>154</v>
      </c>
    </row>
    <row r="338" spans="1:65" s="14" customFormat="1" ht="12">
      <c r="B338" s="214"/>
      <c r="C338" s="215"/>
      <c r="D338" s="204" t="s">
        <v>173</v>
      </c>
      <c r="E338" s="216" t="s">
        <v>1</v>
      </c>
      <c r="F338" s="217" t="s">
        <v>213</v>
      </c>
      <c r="G338" s="215"/>
      <c r="H338" s="218">
        <v>2</v>
      </c>
      <c r="I338" s="219"/>
      <c r="J338" s="215"/>
      <c r="K338" s="215"/>
      <c r="L338" s="220"/>
      <c r="M338" s="221"/>
      <c r="N338" s="222"/>
      <c r="O338" s="222"/>
      <c r="P338" s="222"/>
      <c r="Q338" s="222"/>
      <c r="R338" s="222"/>
      <c r="S338" s="222"/>
      <c r="T338" s="223"/>
      <c r="AT338" s="224" t="s">
        <v>173</v>
      </c>
      <c r="AU338" s="224" t="s">
        <v>86</v>
      </c>
      <c r="AV338" s="14" t="s">
        <v>160</v>
      </c>
      <c r="AW338" s="14" t="s">
        <v>32</v>
      </c>
      <c r="AX338" s="14" t="s">
        <v>84</v>
      </c>
      <c r="AY338" s="224" t="s">
        <v>154</v>
      </c>
    </row>
    <row r="339" spans="1:65" s="2" customFormat="1" ht="24.25" customHeight="1">
      <c r="A339" s="34"/>
      <c r="B339" s="35"/>
      <c r="C339" s="188" t="s">
        <v>531</v>
      </c>
      <c r="D339" s="188" t="s">
        <v>156</v>
      </c>
      <c r="E339" s="189" t="s">
        <v>532</v>
      </c>
      <c r="F339" s="190" t="s">
        <v>533</v>
      </c>
      <c r="G339" s="191" t="s">
        <v>159</v>
      </c>
      <c r="H339" s="192">
        <v>5</v>
      </c>
      <c r="I339" s="193"/>
      <c r="J339" s="194">
        <f>ROUND(I339*H339,2)</f>
        <v>0</v>
      </c>
      <c r="K339" s="195"/>
      <c r="L339" s="39"/>
      <c r="M339" s="196" t="s">
        <v>1</v>
      </c>
      <c r="N339" s="197" t="s">
        <v>41</v>
      </c>
      <c r="O339" s="71"/>
      <c r="P339" s="198">
        <f>O339*H339</f>
        <v>0</v>
      </c>
      <c r="Q339" s="198">
        <v>0.10940999999999999</v>
      </c>
      <c r="R339" s="198">
        <f>Q339*H339</f>
        <v>0.54704999999999993</v>
      </c>
      <c r="S339" s="198">
        <v>0</v>
      </c>
      <c r="T339" s="199">
        <f>S339*H339</f>
        <v>0</v>
      </c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R339" s="200" t="s">
        <v>160</v>
      </c>
      <c r="AT339" s="200" t="s">
        <v>156</v>
      </c>
      <c r="AU339" s="200" t="s">
        <v>86</v>
      </c>
      <c r="AY339" s="17" t="s">
        <v>154</v>
      </c>
      <c r="BE339" s="201">
        <f>IF(N339="základní",J339,0)</f>
        <v>0</v>
      </c>
      <c r="BF339" s="201">
        <f>IF(N339="snížená",J339,0)</f>
        <v>0</v>
      </c>
      <c r="BG339" s="201">
        <f>IF(N339="zákl. přenesená",J339,0)</f>
        <v>0</v>
      </c>
      <c r="BH339" s="201">
        <f>IF(N339="sníž. přenesená",J339,0)</f>
        <v>0</v>
      </c>
      <c r="BI339" s="201">
        <f>IF(N339="nulová",J339,0)</f>
        <v>0</v>
      </c>
      <c r="BJ339" s="17" t="s">
        <v>84</v>
      </c>
      <c r="BK339" s="201">
        <f>ROUND(I339*H339,2)</f>
        <v>0</v>
      </c>
      <c r="BL339" s="17" t="s">
        <v>160</v>
      </c>
      <c r="BM339" s="200" t="s">
        <v>534</v>
      </c>
    </row>
    <row r="340" spans="1:65" s="2" customFormat="1" ht="21.75" customHeight="1">
      <c r="A340" s="34"/>
      <c r="B340" s="35"/>
      <c r="C340" s="225" t="s">
        <v>535</v>
      </c>
      <c r="D340" s="225" t="s">
        <v>292</v>
      </c>
      <c r="E340" s="226" t="s">
        <v>536</v>
      </c>
      <c r="F340" s="227" t="s">
        <v>537</v>
      </c>
      <c r="G340" s="228" t="s">
        <v>159</v>
      </c>
      <c r="H340" s="229">
        <v>5</v>
      </c>
      <c r="I340" s="230"/>
      <c r="J340" s="231">
        <f>ROUND(I340*H340,2)</f>
        <v>0</v>
      </c>
      <c r="K340" s="232"/>
      <c r="L340" s="233"/>
      <c r="M340" s="234" t="s">
        <v>1</v>
      </c>
      <c r="N340" s="235" t="s">
        <v>41</v>
      </c>
      <c r="O340" s="71"/>
      <c r="P340" s="198">
        <f>O340*H340</f>
        <v>0</v>
      </c>
      <c r="Q340" s="198">
        <v>6.1000000000000004E-3</v>
      </c>
      <c r="R340" s="198">
        <f>Q340*H340</f>
        <v>3.0500000000000003E-2</v>
      </c>
      <c r="S340" s="198">
        <v>0</v>
      </c>
      <c r="T340" s="199">
        <f>S340*H340</f>
        <v>0</v>
      </c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R340" s="200" t="s">
        <v>191</v>
      </c>
      <c r="AT340" s="200" t="s">
        <v>292</v>
      </c>
      <c r="AU340" s="200" t="s">
        <v>86</v>
      </c>
      <c r="AY340" s="17" t="s">
        <v>154</v>
      </c>
      <c r="BE340" s="201">
        <f>IF(N340="základní",J340,0)</f>
        <v>0</v>
      </c>
      <c r="BF340" s="201">
        <f>IF(N340="snížená",J340,0)</f>
        <v>0</v>
      </c>
      <c r="BG340" s="201">
        <f>IF(N340="zákl. přenesená",J340,0)</f>
        <v>0</v>
      </c>
      <c r="BH340" s="201">
        <f>IF(N340="sníž. přenesená",J340,0)</f>
        <v>0</v>
      </c>
      <c r="BI340" s="201">
        <f>IF(N340="nulová",J340,0)</f>
        <v>0</v>
      </c>
      <c r="BJ340" s="17" t="s">
        <v>84</v>
      </c>
      <c r="BK340" s="201">
        <f>ROUND(I340*H340,2)</f>
        <v>0</v>
      </c>
      <c r="BL340" s="17" t="s">
        <v>160</v>
      </c>
      <c r="BM340" s="200" t="s">
        <v>538</v>
      </c>
    </row>
    <row r="341" spans="1:65" s="2" customFormat="1" ht="16.5" customHeight="1">
      <c r="A341" s="34"/>
      <c r="B341" s="35"/>
      <c r="C341" s="225" t="s">
        <v>539</v>
      </c>
      <c r="D341" s="225" t="s">
        <v>292</v>
      </c>
      <c r="E341" s="226" t="s">
        <v>540</v>
      </c>
      <c r="F341" s="227" t="s">
        <v>541</v>
      </c>
      <c r="G341" s="228" t="s">
        <v>159</v>
      </c>
      <c r="H341" s="229">
        <v>5</v>
      </c>
      <c r="I341" s="230"/>
      <c r="J341" s="231">
        <f>ROUND(I341*H341,2)</f>
        <v>0</v>
      </c>
      <c r="K341" s="232"/>
      <c r="L341" s="233"/>
      <c r="M341" s="234" t="s">
        <v>1</v>
      </c>
      <c r="N341" s="235" t="s">
        <v>41</v>
      </c>
      <c r="O341" s="71"/>
      <c r="P341" s="198">
        <f>O341*H341</f>
        <v>0</v>
      </c>
      <c r="Q341" s="198">
        <v>1E-4</v>
      </c>
      <c r="R341" s="198">
        <f>Q341*H341</f>
        <v>5.0000000000000001E-4</v>
      </c>
      <c r="S341" s="198">
        <v>0</v>
      </c>
      <c r="T341" s="199">
        <f>S341*H341</f>
        <v>0</v>
      </c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R341" s="200" t="s">
        <v>191</v>
      </c>
      <c r="AT341" s="200" t="s">
        <v>292</v>
      </c>
      <c r="AU341" s="200" t="s">
        <v>86</v>
      </c>
      <c r="AY341" s="17" t="s">
        <v>154</v>
      </c>
      <c r="BE341" s="201">
        <f>IF(N341="základní",J341,0)</f>
        <v>0</v>
      </c>
      <c r="BF341" s="201">
        <f>IF(N341="snížená",J341,0)</f>
        <v>0</v>
      </c>
      <c r="BG341" s="201">
        <f>IF(N341="zákl. přenesená",J341,0)</f>
        <v>0</v>
      </c>
      <c r="BH341" s="201">
        <f>IF(N341="sníž. přenesená",J341,0)</f>
        <v>0</v>
      </c>
      <c r="BI341" s="201">
        <f>IF(N341="nulová",J341,0)</f>
        <v>0</v>
      </c>
      <c r="BJ341" s="17" t="s">
        <v>84</v>
      </c>
      <c r="BK341" s="201">
        <f>ROUND(I341*H341,2)</f>
        <v>0</v>
      </c>
      <c r="BL341" s="17" t="s">
        <v>160</v>
      </c>
      <c r="BM341" s="200" t="s">
        <v>542</v>
      </c>
    </row>
    <row r="342" spans="1:65" s="2" customFormat="1" ht="16.5" customHeight="1">
      <c r="A342" s="34"/>
      <c r="B342" s="35"/>
      <c r="C342" s="225" t="s">
        <v>543</v>
      </c>
      <c r="D342" s="225" t="s">
        <v>292</v>
      </c>
      <c r="E342" s="226" t="s">
        <v>544</v>
      </c>
      <c r="F342" s="227" t="s">
        <v>545</v>
      </c>
      <c r="G342" s="228" t="s">
        <v>159</v>
      </c>
      <c r="H342" s="229">
        <v>5</v>
      </c>
      <c r="I342" s="230"/>
      <c r="J342" s="231">
        <f>ROUND(I342*H342,2)</f>
        <v>0</v>
      </c>
      <c r="K342" s="232"/>
      <c r="L342" s="233"/>
      <c r="M342" s="234" t="s">
        <v>1</v>
      </c>
      <c r="N342" s="235" t="s">
        <v>41</v>
      </c>
      <c r="O342" s="71"/>
      <c r="P342" s="198">
        <f>O342*H342</f>
        <v>0</v>
      </c>
      <c r="Q342" s="198">
        <v>3.0000000000000001E-3</v>
      </c>
      <c r="R342" s="198">
        <f>Q342*H342</f>
        <v>1.4999999999999999E-2</v>
      </c>
      <c r="S342" s="198">
        <v>0</v>
      </c>
      <c r="T342" s="199">
        <f>S342*H342</f>
        <v>0</v>
      </c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R342" s="200" t="s">
        <v>191</v>
      </c>
      <c r="AT342" s="200" t="s">
        <v>292</v>
      </c>
      <c r="AU342" s="200" t="s">
        <v>86</v>
      </c>
      <c r="AY342" s="17" t="s">
        <v>154</v>
      </c>
      <c r="BE342" s="201">
        <f>IF(N342="základní",J342,0)</f>
        <v>0</v>
      </c>
      <c r="BF342" s="201">
        <f>IF(N342="snížená",J342,0)</f>
        <v>0</v>
      </c>
      <c r="BG342" s="201">
        <f>IF(N342="zákl. přenesená",J342,0)</f>
        <v>0</v>
      </c>
      <c r="BH342" s="201">
        <f>IF(N342="sníž. přenesená",J342,0)</f>
        <v>0</v>
      </c>
      <c r="BI342" s="201">
        <f>IF(N342="nulová",J342,0)</f>
        <v>0</v>
      </c>
      <c r="BJ342" s="17" t="s">
        <v>84</v>
      </c>
      <c r="BK342" s="201">
        <f>ROUND(I342*H342,2)</f>
        <v>0</v>
      </c>
      <c r="BL342" s="17" t="s">
        <v>160</v>
      </c>
      <c r="BM342" s="200" t="s">
        <v>546</v>
      </c>
    </row>
    <row r="343" spans="1:65" s="2" customFormat="1" ht="33" customHeight="1">
      <c r="A343" s="34"/>
      <c r="B343" s="35"/>
      <c r="C343" s="188" t="s">
        <v>547</v>
      </c>
      <c r="D343" s="188" t="s">
        <v>156</v>
      </c>
      <c r="E343" s="189" t="s">
        <v>548</v>
      </c>
      <c r="F343" s="190" t="s">
        <v>549</v>
      </c>
      <c r="G343" s="191" t="s">
        <v>194</v>
      </c>
      <c r="H343" s="192">
        <v>9</v>
      </c>
      <c r="I343" s="193"/>
      <c r="J343" s="194">
        <f>ROUND(I343*H343,2)</f>
        <v>0</v>
      </c>
      <c r="K343" s="195"/>
      <c r="L343" s="39"/>
      <c r="M343" s="196" t="s">
        <v>1</v>
      </c>
      <c r="N343" s="197" t="s">
        <v>41</v>
      </c>
      <c r="O343" s="71"/>
      <c r="P343" s="198">
        <f>O343*H343</f>
        <v>0</v>
      </c>
      <c r="Q343" s="198">
        <v>0.15540000000000001</v>
      </c>
      <c r="R343" s="198">
        <f>Q343*H343</f>
        <v>1.3986000000000001</v>
      </c>
      <c r="S343" s="198">
        <v>0</v>
      </c>
      <c r="T343" s="199">
        <f>S343*H343</f>
        <v>0</v>
      </c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R343" s="200" t="s">
        <v>160</v>
      </c>
      <c r="AT343" s="200" t="s">
        <v>156</v>
      </c>
      <c r="AU343" s="200" t="s">
        <v>86</v>
      </c>
      <c r="AY343" s="17" t="s">
        <v>154</v>
      </c>
      <c r="BE343" s="201">
        <f>IF(N343="základní",J343,0)</f>
        <v>0</v>
      </c>
      <c r="BF343" s="201">
        <f>IF(N343="snížená",J343,0)</f>
        <v>0</v>
      </c>
      <c r="BG343" s="201">
        <f>IF(N343="zákl. přenesená",J343,0)</f>
        <v>0</v>
      </c>
      <c r="BH343" s="201">
        <f>IF(N343="sníž. přenesená",J343,0)</f>
        <v>0</v>
      </c>
      <c r="BI343" s="201">
        <f>IF(N343="nulová",J343,0)</f>
        <v>0</v>
      </c>
      <c r="BJ343" s="17" t="s">
        <v>84</v>
      </c>
      <c r="BK343" s="201">
        <f>ROUND(I343*H343,2)</f>
        <v>0</v>
      </c>
      <c r="BL343" s="17" t="s">
        <v>160</v>
      </c>
      <c r="BM343" s="200" t="s">
        <v>550</v>
      </c>
    </row>
    <row r="344" spans="1:65" s="13" customFormat="1" ht="12">
      <c r="B344" s="202"/>
      <c r="C344" s="203"/>
      <c r="D344" s="204" t="s">
        <v>173</v>
      </c>
      <c r="E344" s="205" t="s">
        <v>1</v>
      </c>
      <c r="F344" s="206" t="s">
        <v>551</v>
      </c>
      <c r="G344" s="203"/>
      <c r="H344" s="207">
        <v>9</v>
      </c>
      <c r="I344" s="208"/>
      <c r="J344" s="203"/>
      <c r="K344" s="203"/>
      <c r="L344" s="209"/>
      <c r="M344" s="210"/>
      <c r="N344" s="211"/>
      <c r="O344" s="211"/>
      <c r="P344" s="211"/>
      <c r="Q344" s="211"/>
      <c r="R344" s="211"/>
      <c r="S344" s="211"/>
      <c r="T344" s="212"/>
      <c r="AT344" s="213" t="s">
        <v>173</v>
      </c>
      <c r="AU344" s="213" t="s">
        <v>86</v>
      </c>
      <c r="AV344" s="13" t="s">
        <v>86</v>
      </c>
      <c r="AW344" s="13" t="s">
        <v>32</v>
      </c>
      <c r="AX344" s="13" t="s">
        <v>84</v>
      </c>
      <c r="AY344" s="213" t="s">
        <v>154</v>
      </c>
    </row>
    <row r="345" spans="1:65" s="2" customFormat="1" ht="16.5" customHeight="1">
      <c r="A345" s="34"/>
      <c r="B345" s="35"/>
      <c r="C345" s="225" t="s">
        <v>552</v>
      </c>
      <c r="D345" s="225" t="s">
        <v>292</v>
      </c>
      <c r="E345" s="226" t="s">
        <v>553</v>
      </c>
      <c r="F345" s="227" t="s">
        <v>554</v>
      </c>
      <c r="G345" s="228" t="s">
        <v>194</v>
      </c>
      <c r="H345" s="229">
        <v>9.18</v>
      </c>
      <c r="I345" s="230"/>
      <c r="J345" s="231">
        <f>ROUND(I345*H345,2)</f>
        <v>0</v>
      </c>
      <c r="K345" s="232"/>
      <c r="L345" s="233"/>
      <c r="M345" s="234" t="s">
        <v>1</v>
      </c>
      <c r="N345" s="235" t="s">
        <v>41</v>
      </c>
      <c r="O345" s="71"/>
      <c r="P345" s="198">
        <f>O345*H345</f>
        <v>0</v>
      </c>
      <c r="Q345" s="198">
        <v>0.08</v>
      </c>
      <c r="R345" s="198">
        <f>Q345*H345</f>
        <v>0.73439999999999994</v>
      </c>
      <c r="S345" s="198">
        <v>0</v>
      </c>
      <c r="T345" s="199">
        <f>S345*H345</f>
        <v>0</v>
      </c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R345" s="200" t="s">
        <v>191</v>
      </c>
      <c r="AT345" s="200" t="s">
        <v>292</v>
      </c>
      <c r="AU345" s="200" t="s">
        <v>86</v>
      </c>
      <c r="AY345" s="17" t="s">
        <v>154</v>
      </c>
      <c r="BE345" s="201">
        <f>IF(N345="základní",J345,0)</f>
        <v>0</v>
      </c>
      <c r="BF345" s="201">
        <f>IF(N345="snížená",J345,0)</f>
        <v>0</v>
      </c>
      <c r="BG345" s="201">
        <f>IF(N345="zákl. přenesená",J345,0)</f>
        <v>0</v>
      </c>
      <c r="BH345" s="201">
        <f>IF(N345="sníž. přenesená",J345,0)</f>
        <v>0</v>
      </c>
      <c r="BI345" s="201">
        <f>IF(N345="nulová",J345,0)</f>
        <v>0</v>
      </c>
      <c r="BJ345" s="17" t="s">
        <v>84</v>
      </c>
      <c r="BK345" s="201">
        <f>ROUND(I345*H345,2)</f>
        <v>0</v>
      </c>
      <c r="BL345" s="17" t="s">
        <v>160</v>
      </c>
      <c r="BM345" s="200" t="s">
        <v>555</v>
      </c>
    </row>
    <row r="346" spans="1:65" s="13" customFormat="1" ht="12">
      <c r="B346" s="202"/>
      <c r="C346" s="203"/>
      <c r="D346" s="204" t="s">
        <v>173</v>
      </c>
      <c r="E346" s="203"/>
      <c r="F346" s="206" t="s">
        <v>556</v>
      </c>
      <c r="G346" s="203"/>
      <c r="H346" s="207">
        <v>9.18</v>
      </c>
      <c r="I346" s="208"/>
      <c r="J346" s="203"/>
      <c r="K346" s="203"/>
      <c r="L346" s="209"/>
      <c r="M346" s="210"/>
      <c r="N346" s="211"/>
      <c r="O346" s="211"/>
      <c r="P346" s="211"/>
      <c r="Q346" s="211"/>
      <c r="R346" s="211"/>
      <c r="S346" s="211"/>
      <c r="T346" s="212"/>
      <c r="AT346" s="213" t="s">
        <v>173</v>
      </c>
      <c r="AU346" s="213" t="s">
        <v>86</v>
      </c>
      <c r="AV346" s="13" t="s">
        <v>86</v>
      </c>
      <c r="AW346" s="13" t="s">
        <v>4</v>
      </c>
      <c r="AX346" s="13" t="s">
        <v>84</v>
      </c>
      <c r="AY346" s="213" t="s">
        <v>154</v>
      </c>
    </row>
    <row r="347" spans="1:65" s="2" customFormat="1" ht="33" customHeight="1">
      <c r="A347" s="34"/>
      <c r="B347" s="35"/>
      <c r="C347" s="188" t="s">
        <v>557</v>
      </c>
      <c r="D347" s="188" t="s">
        <v>156</v>
      </c>
      <c r="E347" s="189" t="s">
        <v>558</v>
      </c>
      <c r="F347" s="190" t="s">
        <v>559</v>
      </c>
      <c r="G347" s="191" t="s">
        <v>194</v>
      </c>
      <c r="H347" s="192">
        <v>2784</v>
      </c>
      <c r="I347" s="193"/>
      <c r="J347" s="194">
        <f>ROUND(I347*H347,2)</f>
        <v>0</v>
      </c>
      <c r="K347" s="195"/>
      <c r="L347" s="39"/>
      <c r="M347" s="196" t="s">
        <v>1</v>
      </c>
      <c r="N347" s="197" t="s">
        <v>41</v>
      </c>
      <c r="O347" s="71"/>
      <c r="P347" s="198">
        <f>O347*H347</f>
        <v>0</v>
      </c>
      <c r="Q347" s="198">
        <v>0.1295</v>
      </c>
      <c r="R347" s="198">
        <f>Q347*H347</f>
        <v>360.52800000000002</v>
      </c>
      <c r="S347" s="198">
        <v>0</v>
      </c>
      <c r="T347" s="199">
        <f>S347*H347</f>
        <v>0</v>
      </c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R347" s="200" t="s">
        <v>160</v>
      </c>
      <c r="AT347" s="200" t="s">
        <v>156</v>
      </c>
      <c r="AU347" s="200" t="s">
        <v>86</v>
      </c>
      <c r="AY347" s="17" t="s">
        <v>154</v>
      </c>
      <c r="BE347" s="201">
        <f>IF(N347="základní",J347,0)</f>
        <v>0</v>
      </c>
      <c r="BF347" s="201">
        <f>IF(N347="snížená",J347,0)</f>
        <v>0</v>
      </c>
      <c r="BG347" s="201">
        <f>IF(N347="zákl. přenesená",J347,0)</f>
        <v>0</v>
      </c>
      <c r="BH347" s="201">
        <f>IF(N347="sníž. přenesená",J347,0)</f>
        <v>0</v>
      </c>
      <c r="BI347" s="201">
        <f>IF(N347="nulová",J347,0)</f>
        <v>0</v>
      </c>
      <c r="BJ347" s="17" t="s">
        <v>84</v>
      </c>
      <c r="BK347" s="201">
        <f>ROUND(I347*H347,2)</f>
        <v>0</v>
      </c>
      <c r="BL347" s="17" t="s">
        <v>160</v>
      </c>
      <c r="BM347" s="200" t="s">
        <v>560</v>
      </c>
    </row>
    <row r="348" spans="1:65" s="13" customFormat="1" ht="12">
      <c r="B348" s="202"/>
      <c r="C348" s="203"/>
      <c r="D348" s="204" t="s">
        <v>173</v>
      </c>
      <c r="E348" s="205" t="s">
        <v>1</v>
      </c>
      <c r="F348" s="206" t="s">
        <v>561</v>
      </c>
      <c r="G348" s="203"/>
      <c r="H348" s="207">
        <v>2784</v>
      </c>
      <c r="I348" s="208"/>
      <c r="J348" s="203"/>
      <c r="K348" s="203"/>
      <c r="L348" s="209"/>
      <c r="M348" s="210"/>
      <c r="N348" s="211"/>
      <c r="O348" s="211"/>
      <c r="P348" s="211"/>
      <c r="Q348" s="211"/>
      <c r="R348" s="211"/>
      <c r="S348" s="211"/>
      <c r="T348" s="212"/>
      <c r="AT348" s="213" t="s">
        <v>173</v>
      </c>
      <c r="AU348" s="213" t="s">
        <v>86</v>
      </c>
      <c r="AV348" s="13" t="s">
        <v>86</v>
      </c>
      <c r="AW348" s="13" t="s">
        <v>32</v>
      </c>
      <c r="AX348" s="13" t="s">
        <v>84</v>
      </c>
      <c r="AY348" s="213" t="s">
        <v>154</v>
      </c>
    </row>
    <row r="349" spans="1:65" s="2" customFormat="1" ht="16.5" customHeight="1">
      <c r="A349" s="34"/>
      <c r="B349" s="35"/>
      <c r="C349" s="225" t="s">
        <v>562</v>
      </c>
      <c r="D349" s="225" t="s">
        <v>292</v>
      </c>
      <c r="E349" s="226" t="s">
        <v>563</v>
      </c>
      <c r="F349" s="227" t="s">
        <v>564</v>
      </c>
      <c r="G349" s="228" t="s">
        <v>194</v>
      </c>
      <c r="H349" s="229">
        <v>2839.68</v>
      </c>
      <c r="I349" s="230"/>
      <c r="J349" s="231">
        <f>ROUND(I349*H349,2)</f>
        <v>0</v>
      </c>
      <c r="K349" s="232"/>
      <c r="L349" s="233"/>
      <c r="M349" s="234" t="s">
        <v>1</v>
      </c>
      <c r="N349" s="235" t="s">
        <v>41</v>
      </c>
      <c r="O349" s="71"/>
      <c r="P349" s="198">
        <f>O349*H349</f>
        <v>0</v>
      </c>
      <c r="Q349" s="198">
        <v>4.4999999999999998E-2</v>
      </c>
      <c r="R349" s="198">
        <f>Q349*H349</f>
        <v>127.78559999999999</v>
      </c>
      <c r="S349" s="198">
        <v>0</v>
      </c>
      <c r="T349" s="199">
        <f>S349*H349</f>
        <v>0</v>
      </c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R349" s="200" t="s">
        <v>191</v>
      </c>
      <c r="AT349" s="200" t="s">
        <v>292</v>
      </c>
      <c r="AU349" s="200" t="s">
        <v>86</v>
      </c>
      <c r="AY349" s="17" t="s">
        <v>154</v>
      </c>
      <c r="BE349" s="201">
        <f>IF(N349="základní",J349,0)</f>
        <v>0</v>
      </c>
      <c r="BF349" s="201">
        <f>IF(N349="snížená",J349,0)</f>
        <v>0</v>
      </c>
      <c r="BG349" s="201">
        <f>IF(N349="zákl. přenesená",J349,0)</f>
        <v>0</v>
      </c>
      <c r="BH349" s="201">
        <f>IF(N349="sníž. přenesená",J349,0)</f>
        <v>0</v>
      </c>
      <c r="BI349" s="201">
        <f>IF(N349="nulová",J349,0)</f>
        <v>0</v>
      </c>
      <c r="BJ349" s="17" t="s">
        <v>84</v>
      </c>
      <c r="BK349" s="201">
        <f>ROUND(I349*H349,2)</f>
        <v>0</v>
      </c>
      <c r="BL349" s="17" t="s">
        <v>160</v>
      </c>
      <c r="BM349" s="200" t="s">
        <v>565</v>
      </c>
    </row>
    <row r="350" spans="1:65" s="13" customFormat="1" ht="12">
      <c r="B350" s="202"/>
      <c r="C350" s="203"/>
      <c r="D350" s="204" t="s">
        <v>173</v>
      </c>
      <c r="E350" s="203"/>
      <c r="F350" s="206" t="s">
        <v>566</v>
      </c>
      <c r="G350" s="203"/>
      <c r="H350" s="207">
        <v>2839.68</v>
      </c>
      <c r="I350" s="208"/>
      <c r="J350" s="203"/>
      <c r="K350" s="203"/>
      <c r="L350" s="209"/>
      <c r="M350" s="210"/>
      <c r="N350" s="211"/>
      <c r="O350" s="211"/>
      <c r="P350" s="211"/>
      <c r="Q350" s="211"/>
      <c r="R350" s="211"/>
      <c r="S350" s="211"/>
      <c r="T350" s="212"/>
      <c r="AT350" s="213" t="s">
        <v>173</v>
      </c>
      <c r="AU350" s="213" t="s">
        <v>86</v>
      </c>
      <c r="AV350" s="13" t="s">
        <v>86</v>
      </c>
      <c r="AW350" s="13" t="s">
        <v>4</v>
      </c>
      <c r="AX350" s="13" t="s">
        <v>84</v>
      </c>
      <c r="AY350" s="213" t="s">
        <v>154</v>
      </c>
    </row>
    <row r="351" spans="1:65" s="2" customFormat="1" ht="24.25" customHeight="1">
      <c r="A351" s="34"/>
      <c r="B351" s="35"/>
      <c r="C351" s="188" t="s">
        <v>567</v>
      </c>
      <c r="D351" s="188" t="s">
        <v>156</v>
      </c>
      <c r="E351" s="189" t="s">
        <v>568</v>
      </c>
      <c r="F351" s="190" t="s">
        <v>569</v>
      </c>
      <c r="G351" s="191" t="s">
        <v>194</v>
      </c>
      <c r="H351" s="192">
        <v>19</v>
      </c>
      <c r="I351" s="193"/>
      <c r="J351" s="194">
        <f>ROUND(I351*H351,2)</f>
        <v>0</v>
      </c>
      <c r="K351" s="195"/>
      <c r="L351" s="39"/>
      <c r="M351" s="196" t="s">
        <v>1</v>
      </c>
      <c r="N351" s="197" t="s">
        <v>41</v>
      </c>
      <c r="O351" s="71"/>
      <c r="P351" s="198">
        <f>O351*H351</f>
        <v>0</v>
      </c>
      <c r="Q351" s="198">
        <v>1.0000000000000001E-5</v>
      </c>
      <c r="R351" s="198">
        <f>Q351*H351</f>
        <v>1.9000000000000001E-4</v>
      </c>
      <c r="S351" s="198">
        <v>0</v>
      </c>
      <c r="T351" s="199">
        <f>S351*H351</f>
        <v>0</v>
      </c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R351" s="200" t="s">
        <v>160</v>
      </c>
      <c r="AT351" s="200" t="s">
        <v>156</v>
      </c>
      <c r="AU351" s="200" t="s">
        <v>86</v>
      </c>
      <c r="AY351" s="17" t="s">
        <v>154</v>
      </c>
      <c r="BE351" s="201">
        <f>IF(N351="základní",J351,0)</f>
        <v>0</v>
      </c>
      <c r="BF351" s="201">
        <f>IF(N351="snížená",J351,0)</f>
        <v>0</v>
      </c>
      <c r="BG351" s="201">
        <f>IF(N351="zákl. přenesená",J351,0)</f>
        <v>0</v>
      </c>
      <c r="BH351" s="201">
        <f>IF(N351="sníž. přenesená",J351,0)</f>
        <v>0</v>
      </c>
      <c r="BI351" s="201">
        <f>IF(N351="nulová",J351,0)</f>
        <v>0</v>
      </c>
      <c r="BJ351" s="17" t="s">
        <v>84</v>
      </c>
      <c r="BK351" s="201">
        <f>ROUND(I351*H351,2)</f>
        <v>0</v>
      </c>
      <c r="BL351" s="17" t="s">
        <v>160</v>
      </c>
      <c r="BM351" s="200" t="s">
        <v>570</v>
      </c>
    </row>
    <row r="352" spans="1:65" s="13" customFormat="1" ht="24">
      <c r="B352" s="202"/>
      <c r="C352" s="203"/>
      <c r="D352" s="204" t="s">
        <v>173</v>
      </c>
      <c r="E352" s="205" t="s">
        <v>1</v>
      </c>
      <c r="F352" s="206" t="s">
        <v>571</v>
      </c>
      <c r="G352" s="203"/>
      <c r="H352" s="207">
        <v>19</v>
      </c>
      <c r="I352" s="208"/>
      <c r="J352" s="203"/>
      <c r="K352" s="203"/>
      <c r="L352" s="209"/>
      <c r="M352" s="210"/>
      <c r="N352" s="211"/>
      <c r="O352" s="211"/>
      <c r="P352" s="211"/>
      <c r="Q352" s="211"/>
      <c r="R352" s="211"/>
      <c r="S352" s="211"/>
      <c r="T352" s="212"/>
      <c r="AT352" s="213" t="s">
        <v>173</v>
      </c>
      <c r="AU352" s="213" t="s">
        <v>86</v>
      </c>
      <c r="AV352" s="13" t="s">
        <v>86</v>
      </c>
      <c r="AW352" s="13" t="s">
        <v>32</v>
      </c>
      <c r="AX352" s="13" t="s">
        <v>84</v>
      </c>
      <c r="AY352" s="213" t="s">
        <v>154</v>
      </c>
    </row>
    <row r="353" spans="1:65" s="2" customFormat="1" ht="24.25" customHeight="1">
      <c r="A353" s="34"/>
      <c r="B353" s="35"/>
      <c r="C353" s="188" t="s">
        <v>572</v>
      </c>
      <c r="D353" s="188" t="s">
        <v>156</v>
      </c>
      <c r="E353" s="189" t="s">
        <v>573</v>
      </c>
      <c r="F353" s="190" t="s">
        <v>574</v>
      </c>
      <c r="G353" s="191" t="s">
        <v>194</v>
      </c>
      <c r="H353" s="192">
        <v>19</v>
      </c>
      <c r="I353" s="193"/>
      <c r="J353" s="194">
        <f>ROUND(I353*H353,2)</f>
        <v>0</v>
      </c>
      <c r="K353" s="195"/>
      <c r="L353" s="39"/>
      <c r="M353" s="196" t="s">
        <v>1</v>
      </c>
      <c r="N353" s="197" t="s">
        <v>41</v>
      </c>
      <c r="O353" s="71"/>
      <c r="P353" s="198">
        <f>O353*H353</f>
        <v>0</v>
      </c>
      <c r="Q353" s="198">
        <v>3.4000000000000002E-4</v>
      </c>
      <c r="R353" s="198">
        <f>Q353*H353</f>
        <v>6.4600000000000005E-3</v>
      </c>
      <c r="S353" s="198">
        <v>0</v>
      </c>
      <c r="T353" s="199">
        <f>S353*H353</f>
        <v>0</v>
      </c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R353" s="200" t="s">
        <v>160</v>
      </c>
      <c r="AT353" s="200" t="s">
        <v>156</v>
      </c>
      <c r="AU353" s="200" t="s">
        <v>86</v>
      </c>
      <c r="AY353" s="17" t="s">
        <v>154</v>
      </c>
      <c r="BE353" s="201">
        <f>IF(N353="základní",J353,0)</f>
        <v>0</v>
      </c>
      <c r="BF353" s="201">
        <f>IF(N353="snížená",J353,0)</f>
        <v>0</v>
      </c>
      <c r="BG353" s="201">
        <f>IF(N353="zákl. přenesená",J353,0)</f>
        <v>0</v>
      </c>
      <c r="BH353" s="201">
        <f>IF(N353="sníž. přenesená",J353,0)</f>
        <v>0</v>
      </c>
      <c r="BI353" s="201">
        <f>IF(N353="nulová",J353,0)</f>
        <v>0</v>
      </c>
      <c r="BJ353" s="17" t="s">
        <v>84</v>
      </c>
      <c r="BK353" s="201">
        <f>ROUND(I353*H353,2)</f>
        <v>0</v>
      </c>
      <c r="BL353" s="17" t="s">
        <v>160</v>
      </c>
      <c r="BM353" s="200" t="s">
        <v>575</v>
      </c>
    </row>
    <row r="354" spans="1:65" s="13" customFormat="1" ht="24">
      <c r="B354" s="202"/>
      <c r="C354" s="203"/>
      <c r="D354" s="204" t="s">
        <v>173</v>
      </c>
      <c r="E354" s="205" t="s">
        <v>1</v>
      </c>
      <c r="F354" s="206" t="s">
        <v>571</v>
      </c>
      <c r="G354" s="203"/>
      <c r="H354" s="207">
        <v>19</v>
      </c>
      <c r="I354" s="208"/>
      <c r="J354" s="203"/>
      <c r="K354" s="203"/>
      <c r="L354" s="209"/>
      <c r="M354" s="210"/>
      <c r="N354" s="211"/>
      <c r="O354" s="211"/>
      <c r="P354" s="211"/>
      <c r="Q354" s="211"/>
      <c r="R354" s="211"/>
      <c r="S354" s="211"/>
      <c r="T354" s="212"/>
      <c r="AT354" s="213" t="s">
        <v>173</v>
      </c>
      <c r="AU354" s="213" t="s">
        <v>86</v>
      </c>
      <c r="AV354" s="13" t="s">
        <v>86</v>
      </c>
      <c r="AW354" s="13" t="s">
        <v>32</v>
      </c>
      <c r="AX354" s="13" t="s">
        <v>84</v>
      </c>
      <c r="AY354" s="213" t="s">
        <v>154</v>
      </c>
    </row>
    <row r="355" spans="1:65" s="2" customFormat="1" ht="24.25" customHeight="1">
      <c r="A355" s="34"/>
      <c r="B355" s="35"/>
      <c r="C355" s="188" t="s">
        <v>576</v>
      </c>
      <c r="D355" s="188" t="s">
        <v>156</v>
      </c>
      <c r="E355" s="189" t="s">
        <v>577</v>
      </c>
      <c r="F355" s="190" t="s">
        <v>578</v>
      </c>
      <c r="G355" s="191" t="s">
        <v>194</v>
      </c>
      <c r="H355" s="192">
        <v>33.200000000000003</v>
      </c>
      <c r="I355" s="193"/>
      <c r="J355" s="194">
        <f>ROUND(I355*H355,2)</f>
        <v>0</v>
      </c>
      <c r="K355" s="195"/>
      <c r="L355" s="39"/>
      <c r="M355" s="196" t="s">
        <v>1</v>
      </c>
      <c r="N355" s="197" t="s">
        <v>41</v>
      </c>
      <c r="O355" s="71"/>
      <c r="P355" s="198">
        <f>O355*H355</f>
        <v>0</v>
      </c>
      <c r="Q355" s="198">
        <v>0.61348000000000003</v>
      </c>
      <c r="R355" s="198">
        <f>Q355*H355</f>
        <v>20.367536000000001</v>
      </c>
      <c r="S355" s="198">
        <v>0</v>
      </c>
      <c r="T355" s="199">
        <f>S355*H355</f>
        <v>0</v>
      </c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R355" s="200" t="s">
        <v>160</v>
      </c>
      <c r="AT355" s="200" t="s">
        <v>156</v>
      </c>
      <c r="AU355" s="200" t="s">
        <v>86</v>
      </c>
      <c r="AY355" s="17" t="s">
        <v>154</v>
      </c>
      <c r="BE355" s="201">
        <f>IF(N355="základní",J355,0)</f>
        <v>0</v>
      </c>
      <c r="BF355" s="201">
        <f>IF(N355="snížená",J355,0)</f>
        <v>0</v>
      </c>
      <c r="BG355" s="201">
        <f>IF(N355="zákl. přenesená",J355,0)</f>
        <v>0</v>
      </c>
      <c r="BH355" s="201">
        <f>IF(N355="sníž. přenesená",J355,0)</f>
        <v>0</v>
      </c>
      <c r="BI355" s="201">
        <f>IF(N355="nulová",J355,0)</f>
        <v>0</v>
      </c>
      <c r="BJ355" s="17" t="s">
        <v>84</v>
      </c>
      <c r="BK355" s="201">
        <f>ROUND(I355*H355,2)</f>
        <v>0</v>
      </c>
      <c r="BL355" s="17" t="s">
        <v>160</v>
      </c>
      <c r="BM355" s="200" t="s">
        <v>579</v>
      </c>
    </row>
    <row r="356" spans="1:65" s="13" customFormat="1" ht="12">
      <c r="B356" s="202"/>
      <c r="C356" s="203"/>
      <c r="D356" s="204" t="s">
        <v>173</v>
      </c>
      <c r="E356" s="205" t="s">
        <v>1</v>
      </c>
      <c r="F356" s="206" t="s">
        <v>580</v>
      </c>
      <c r="G356" s="203"/>
      <c r="H356" s="207">
        <v>13.5</v>
      </c>
      <c r="I356" s="208"/>
      <c r="J356" s="203"/>
      <c r="K356" s="203"/>
      <c r="L356" s="209"/>
      <c r="M356" s="210"/>
      <c r="N356" s="211"/>
      <c r="O356" s="211"/>
      <c r="P356" s="211"/>
      <c r="Q356" s="211"/>
      <c r="R356" s="211"/>
      <c r="S356" s="211"/>
      <c r="T356" s="212"/>
      <c r="AT356" s="213" t="s">
        <v>173</v>
      </c>
      <c r="AU356" s="213" t="s">
        <v>86</v>
      </c>
      <c r="AV356" s="13" t="s">
        <v>86</v>
      </c>
      <c r="AW356" s="13" t="s">
        <v>32</v>
      </c>
      <c r="AX356" s="13" t="s">
        <v>76</v>
      </c>
      <c r="AY356" s="213" t="s">
        <v>154</v>
      </c>
    </row>
    <row r="357" spans="1:65" s="13" customFormat="1" ht="12">
      <c r="B357" s="202"/>
      <c r="C357" s="203"/>
      <c r="D357" s="204" t="s">
        <v>173</v>
      </c>
      <c r="E357" s="205" t="s">
        <v>1</v>
      </c>
      <c r="F357" s="206" t="s">
        <v>581</v>
      </c>
      <c r="G357" s="203"/>
      <c r="H357" s="207">
        <v>10</v>
      </c>
      <c r="I357" s="208"/>
      <c r="J357" s="203"/>
      <c r="K357" s="203"/>
      <c r="L357" s="209"/>
      <c r="M357" s="210"/>
      <c r="N357" s="211"/>
      <c r="O357" s="211"/>
      <c r="P357" s="211"/>
      <c r="Q357" s="211"/>
      <c r="R357" s="211"/>
      <c r="S357" s="211"/>
      <c r="T357" s="212"/>
      <c r="AT357" s="213" t="s">
        <v>173</v>
      </c>
      <c r="AU357" s="213" t="s">
        <v>86</v>
      </c>
      <c r="AV357" s="13" t="s">
        <v>86</v>
      </c>
      <c r="AW357" s="13" t="s">
        <v>32</v>
      </c>
      <c r="AX357" s="13" t="s">
        <v>76</v>
      </c>
      <c r="AY357" s="213" t="s">
        <v>154</v>
      </c>
    </row>
    <row r="358" spans="1:65" s="13" customFormat="1" ht="12">
      <c r="B358" s="202"/>
      <c r="C358" s="203"/>
      <c r="D358" s="204" t="s">
        <v>173</v>
      </c>
      <c r="E358" s="205" t="s">
        <v>1</v>
      </c>
      <c r="F358" s="206" t="s">
        <v>582</v>
      </c>
      <c r="G358" s="203"/>
      <c r="H358" s="207">
        <v>9.6999999999999993</v>
      </c>
      <c r="I358" s="208"/>
      <c r="J358" s="203"/>
      <c r="K358" s="203"/>
      <c r="L358" s="209"/>
      <c r="M358" s="210"/>
      <c r="N358" s="211"/>
      <c r="O358" s="211"/>
      <c r="P358" s="211"/>
      <c r="Q358" s="211"/>
      <c r="R358" s="211"/>
      <c r="S358" s="211"/>
      <c r="T358" s="212"/>
      <c r="AT358" s="213" t="s">
        <v>173</v>
      </c>
      <c r="AU358" s="213" t="s">
        <v>86</v>
      </c>
      <c r="AV358" s="13" t="s">
        <v>86</v>
      </c>
      <c r="AW358" s="13" t="s">
        <v>32</v>
      </c>
      <c r="AX358" s="13" t="s">
        <v>76</v>
      </c>
      <c r="AY358" s="213" t="s">
        <v>154</v>
      </c>
    </row>
    <row r="359" spans="1:65" s="14" customFormat="1" ht="12">
      <c r="B359" s="214"/>
      <c r="C359" s="215"/>
      <c r="D359" s="204" t="s">
        <v>173</v>
      </c>
      <c r="E359" s="216" t="s">
        <v>1</v>
      </c>
      <c r="F359" s="217" t="s">
        <v>213</v>
      </c>
      <c r="G359" s="215"/>
      <c r="H359" s="218">
        <v>33.200000000000003</v>
      </c>
      <c r="I359" s="219"/>
      <c r="J359" s="215"/>
      <c r="K359" s="215"/>
      <c r="L359" s="220"/>
      <c r="M359" s="221"/>
      <c r="N359" s="222"/>
      <c r="O359" s="222"/>
      <c r="P359" s="222"/>
      <c r="Q359" s="222"/>
      <c r="R359" s="222"/>
      <c r="S359" s="222"/>
      <c r="T359" s="223"/>
      <c r="AT359" s="224" t="s">
        <v>173</v>
      </c>
      <c r="AU359" s="224" t="s">
        <v>86</v>
      </c>
      <c r="AV359" s="14" t="s">
        <v>160</v>
      </c>
      <c r="AW359" s="14" t="s">
        <v>32</v>
      </c>
      <c r="AX359" s="14" t="s">
        <v>84</v>
      </c>
      <c r="AY359" s="224" t="s">
        <v>154</v>
      </c>
    </row>
    <row r="360" spans="1:65" s="2" customFormat="1" ht="16.5" customHeight="1">
      <c r="A360" s="34"/>
      <c r="B360" s="35"/>
      <c r="C360" s="225" t="s">
        <v>583</v>
      </c>
      <c r="D360" s="225" t="s">
        <v>292</v>
      </c>
      <c r="E360" s="226" t="s">
        <v>584</v>
      </c>
      <c r="F360" s="227" t="s">
        <v>585</v>
      </c>
      <c r="G360" s="228" t="s">
        <v>194</v>
      </c>
      <c r="H360" s="229">
        <v>33.531999999999996</v>
      </c>
      <c r="I360" s="230"/>
      <c r="J360" s="231">
        <f>ROUND(I360*H360,2)</f>
        <v>0</v>
      </c>
      <c r="K360" s="232"/>
      <c r="L360" s="233"/>
      <c r="M360" s="234" t="s">
        <v>1</v>
      </c>
      <c r="N360" s="235" t="s">
        <v>41</v>
      </c>
      <c r="O360" s="71"/>
      <c r="P360" s="198">
        <f>O360*H360</f>
        <v>0</v>
      </c>
      <c r="Q360" s="198">
        <v>0.29959999999999998</v>
      </c>
      <c r="R360" s="198">
        <f>Q360*H360</f>
        <v>10.046187199999999</v>
      </c>
      <c r="S360" s="198">
        <v>0</v>
      </c>
      <c r="T360" s="199">
        <f>S360*H360</f>
        <v>0</v>
      </c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R360" s="200" t="s">
        <v>191</v>
      </c>
      <c r="AT360" s="200" t="s">
        <v>292</v>
      </c>
      <c r="AU360" s="200" t="s">
        <v>86</v>
      </c>
      <c r="AY360" s="17" t="s">
        <v>154</v>
      </c>
      <c r="BE360" s="201">
        <f>IF(N360="základní",J360,0)</f>
        <v>0</v>
      </c>
      <c r="BF360" s="201">
        <f>IF(N360="snížená",J360,0)</f>
        <v>0</v>
      </c>
      <c r="BG360" s="201">
        <f>IF(N360="zákl. přenesená",J360,0)</f>
        <v>0</v>
      </c>
      <c r="BH360" s="201">
        <f>IF(N360="sníž. přenesená",J360,0)</f>
        <v>0</v>
      </c>
      <c r="BI360" s="201">
        <f>IF(N360="nulová",J360,0)</f>
        <v>0</v>
      </c>
      <c r="BJ360" s="17" t="s">
        <v>84</v>
      </c>
      <c r="BK360" s="201">
        <f>ROUND(I360*H360,2)</f>
        <v>0</v>
      </c>
      <c r="BL360" s="17" t="s">
        <v>160</v>
      </c>
      <c r="BM360" s="200" t="s">
        <v>586</v>
      </c>
    </row>
    <row r="361" spans="1:65" s="13" customFormat="1" ht="12">
      <c r="B361" s="202"/>
      <c r="C361" s="203"/>
      <c r="D361" s="204" t="s">
        <v>173</v>
      </c>
      <c r="E361" s="203"/>
      <c r="F361" s="206" t="s">
        <v>587</v>
      </c>
      <c r="G361" s="203"/>
      <c r="H361" s="207">
        <v>33.531999999999996</v>
      </c>
      <c r="I361" s="208"/>
      <c r="J361" s="203"/>
      <c r="K361" s="203"/>
      <c r="L361" s="209"/>
      <c r="M361" s="210"/>
      <c r="N361" s="211"/>
      <c r="O361" s="211"/>
      <c r="P361" s="211"/>
      <c r="Q361" s="211"/>
      <c r="R361" s="211"/>
      <c r="S361" s="211"/>
      <c r="T361" s="212"/>
      <c r="AT361" s="213" t="s">
        <v>173</v>
      </c>
      <c r="AU361" s="213" t="s">
        <v>86</v>
      </c>
      <c r="AV361" s="13" t="s">
        <v>86</v>
      </c>
      <c r="AW361" s="13" t="s">
        <v>4</v>
      </c>
      <c r="AX361" s="13" t="s">
        <v>84</v>
      </c>
      <c r="AY361" s="213" t="s">
        <v>154</v>
      </c>
    </row>
    <row r="362" spans="1:65" s="2" customFormat="1" ht="16.5" customHeight="1">
      <c r="A362" s="34"/>
      <c r="B362" s="35"/>
      <c r="C362" s="188" t="s">
        <v>588</v>
      </c>
      <c r="D362" s="188" t="s">
        <v>156</v>
      </c>
      <c r="E362" s="189" t="s">
        <v>589</v>
      </c>
      <c r="F362" s="190" t="s">
        <v>590</v>
      </c>
      <c r="G362" s="191" t="s">
        <v>171</v>
      </c>
      <c r="H362" s="192">
        <v>4.75</v>
      </c>
      <c r="I362" s="193"/>
      <c r="J362" s="194">
        <f>ROUND(I362*H362,2)</f>
        <v>0</v>
      </c>
      <c r="K362" s="195"/>
      <c r="L362" s="39"/>
      <c r="M362" s="196" t="s">
        <v>1</v>
      </c>
      <c r="N362" s="197" t="s">
        <v>41</v>
      </c>
      <c r="O362" s="71"/>
      <c r="P362" s="198">
        <f>O362*H362</f>
        <v>0</v>
      </c>
      <c r="Q362" s="198">
        <v>0</v>
      </c>
      <c r="R362" s="198">
        <f>Q362*H362</f>
        <v>0</v>
      </c>
      <c r="S362" s="198">
        <v>0</v>
      </c>
      <c r="T362" s="199">
        <f>S362*H362</f>
        <v>0</v>
      </c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R362" s="200" t="s">
        <v>160</v>
      </c>
      <c r="AT362" s="200" t="s">
        <v>156</v>
      </c>
      <c r="AU362" s="200" t="s">
        <v>86</v>
      </c>
      <c r="AY362" s="17" t="s">
        <v>154</v>
      </c>
      <c r="BE362" s="201">
        <f>IF(N362="základní",J362,0)</f>
        <v>0</v>
      </c>
      <c r="BF362" s="201">
        <f>IF(N362="snížená",J362,0)</f>
        <v>0</v>
      </c>
      <c r="BG362" s="201">
        <f>IF(N362="zákl. přenesená",J362,0)</f>
        <v>0</v>
      </c>
      <c r="BH362" s="201">
        <f>IF(N362="sníž. přenesená",J362,0)</f>
        <v>0</v>
      </c>
      <c r="BI362" s="201">
        <f>IF(N362="nulová",J362,0)</f>
        <v>0</v>
      </c>
      <c r="BJ362" s="17" t="s">
        <v>84</v>
      </c>
      <c r="BK362" s="201">
        <f>ROUND(I362*H362,2)</f>
        <v>0</v>
      </c>
      <c r="BL362" s="17" t="s">
        <v>160</v>
      </c>
      <c r="BM362" s="200" t="s">
        <v>591</v>
      </c>
    </row>
    <row r="363" spans="1:65" s="13" customFormat="1" ht="24">
      <c r="B363" s="202"/>
      <c r="C363" s="203"/>
      <c r="D363" s="204" t="s">
        <v>173</v>
      </c>
      <c r="E363" s="205" t="s">
        <v>1</v>
      </c>
      <c r="F363" s="206" t="s">
        <v>184</v>
      </c>
      <c r="G363" s="203"/>
      <c r="H363" s="207">
        <v>4.75</v>
      </c>
      <c r="I363" s="208"/>
      <c r="J363" s="203"/>
      <c r="K363" s="203"/>
      <c r="L363" s="209"/>
      <c r="M363" s="210"/>
      <c r="N363" s="211"/>
      <c r="O363" s="211"/>
      <c r="P363" s="211"/>
      <c r="Q363" s="211"/>
      <c r="R363" s="211"/>
      <c r="S363" s="211"/>
      <c r="T363" s="212"/>
      <c r="AT363" s="213" t="s">
        <v>173</v>
      </c>
      <c r="AU363" s="213" t="s">
        <v>86</v>
      </c>
      <c r="AV363" s="13" t="s">
        <v>86</v>
      </c>
      <c r="AW363" s="13" t="s">
        <v>32</v>
      </c>
      <c r="AX363" s="13" t="s">
        <v>84</v>
      </c>
      <c r="AY363" s="213" t="s">
        <v>154</v>
      </c>
    </row>
    <row r="364" spans="1:65" s="12" customFormat="1" ht="22.75" customHeight="1">
      <c r="B364" s="172"/>
      <c r="C364" s="173"/>
      <c r="D364" s="174" t="s">
        <v>75</v>
      </c>
      <c r="E364" s="186" t="s">
        <v>592</v>
      </c>
      <c r="F364" s="186" t="s">
        <v>593</v>
      </c>
      <c r="G364" s="173"/>
      <c r="H364" s="173"/>
      <c r="I364" s="176"/>
      <c r="J364" s="187">
        <f>BK364</f>
        <v>0</v>
      </c>
      <c r="K364" s="173"/>
      <c r="L364" s="178"/>
      <c r="M364" s="179"/>
      <c r="N364" s="180"/>
      <c r="O364" s="180"/>
      <c r="P364" s="181">
        <f>SUM(P365:P375)</f>
        <v>0</v>
      </c>
      <c r="Q364" s="180"/>
      <c r="R364" s="181">
        <f>SUM(R365:R375)</f>
        <v>0</v>
      </c>
      <c r="S364" s="180"/>
      <c r="T364" s="182">
        <f>SUM(T365:T375)</f>
        <v>0</v>
      </c>
      <c r="AR364" s="183" t="s">
        <v>84</v>
      </c>
      <c r="AT364" s="184" t="s">
        <v>75</v>
      </c>
      <c r="AU364" s="184" t="s">
        <v>84</v>
      </c>
      <c r="AY364" s="183" t="s">
        <v>154</v>
      </c>
      <c r="BK364" s="185">
        <f>SUM(BK365:BK375)</f>
        <v>0</v>
      </c>
    </row>
    <row r="365" spans="1:65" s="2" customFormat="1" ht="37.75" customHeight="1">
      <c r="A365" s="34"/>
      <c r="B365" s="35"/>
      <c r="C365" s="188" t="s">
        <v>594</v>
      </c>
      <c r="D365" s="188" t="s">
        <v>156</v>
      </c>
      <c r="E365" s="189" t="s">
        <v>595</v>
      </c>
      <c r="F365" s="190" t="s">
        <v>596</v>
      </c>
      <c r="G365" s="191" t="s">
        <v>266</v>
      </c>
      <c r="H365" s="192">
        <v>10.868</v>
      </c>
      <c r="I365" s="193"/>
      <c r="J365" s="194">
        <f>ROUND(I365*H365,2)</f>
        <v>0</v>
      </c>
      <c r="K365" s="195"/>
      <c r="L365" s="39"/>
      <c r="M365" s="196" t="s">
        <v>1</v>
      </c>
      <c r="N365" s="197" t="s">
        <v>41</v>
      </c>
      <c r="O365" s="71"/>
      <c r="P365" s="198">
        <f>O365*H365</f>
        <v>0</v>
      </c>
      <c r="Q365" s="198">
        <v>0</v>
      </c>
      <c r="R365" s="198">
        <f>Q365*H365</f>
        <v>0</v>
      </c>
      <c r="S365" s="198">
        <v>0</v>
      </c>
      <c r="T365" s="199">
        <f>S365*H365</f>
        <v>0</v>
      </c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R365" s="200" t="s">
        <v>160</v>
      </c>
      <c r="AT365" s="200" t="s">
        <v>156</v>
      </c>
      <c r="AU365" s="200" t="s">
        <v>86</v>
      </c>
      <c r="AY365" s="17" t="s">
        <v>154</v>
      </c>
      <c r="BE365" s="201">
        <f>IF(N365="základní",J365,0)</f>
        <v>0</v>
      </c>
      <c r="BF365" s="201">
        <f>IF(N365="snížená",J365,0)</f>
        <v>0</v>
      </c>
      <c r="BG365" s="201">
        <f>IF(N365="zákl. přenesená",J365,0)</f>
        <v>0</v>
      </c>
      <c r="BH365" s="201">
        <f>IF(N365="sníž. přenesená",J365,0)</f>
        <v>0</v>
      </c>
      <c r="BI365" s="201">
        <f>IF(N365="nulová",J365,0)</f>
        <v>0</v>
      </c>
      <c r="BJ365" s="17" t="s">
        <v>84</v>
      </c>
      <c r="BK365" s="201">
        <f>ROUND(I365*H365,2)</f>
        <v>0</v>
      </c>
      <c r="BL365" s="17" t="s">
        <v>160</v>
      </c>
      <c r="BM365" s="200" t="s">
        <v>597</v>
      </c>
    </row>
    <row r="366" spans="1:65" s="13" customFormat="1" ht="12">
      <c r="B366" s="202"/>
      <c r="C366" s="203"/>
      <c r="D366" s="204" t="s">
        <v>173</v>
      </c>
      <c r="E366" s="205" t="s">
        <v>1</v>
      </c>
      <c r="F366" s="206" t="s">
        <v>598</v>
      </c>
      <c r="G366" s="203"/>
      <c r="H366" s="207">
        <v>10.868</v>
      </c>
      <c r="I366" s="208"/>
      <c r="J366" s="203"/>
      <c r="K366" s="203"/>
      <c r="L366" s="209"/>
      <c r="M366" s="210"/>
      <c r="N366" s="211"/>
      <c r="O366" s="211"/>
      <c r="P366" s="211"/>
      <c r="Q366" s="211"/>
      <c r="R366" s="211"/>
      <c r="S366" s="211"/>
      <c r="T366" s="212"/>
      <c r="AT366" s="213" t="s">
        <v>173</v>
      </c>
      <c r="AU366" s="213" t="s">
        <v>86</v>
      </c>
      <c r="AV366" s="13" t="s">
        <v>86</v>
      </c>
      <c r="AW366" s="13" t="s">
        <v>32</v>
      </c>
      <c r="AX366" s="13" t="s">
        <v>84</v>
      </c>
      <c r="AY366" s="213" t="s">
        <v>154</v>
      </c>
    </row>
    <row r="367" spans="1:65" s="2" customFormat="1" ht="21.75" customHeight="1">
      <c r="A367" s="34"/>
      <c r="B367" s="35"/>
      <c r="C367" s="188" t="s">
        <v>599</v>
      </c>
      <c r="D367" s="188" t="s">
        <v>156</v>
      </c>
      <c r="E367" s="189" t="s">
        <v>600</v>
      </c>
      <c r="F367" s="190" t="s">
        <v>601</v>
      </c>
      <c r="G367" s="191" t="s">
        <v>266</v>
      </c>
      <c r="H367" s="192">
        <v>949.82</v>
      </c>
      <c r="I367" s="193"/>
      <c r="J367" s="194">
        <f>ROUND(I367*H367,2)</f>
        <v>0</v>
      </c>
      <c r="K367" s="195"/>
      <c r="L367" s="39"/>
      <c r="M367" s="196" t="s">
        <v>1</v>
      </c>
      <c r="N367" s="197" t="s">
        <v>41</v>
      </c>
      <c r="O367" s="71"/>
      <c r="P367" s="198">
        <f>O367*H367</f>
        <v>0</v>
      </c>
      <c r="Q367" s="198">
        <v>0</v>
      </c>
      <c r="R367" s="198">
        <f>Q367*H367</f>
        <v>0</v>
      </c>
      <c r="S367" s="198">
        <v>0</v>
      </c>
      <c r="T367" s="199">
        <f>S367*H367</f>
        <v>0</v>
      </c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R367" s="200" t="s">
        <v>160</v>
      </c>
      <c r="AT367" s="200" t="s">
        <v>156</v>
      </c>
      <c r="AU367" s="200" t="s">
        <v>86</v>
      </c>
      <c r="AY367" s="17" t="s">
        <v>154</v>
      </c>
      <c r="BE367" s="201">
        <f>IF(N367="základní",J367,0)</f>
        <v>0</v>
      </c>
      <c r="BF367" s="201">
        <f>IF(N367="snížená",J367,0)</f>
        <v>0</v>
      </c>
      <c r="BG367" s="201">
        <f>IF(N367="zákl. přenesená",J367,0)</f>
        <v>0</v>
      </c>
      <c r="BH367" s="201">
        <f>IF(N367="sníž. přenesená",J367,0)</f>
        <v>0</v>
      </c>
      <c r="BI367" s="201">
        <f>IF(N367="nulová",J367,0)</f>
        <v>0</v>
      </c>
      <c r="BJ367" s="17" t="s">
        <v>84</v>
      </c>
      <c r="BK367" s="201">
        <f>ROUND(I367*H367,2)</f>
        <v>0</v>
      </c>
      <c r="BL367" s="17" t="s">
        <v>160</v>
      </c>
      <c r="BM367" s="200" t="s">
        <v>602</v>
      </c>
    </row>
    <row r="368" spans="1:65" s="2" customFormat="1" ht="24.25" customHeight="1">
      <c r="A368" s="34"/>
      <c r="B368" s="35"/>
      <c r="C368" s="188" t="s">
        <v>603</v>
      </c>
      <c r="D368" s="188" t="s">
        <v>156</v>
      </c>
      <c r="E368" s="189" t="s">
        <v>604</v>
      </c>
      <c r="F368" s="190" t="s">
        <v>605</v>
      </c>
      <c r="G368" s="191" t="s">
        <v>266</v>
      </c>
      <c r="H368" s="192">
        <v>8548.3799999999992</v>
      </c>
      <c r="I368" s="193"/>
      <c r="J368" s="194">
        <f>ROUND(I368*H368,2)</f>
        <v>0</v>
      </c>
      <c r="K368" s="195"/>
      <c r="L368" s="39"/>
      <c r="M368" s="196" t="s">
        <v>1</v>
      </c>
      <c r="N368" s="197" t="s">
        <v>41</v>
      </c>
      <c r="O368" s="71"/>
      <c r="P368" s="198">
        <f>O368*H368</f>
        <v>0</v>
      </c>
      <c r="Q368" s="198">
        <v>0</v>
      </c>
      <c r="R368" s="198">
        <f>Q368*H368</f>
        <v>0</v>
      </c>
      <c r="S368" s="198">
        <v>0</v>
      </c>
      <c r="T368" s="199">
        <f>S368*H368</f>
        <v>0</v>
      </c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R368" s="200" t="s">
        <v>160</v>
      </c>
      <c r="AT368" s="200" t="s">
        <v>156</v>
      </c>
      <c r="AU368" s="200" t="s">
        <v>86</v>
      </c>
      <c r="AY368" s="17" t="s">
        <v>154</v>
      </c>
      <c r="BE368" s="201">
        <f>IF(N368="základní",J368,0)</f>
        <v>0</v>
      </c>
      <c r="BF368" s="201">
        <f>IF(N368="snížená",J368,0)</f>
        <v>0</v>
      </c>
      <c r="BG368" s="201">
        <f>IF(N368="zákl. přenesená",J368,0)</f>
        <v>0</v>
      </c>
      <c r="BH368" s="201">
        <f>IF(N368="sníž. přenesená",J368,0)</f>
        <v>0</v>
      </c>
      <c r="BI368" s="201">
        <f>IF(N368="nulová",J368,0)</f>
        <v>0</v>
      </c>
      <c r="BJ368" s="17" t="s">
        <v>84</v>
      </c>
      <c r="BK368" s="201">
        <f>ROUND(I368*H368,2)</f>
        <v>0</v>
      </c>
      <c r="BL368" s="17" t="s">
        <v>160</v>
      </c>
      <c r="BM368" s="200" t="s">
        <v>606</v>
      </c>
    </row>
    <row r="369" spans="1:65" s="13" customFormat="1" ht="12">
      <c r="B369" s="202"/>
      <c r="C369" s="203"/>
      <c r="D369" s="204" t="s">
        <v>173</v>
      </c>
      <c r="E369" s="203"/>
      <c r="F369" s="206" t="s">
        <v>607</v>
      </c>
      <c r="G369" s="203"/>
      <c r="H369" s="207">
        <v>8548.3799999999992</v>
      </c>
      <c r="I369" s="208"/>
      <c r="J369" s="203"/>
      <c r="K369" s="203"/>
      <c r="L369" s="209"/>
      <c r="M369" s="210"/>
      <c r="N369" s="211"/>
      <c r="O369" s="211"/>
      <c r="P369" s="211"/>
      <c r="Q369" s="211"/>
      <c r="R369" s="211"/>
      <c r="S369" s="211"/>
      <c r="T369" s="212"/>
      <c r="AT369" s="213" t="s">
        <v>173</v>
      </c>
      <c r="AU369" s="213" t="s">
        <v>86</v>
      </c>
      <c r="AV369" s="13" t="s">
        <v>86</v>
      </c>
      <c r="AW369" s="13" t="s">
        <v>4</v>
      </c>
      <c r="AX369" s="13" t="s">
        <v>84</v>
      </c>
      <c r="AY369" s="213" t="s">
        <v>154</v>
      </c>
    </row>
    <row r="370" spans="1:65" s="2" customFormat="1" ht="33" customHeight="1">
      <c r="A370" s="34"/>
      <c r="B370" s="35"/>
      <c r="C370" s="188" t="s">
        <v>608</v>
      </c>
      <c r="D370" s="188" t="s">
        <v>156</v>
      </c>
      <c r="E370" s="189" t="s">
        <v>609</v>
      </c>
      <c r="F370" s="190" t="s">
        <v>610</v>
      </c>
      <c r="G370" s="191" t="s">
        <v>266</v>
      </c>
      <c r="H370" s="192">
        <v>90</v>
      </c>
      <c r="I370" s="193"/>
      <c r="J370" s="194">
        <f>ROUND(I370*H370,2)</f>
        <v>0</v>
      </c>
      <c r="K370" s="195"/>
      <c r="L370" s="39"/>
      <c r="M370" s="196" t="s">
        <v>1</v>
      </c>
      <c r="N370" s="197" t="s">
        <v>41</v>
      </c>
      <c r="O370" s="71"/>
      <c r="P370" s="198">
        <f>O370*H370</f>
        <v>0</v>
      </c>
      <c r="Q370" s="198">
        <v>0</v>
      </c>
      <c r="R370" s="198">
        <f>Q370*H370</f>
        <v>0</v>
      </c>
      <c r="S370" s="198">
        <v>0</v>
      </c>
      <c r="T370" s="199">
        <f>S370*H370</f>
        <v>0</v>
      </c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R370" s="200" t="s">
        <v>160</v>
      </c>
      <c r="AT370" s="200" t="s">
        <v>156</v>
      </c>
      <c r="AU370" s="200" t="s">
        <v>86</v>
      </c>
      <c r="AY370" s="17" t="s">
        <v>154</v>
      </c>
      <c r="BE370" s="201">
        <f>IF(N370="základní",J370,0)</f>
        <v>0</v>
      </c>
      <c r="BF370" s="201">
        <f>IF(N370="snížená",J370,0)</f>
        <v>0</v>
      </c>
      <c r="BG370" s="201">
        <f>IF(N370="zákl. přenesená",J370,0)</f>
        <v>0</v>
      </c>
      <c r="BH370" s="201">
        <f>IF(N370="sníž. přenesená",J370,0)</f>
        <v>0</v>
      </c>
      <c r="BI370" s="201">
        <f>IF(N370="nulová",J370,0)</f>
        <v>0</v>
      </c>
      <c r="BJ370" s="17" t="s">
        <v>84</v>
      </c>
      <c r="BK370" s="201">
        <f>ROUND(I370*H370,2)</f>
        <v>0</v>
      </c>
      <c r="BL370" s="17" t="s">
        <v>160</v>
      </c>
      <c r="BM370" s="200" t="s">
        <v>611</v>
      </c>
    </row>
    <row r="371" spans="1:65" s="13" customFormat="1" ht="12">
      <c r="B371" s="202"/>
      <c r="C371" s="203"/>
      <c r="D371" s="204" t="s">
        <v>173</v>
      </c>
      <c r="E371" s="205" t="s">
        <v>1</v>
      </c>
      <c r="F371" s="206" t="s">
        <v>612</v>
      </c>
      <c r="G371" s="203"/>
      <c r="H371" s="207">
        <v>90</v>
      </c>
      <c r="I371" s="208"/>
      <c r="J371" s="203"/>
      <c r="K371" s="203"/>
      <c r="L371" s="209"/>
      <c r="M371" s="210"/>
      <c r="N371" s="211"/>
      <c r="O371" s="211"/>
      <c r="P371" s="211"/>
      <c r="Q371" s="211"/>
      <c r="R371" s="211"/>
      <c r="S371" s="211"/>
      <c r="T371" s="212"/>
      <c r="AT371" s="213" t="s">
        <v>173</v>
      </c>
      <c r="AU371" s="213" t="s">
        <v>86</v>
      </c>
      <c r="AV371" s="13" t="s">
        <v>86</v>
      </c>
      <c r="AW371" s="13" t="s">
        <v>32</v>
      </c>
      <c r="AX371" s="13" t="s">
        <v>84</v>
      </c>
      <c r="AY371" s="213" t="s">
        <v>154</v>
      </c>
    </row>
    <row r="372" spans="1:65" s="2" customFormat="1" ht="33" customHeight="1">
      <c r="A372" s="34"/>
      <c r="B372" s="35"/>
      <c r="C372" s="188" t="s">
        <v>613</v>
      </c>
      <c r="D372" s="188" t="s">
        <v>156</v>
      </c>
      <c r="E372" s="189" t="s">
        <v>614</v>
      </c>
      <c r="F372" s="190" t="s">
        <v>615</v>
      </c>
      <c r="G372" s="191" t="s">
        <v>266</v>
      </c>
      <c r="H372" s="192">
        <v>1.42</v>
      </c>
      <c r="I372" s="193"/>
      <c r="J372" s="194">
        <f>ROUND(I372*H372,2)</f>
        <v>0</v>
      </c>
      <c r="K372" s="195"/>
      <c r="L372" s="39"/>
      <c r="M372" s="196" t="s">
        <v>1</v>
      </c>
      <c r="N372" s="197" t="s">
        <v>41</v>
      </c>
      <c r="O372" s="71"/>
      <c r="P372" s="198">
        <f>O372*H372</f>
        <v>0</v>
      </c>
      <c r="Q372" s="198">
        <v>0</v>
      </c>
      <c r="R372" s="198">
        <f>Q372*H372</f>
        <v>0</v>
      </c>
      <c r="S372" s="198">
        <v>0</v>
      </c>
      <c r="T372" s="199">
        <f>S372*H372</f>
        <v>0</v>
      </c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R372" s="200" t="s">
        <v>160</v>
      </c>
      <c r="AT372" s="200" t="s">
        <v>156</v>
      </c>
      <c r="AU372" s="200" t="s">
        <v>86</v>
      </c>
      <c r="AY372" s="17" t="s">
        <v>154</v>
      </c>
      <c r="BE372" s="201">
        <f>IF(N372="základní",J372,0)</f>
        <v>0</v>
      </c>
      <c r="BF372" s="201">
        <f>IF(N372="snížená",J372,0)</f>
        <v>0</v>
      </c>
      <c r="BG372" s="201">
        <f>IF(N372="zákl. přenesená",J372,0)</f>
        <v>0</v>
      </c>
      <c r="BH372" s="201">
        <f>IF(N372="sníž. přenesená",J372,0)</f>
        <v>0</v>
      </c>
      <c r="BI372" s="201">
        <f>IF(N372="nulová",J372,0)</f>
        <v>0</v>
      </c>
      <c r="BJ372" s="17" t="s">
        <v>84</v>
      </c>
      <c r="BK372" s="201">
        <f>ROUND(I372*H372,2)</f>
        <v>0</v>
      </c>
      <c r="BL372" s="17" t="s">
        <v>160</v>
      </c>
      <c r="BM372" s="200" t="s">
        <v>616</v>
      </c>
    </row>
    <row r="373" spans="1:65" s="13" customFormat="1" ht="12">
      <c r="B373" s="202"/>
      <c r="C373" s="203"/>
      <c r="D373" s="204" t="s">
        <v>173</v>
      </c>
      <c r="E373" s="205" t="s">
        <v>1</v>
      </c>
      <c r="F373" s="206" t="s">
        <v>617</v>
      </c>
      <c r="G373" s="203"/>
      <c r="H373" s="207">
        <v>1.42</v>
      </c>
      <c r="I373" s="208"/>
      <c r="J373" s="203"/>
      <c r="K373" s="203"/>
      <c r="L373" s="209"/>
      <c r="M373" s="210"/>
      <c r="N373" s="211"/>
      <c r="O373" s="211"/>
      <c r="P373" s="211"/>
      <c r="Q373" s="211"/>
      <c r="R373" s="211"/>
      <c r="S373" s="211"/>
      <c r="T373" s="212"/>
      <c r="AT373" s="213" t="s">
        <v>173</v>
      </c>
      <c r="AU373" s="213" t="s">
        <v>86</v>
      </c>
      <c r="AV373" s="13" t="s">
        <v>86</v>
      </c>
      <c r="AW373" s="13" t="s">
        <v>32</v>
      </c>
      <c r="AX373" s="13" t="s">
        <v>84</v>
      </c>
      <c r="AY373" s="213" t="s">
        <v>154</v>
      </c>
    </row>
    <row r="374" spans="1:65" s="2" customFormat="1" ht="24.25" customHeight="1">
      <c r="A374" s="34"/>
      <c r="B374" s="35"/>
      <c r="C374" s="188" t="s">
        <v>618</v>
      </c>
      <c r="D374" s="188" t="s">
        <v>156</v>
      </c>
      <c r="E374" s="189" t="s">
        <v>619</v>
      </c>
      <c r="F374" s="190" t="s">
        <v>265</v>
      </c>
      <c r="G374" s="191" t="s">
        <v>266</v>
      </c>
      <c r="H374" s="192">
        <v>858.4</v>
      </c>
      <c r="I374" s="193"/>
      <c r="J374" s="194">
        <f>ROUND(I374*H374,2)</f>
        <v>0</v>
      </c>
      <c r="K374" s="195"/>
      <c r="L374" s="39"/>
      <c r="M374" s="196" t="s">
        <v>1</v>
      </c>
      <c r="N374" s="197" t="s">
        <v>41</v>
      </c>
      <c r="O374" s="71"/>
      <c r="P374" s="198">
        <f>O374*H374</f>
        <v>0</v>
      </c>
      <c r="Q374" s="198">
        <v>0</v>
      </c>
      <c r="R374" s="198">
        <f>Q374*H374</f>
        <v>0</v>
      </c>
      <c r="S374" s="198">
        <v>0</v>
      </c>
      <c r="T374" s="199">
        <f>S374*H374</f>
        <v>0</v>
      </c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R374" s="200" t="s">
        <v>160</v>
      </c>
      <c r="AT374" s="200" t="s">
        <v>156</v>
      </c>
      <c r="AU374" s="200" t="s">
        <v>86</v>
      </c>
      <c r="AY374" s="17" t="s">
        <v>154</v>
      </c>
      <c r="BE374" s="201">
        <f>IF(N374="základní",J374,0)</f>
        <v>0</v>
      </c>
      <c r="BF374" s="201">
        <f>IF(N374="snížená",J374,0)</f>
        <v>0</v>
      </c>
      <c r="BG374" s="201">
        <f>IF(N374="zákl. přenesená",J374,0)</f>
        <v>0</v>
      </c>
      <c r="BH374" s="201">
        <f>IF(N374="sníž. přenesená",J374,0)</f>
        <v>0</v>
      </c>
      <c r="BI374" s="201">
        <f>IF(N374="nulová",J374,0)</f>
        <v>0</v>
      </c>
      <c r="BJ374" s="17" t="s">
        <v>84</v>
      </c>
      <c r="BK374" s="201">
        <f>ROUND(I374*H374,2)</f>
        <v>0</v>
      </c>
      <c r="BL374" s="17" t="s">
        <v>160</v>
      </c>
      <c r="BM374" s="200" t="s">
        <v>620</v>
      </c>
    </row>
    <row r="375" spans="1:65" s="13" customFormat="1" ht="12">
      <c r="B375" s="202"/>
      <c r="C375" s="203"/>
      <c r="D375" s="204" t="s">
        <v>173</v>
      </c>
      <c r="E375" s="205" t="s">
        <v>1</v>
      </c>
      <c r="F375" s="206" t="s">
        <v>621</v>
      </c>
      <c r="G375" s="203"/>
      <c r="H375" s="207">
        <v>858.4</v>
      </c>
      <c r="I375" s="208"/>
      <c r="J375" s="203"/>
      <c r="K375" s="203"/>
      <c r="L375" s="209"/>
      <c r="M375" s="210"/>
      <c r="N375" s="211"/>
      <c r="O375" s="211"/>
      <c r="P375" s="211"/>
      <c r="Q375" s="211"/>
      <c r="R375" s="211"/>
      <c r="S375" s="211"/>
      <c r="T375" s="212"/>
      <c r="AT375" s="213" t="s">
        <v>173</v>
      </c>
      <c r="AU375" s="213" t="s">
        <v>86</v>
      </c>
      <c r="AV375" s="13" t="s">
        <v>86</v>
      </c>
      <c r="AW375" s="13" t="s">
        <v>32</v>
      </c>
      <c r="AX375" s="13" t="s">
        <v>84</v>
      </c>
      <c r="AY375" s="213" t="s">
        <v>154</v>
      </c>
    </row>
    <row r="376" spans="1:65" s="12" customFormat="1" ht="22.75" customHeight="1">
      <c r="B376" s="172"/>
      <c r="C376" s="173"/>
      <c r="D376" s="174" t="s">
        <v>75</v>
      </c>
      <c r="E376" s="186" t="s">
        <v>622</v>
      </c>
      <c r="F376" s="186" t="s">
        <v>623</v>
      </c>
      <c r="G376" s="173"/>
      <c r="H376" s="173"/>
      <c r="I376" s="176"/>
      <c r="J376" s="187">
        <f>BK376</f>
        <v>0</v>
      </c>
      <c r="K376" s="173"/>
      <c r="L376" s="178"/>
      <c r="M376" s="179"/>
      <c r="N376" s="180"/>
      <c r="O376" s="180"/>
      <c r="P376" s="181">
        <f>P377</f>
        <v>0</v>
      </c>
      <c r="Q376" s="180"/>
      <c r="R376" s="181">
        <f>R377</f>
        <v>0</v>
      </c>
      <c r="S376" s="180"/>
      <c r="T376" s="182">
        <f>T377</f>
        <v>0</v>
      </c>
      <c r="AR376" s="183" t="s">
        <v>84</v>
      </c>
      <c r="AT376" s="184" t="s">
        <v>75</v>
      </c>
      <c r="AU376" s="184" t="s">
        <v>84</v>
      </c>
      <c r="AY376" s="183" t="s">
        <v>154</v>
      </c>
      <c r="BK376" s="185">
        <f>BK377</f>
        <v>0</v>
      </c>
    </row>
    <row r="377" spans="1:65" s="2" customFormat="1" ht="33" customHeight="1">
      <c r="A377" s="34"/>
      <c r="B377" s="35"/>
      <c r="C377" s="188" t="s">
        <v>624</v>
      </c>
      <c r="D377" s="188" t="s">
        <v>156</v>
      </c>
      <c r="E377" s="189" t="s">
        <v>625</v>
      </c>
      <c r="F377" s="190" t="s">
        <v>626</v>
      </c>
      <c r="G377" s="191" t="s">
        <v>266</v>
      </c>
      <c r="H377" s="192">
        <v>1772.5060000000001</v>
      </c>
      <c r="I377" s="193"/>
      <c r="J377" s="194">
        <f>ROUND(I377*H377,2)</f>
        <v>0</v>
      </c>
      <c r="K377" s="195"/>
      <c r="L377" s="39"/>
      <c r="M377" s="196" t="s">
        <v>1</v>
      </c>
      <c r="N377" s="197" t="s">
        <v>41</v>
      </c>
      <c r="O377" s="71"/>
      <c r="P377" s="198">
        <f>O377*H377</f>
        <v>0</v>
      </c>
      <c r="Q377" s="198">
        <v>0</v>
      </c>
      <c r="R377" s="198">
        <f>Q377*H377</f>
        <v>0</v>
      </c>
      <c r="S377" s="198">
        <v>0</v>
      </c>
      <c r="T377" s="199">
        <f>S377*H377</f>
        <v>0</v>
      </c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R377" s="200" t="s">
        <v>160</v>
      </c>
      <c r="AT377" s="200" t="s">
        <v>156</v>
      </c>
      <c r="AU377" s="200" t="s">
        <v>86</v>
      </c>
      <c r="AY377" s="17" t="s">
        <v>154</v>
      </c>
      <c r="BE377" s="201">
        <f>IF(N377="základní",J377,0)</f>
        <v>0</v>
      </c>
      <c r="BF377" s="201">
        <f>IF(N377="snížená",J377,0)</f>
        <v>0</v>
      </c>
      <c r="BG377" s="201">
        <f>IF(N377="zákl. přenesená",J377,0)</f>
        <v>0</v>
      </c>
      <c r="BH377" s="201">
        <f>IF(N377="sníž. přenesená",J377,0)</f>
        <v>0</v>
      </c>
      <c r="BI377" s="201">
        <f>IF(N377="nulová",J377,0)</f>
        <v>0</v>
      </c>
      <c r="BJ377" s="17" t="s">
        <v>84</v>
      </c>
      <c r="BK377" s="201">
        <f>ROUND(I377*H377,2)</f>
        <v>0</v>
      </c>
      <c r="BL377" s="17" t="s">
        <v>160</v>
      </c>
      <c r="BM377" s="200" t="s">
        <v>627</v>
      </c>
    </row>
    <row r="378" spans="1:65" s="12" customFormat="1" ht="22.75" customHeight="1">
      <c r="B378" s="172"/>
      <c r="C378" s="173"/>
      <c r="D378" s="174" t="s">
        <v>75</v>
      </c>
      <c r="E378" s="186" t="s">
        <v>628</v>
      </c>
      <c r="F378" s="186" t="s">
        <v>629</v>
      </c>
      <c r="G378" s="173"/>
      <c r="H378" s="173"/>
      <c r="I378" s="176"/>
      <c r="J378" s="187">
        <f>BK378</f>
        <v>0</v>
      </c>
      <c r="K378" s="173"/>
      <c r="L378" s="178"/>
      <c r="M378" s="179"/>
      <c r="N378" s="180"/>
      <c r="O378" s="180"/>
      <c r="P378" s="181">
        <f>SUM(P379:P384)</f>
        <v>0</v>
      </c>
      <c r="Q378" s="180"/>
      <c r="R378" s="181">
        <f>SUM(R379:R384)</f>
        <v>0</v>
      </c>
      <c r="S378" s="180"/>
      <c r="T378" s="182">
        <f>SUM(T379:T384)</f>
        <v>0</v>
      </c>
      <c r="AR378" s="183" t="s">
        <v>84</v>
      </c>
      <c r="AT378" s="184" t="s">
        <v>75</v>
      </c>
      <c r="AU378" s="184" t="s">
        <v>84</v>
      </c>
      <c r="AY378" s="183" t="s">
        <v>154</v>
      </c>
      <c r="BK378" s="185">
        <f>SUM(BK379:BK384)</f>
        <v>0</v>
      </c>
    </row>
    <row r="379" spans="1:65" s="2" customFormat="1" ht="24.25" customHeight="1">
      <c r="A379" s="34"/>
      <c r="B379" s="35"/>
      <c r="C379" s="188" t="s">
        <v>630</v>
      </c>
      <c r="D379" s="188" t="s">
        <v>156</v>
      </c>
      <c r="E379" s="189" t="s">
        <v>631</v>
      </c>
      <c r="F379" s="190" t="s">
        <v>632</v>
      </c>
      <c r="G379" s="191" t="s">
        <v>633</v>
      </c>
      <c r="H379" s="192">
        <v>3</v>
      </c>
      <c r="I379" s="193"/>
      <c r="J379" s="194">
        <f>ROUND(I379*H379,2)</f>
        <v>0</v>
      </c>
      <c r="K379" s="195"/>
      <c r="L379" s="39"/>
      <c r="M379" s="196" t="s">
        <v>1</v>
      </c>
      <c r="N379" s="197" t="s">
        <v>41</v>
      </c>
      <c r="O379" s="71"/>
      <c r="P379" s="198">
        <f>O379*H379</f>
        <v>0</v>
      </c>
      <c r="Q379" s="198">
        <v>0</v>
      </c>
      <c r="R379" s="198">
        <f>Q379*H379</f>
        <v>0</v>
      </c>
      <c r="S379" s="198">
        <v>0</v>
      </c>
      <c r="T379" s="199">
        <f>S379*H379</f>
        <v>0</v>
      </c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R379" s="200" t="s">
        <v>160</v>
      </c>
      <c r="AT379" s="200" t="s">
        <v>156</v>
      </c>
      <c r="AU379" s="200" t="s">
        <v>86</v>
      </c>
      <c r="AY379" s="17" t="s">
        <v>154</v>
      </c>
      <c r="BE379" s="201">
        <f>IF(N379="základní",J379,0)</f>
        <v>0</v>
      </c>
      <c r="BF379" s="201">
        <f>IF(N379="snížená",J379,0)</f>
        <v>0</v>
      </c>
      <c r="BG379" s="201">
        <f>IF(N379="zákl. přenesená",J379,0)</f>
        <v>0</v>
      </c>
      <c r="BH379" s="201">
        <f>IF(N379="sníž. přenesená",J379,0)</f>
        <v>0</v>
      </c>
      <c r="BI379" s="201">
        <f>IF(N379="nulová",J379,0)</f>
        <v>0</v>
      </c>
      <c r="BJ379" s="17" t="s">
        <v>84</v>
      </c>
      <c r="BK379" s="201">
        <f>ROUND(I379*H379,2)</f>
        <v>0</v>
      </c>
      <c r="BL379" s="17" t="s">
        <v>160</v>
      </c>
      <c r="BM379" s="200" t="s">
        <v>634</v>
      </c>
    </row>
    <row r="380" spans="1:65" s="15" customFormat="1" ht="36">
      <c r="B380" s="236"/>
      <c r="C380" s="237"/>
      <c r="D380" s="204" t="s">
        <v>173</v>
      </c>
      <c r="E380" s="238" t="s">
        <v>1</v>
      </c>
      <c r="F380" s="239" t="s">
        <v>635</v>
      </c>
      <c r="G380" s="237"/>
      <c r="H380" s="238" t="s">
        <v>1</v>
      </c>
      <c r="I380" s="240"/>
      <c r="J380" s="237"/>
      <c r="K380" s="237"/>
      <c r="L380" s="241"/>
      <c r="M380" s="242"/>
      <c r="N380" s="243"/>
      <c r="O380" s="243"/>
      <c r="P380" s="243"/>
      <c r="Q380" s="243"/>
      <c r="R380" s="243"/>
      <c r="S380" s="243"/>
      <c r="T380" s="244"/>
      <c r="AT380" s="245" t="s">
        <v>173</v>
      </c>
      <c r="AU380" s="245" t="s">
        <v>86</v>
      </c>
      <c r="AV380" s="15" t="s">
        <v>84</v>
      </c>
      <c r="AW380" s="15" t="s">
        <v>32</v>
      </c>
      <c r="AX380" s="15" t="s">
        <v>76</v>
      </c>
      <c r="AY380" s="245" t="s">
        <v>154</v>
      </c>
    </row>
    <row r="381" spans="1:65" s="15" customFormat="1" ht="12">
      <c r="B381" s="236"/>
      <c r="C381" s="237"/>
      <c r="D381" s="204" t="s">
        <v>173</v>
      </c>
      <c r="E381" s="238" t="s">
        <v>1</v>
      </c>
      <c r="F381" s="239" t="s">
        <v>636</v>
      </c>
      <c r="G381" s="237"/>
      <c r="H381" s="238" t="s">
        <v>1</v>
      </c>
      <c r="I381" s="240"/>
      <c r="J381" s="237"/>
      <c r="K381" s="237"/>
      <c r="L381" s="241"/>
      <c r="M381" s="242"/>
      <c r="N381" s="243"/>
      <c r="O381" s="243"/>
      <c r="P381" s="243"/>
      <c r="Q381" s="243"/>
      <c r="R381" s="243"/>
      <c r="S381" s="243"/>
      <c r="T381" s="244"/>
      <c r="AT381" s="245" t="s">
        <v>173</v>
      </c>
      <c r="AU381" s="245" t="s">
        <v>86</v>
      </c>
      <c r="AV381" s="15" t="s">
        <v>84</v>
      </c>
      <c r="AW381" s="15" t="s">
        <v>32</v>
      </c>
      <c r="AX381" s="15" t="s">
        <v>76</v>
      </c>
      <c r="AY381" s="245" t="s">
        <v>154</v>
      </c>
    </row>
    <row r="382" spans="1:65" s="13" customFormat="1" ht="12">
      <c r="B382" s="202"/>
      <c r="C382" s="203"/>
      <c r="D382" s="204" t="s">
        <v>173</v>
      </c>
      <c r="E382" s="205" t="s">
        <v>1</v>
      </c>
      <c r="F382" s="206" t="s">
        <v>165</v>
      </c>
      <c r="G382" s="203"/>
      <c r="H382" s="207">
        <v>3</v>
      </c>
      <c r="I382" s="208"/>
      <c r="J382" s="203"/>
      <c r="K382" s="203"/>
      <c r="L382" s="209"/>
      <c r="M382" s="210"/>
      <c r="N382" s="211"/>
      <c r="O382" s="211"/>
      <c r="P382" s="211"/>
      <c r="Q382" s="211"/>
      <c r="R382" s="211"/>
      <c r="S382" s="211"/>
      <c r="T382" s="212"/>
      <c r="AT382" s="213" t="s">
        <v>173</v>
      </c>
      <c r="AU382" s="213" t="s">
        <v>86</v>
      </c>
      <c r="AV382" s="13" t="s">
        <v>86</v>
      </c>
      <c r="AW382" s="13" t="s">
        <v>32</v>
      </c>
      <c r="AX382" s="13" t="s">
        <v>84</v>
      </c>
      <c r="AY382" s="213" t="s">
        <v>154</v>
      </c>
    </row>
    <row r="383" spans="1:65" s="2" customFormat="1" ht="24.25" customHeight="1">
      <c r="A383" s="34"/>
      <c r="B383" s="35"/>
      <c r="C383" s="188" t="s">
        <v>637</v>
      </c>
      <c r="D383" s="188" t="s">
        <v>156</v>
      </c>
      <c r="E383" s="189" t="s">
        <v>638</v>
      </c>
      <c r="F383" s="190" t="s">
        <v>639</v>
      </c>
      <c r="G383" s="191" t="s">
        <v>633</v>
      </c>
      <c r="H383" s="192">
        <v>3</v>
      </c>
      <c r="I383" s="193"/>
      <c r="J383" s="194">
        <f>ROUND(I383*H383,2)</f>
        <v>0</v>
      </c>
      <c r="K383" s="195"/>
      <c r="L383" s="39"/>
      <c r="M383" s="196" t="s">
        <v>1</v>
      </c>
      <c r="N383" s="197" t="s">
        <v>41</v>
      </c>
      <c r="O383" s="71"/>
      <c r="P383" s="198">
        <f>O383*H383</f>
        <v>0</v>
      </c>
      <c r="Q383" s="198">
        <v>0</v>
      </c>
      <c r="R383" s="198">
        <f>Q383*H383</f>
        <v>0</v>
      </c>
      <c r="S383" s="198">
        <v>0</v>
      </c>
      <c r="T383" s="199">
        <f>S383*H383</f>
        <v>0</v>
      </c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R383" s="200" t="s">
        <v>160</v>
      </c>
      <c r="AT383" s="200" t="s">
        <v>156</v>
      </c>
      <c r="AU383" s="200" t="s">
        <v>86</v>
      </c>
      <c r="AY383" s="17" t="s">
        <v>154</v>
      </c>
      <c r="BE383" s="201">
        <f>IF(N383="základní",J383,0)</f>
        <v>0</v>
      </c>
      <c r="BF383" s="201">
        <f>IF(N383="snížená",J383,0)</f>
        <v>0</v>
      </c>
      <c r="BG383" s="201">
        <f>IF(N383="zákl. přenesená",J383,0)</f>
        <v>0</v>
      </c>
      <c r="BH383" s="201">
        <f>IF(N383="sníž. přenesená",J383,0)</f>
        <v>0</v>
      </c>
      <c r="BI383" s="201">
        <f>IF(N383="nulová",J383,0)</f>
        <v>0</v>
      </c>
      <c r="BJ383" s="17" t="s">
        <v>84</v>
      </c>
      <c r="BK383" s="201">
        <f>ROUND(I383*H383,2)</f>
        <v>0</v>
      </c>
      <c r="BL383" s="17" t="s">
        <v>160</v>
      </c>
      <c r="BM383" s="200" t="s">
        <v>640</v>
      </c>
    </row>
    <row r="384" spans="1:65" s="2" customFormat="1" ht="24.25" customHeight="1">
      <c r="A384" s="34"/>
      <c r="B384" s="35"/>
      <c r="C384" s="188" t="s">
        <v>641</v>
      </c>
      <c r="D384" s="188" t="s">
        <v>156</v>
      </c>
      <c r="E384" s="189" t="s">
        <v>642</v>
      </c>
      <c r="F384" s="190" t="s">
        <v>643</v>
      </c>
      <c r="G384" s="191" t="s">
        <v>633</v>
      </c>
      <c r="H384" s="192">
        <v>3</v>
      </c>
      <c r="I384" s="193"/>
      <c r="J384" s="194">
        <f>ROUND(I384*H384,2)</f>
        <v>0</v>
      </c>
      <c r="K384" s="195"/>
      <c r="L384" s="39"/>
      <c r="M384" s="196" t="s">
        <v>1</v>
      </c>
      <c r="N384" s="197" t="s">
        <v>41</v>
      </c>
      <c r="O384" s="71"/>
      <c r="P384" s="198">
        <f>O384*H384</f>
        <v>0</v>
      </c>
      <c r="Q384" s="198">
        <v>0</v>
      </c>
      <c r="R384" s="198">
        <f>Q384*H384</f>
        <v>0</v>
      </c>
      <c r="S384" s="198">
        <v>0</v>
      </c>
      <c r="T384" s="199">
        <f>S384*H384</f>
        <v>0</v>
      </c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R384" s="200" t="s">
        <v>160</v>
      </c>
      <c r="AT384" s="200" t="s">
        <v>156</v>
      </c>
      <c r="AU384" s="200" t="s">
        <v>86</v>
      </c>
      <c r="AY384" s="17" t="s">
        <v>154</v>
      </c>
      <c r="BE384" s="201">
        <f>IF(N384="základní",J384,0)</f>
        <v>0</v>
      </c>
      <c r="BF384" s="201">
        <f>IF(N384="snížená",J384,0)</f>
        <v>0</v>
      </c>
      <c r="BG384" s="201">
        <f>IF(N384="zákl. přenesená",J384,0)</f>
        <v>0</v>
      </c>
      <c r="BH384" s="201">
        <f>IF(N384="sníž. přenesená",J384,0)</f>
        <v>0</v>
      </c>
      <c r="BI384" s="201">
        <f>IF(N384="nulová",J384,0)</f>
        <v>0</v>
      </c>
      <c r="BJ384" s="17" t="s">
        <v>84</v>
      </c>
      <c r="BK384" s="201">
        <f>ROUND(I384*H384,2)</f>
        <v>0</v>
      </c>
      <c r="BL384" s="17" t="s">
        <v>160</v>
      </c>
      <c r="BM384" s="200" t="s">
        <v>644</v>
      </c>
    </row>
    <row r="385" spans="1:65" s="12" customFormat="1" ht="22.75" customHeight="1">
      <c r="B385" s="172"/>
      <c r="C385" s="173"/>
      <c r="D385" s="174" t="s">
        <v>75</v>
      </c>
      <c r="E385" s="186" t="s">
        <v>645</v>
      </c>
      <c r="F385" s="186" t="s">
        <v>646</v>
      </c>
      <c r="G385" s="173"/>
      <c r="H385" s="173"/>
      <c r="I385" s="176"/>
      <c r="J385" s="187">
        <f>BK385</f>
        <v>0</v>
      </c>
      <c r="K385" s="173"/>
      <c r="L385" s="178"/>
      <c r="M385" s="179"/>
      <c r="N385" s="180"/>
      <c r="O385" s="180"/>
      <c r="P385" s="181">
        <f>SUM(P386:P390)</f>
        <v>0</v>
      </c>
      <c r="Q385" s="180"/>
      <c r="R385" s="181">
        <f>SUM(R386:R390)</f>
        <v>0</v>
      </c>
      <c r="S385" s="180"/>
      <c r="T385" s="182">
        <f>SUM(T386:T390)</f>
        <v>0</v>
      </c>
      <c r="AR385" s="183" t="s">
        <v>84</v>
      </c>
      <c r="AT385" s="184" t="s">
        <v>75</v>
      </c>
      <c r="AU385" s="184" t="s">
        <v>84</v>
      </c>
      <c r="AY385" s="183" t="s">
        <v>154</v>
      </c>
      <c r="BK385" s="185">
        <f>SUM(BK386:BK390)</f>
        <v>0</v>
      </c>
    </row>
    <row r="386" spans="1:65" s="2" customFormat="1" ht="37.75" customHeight="1">
      <c r="A386" s="34"/>
      <c r="B386" s="35"/>
      <c r="C386" s="188" t="s">
        <v>647</v>
      </c>
      <c r="D386" s="188" t="s">
        <v>156</v>
      </c>
      <c r="E386" s="189" t="s">
        <v>648</v>
      </c>
      <c r="F386" s="190" t="s">
        <v>649</v>
      </c>
      <c r="G386" s="191" t="s">
        <v>633</v>
      </c>
      <c r="H386" s="192">
        <v>1</v>
      </c>
      <c r="I386" s="193"/>
      <c r="J386" s="194">
        <f>ROUND(I386*H386,2)</f>
        <v>0</v>
      </c>
      <c r="K386" s="195"/>
      <c r="L386" s="39"/>
      <c r="M386" s="196" t="s">
        <v>1</v>
      </c>
      <c r="N386" s="197" t="s">
        <v>41</v>
      </c>
      <c r="O386" s="71"/>
      <c r="P386" s="198">
        <f>O386*H386</f>
        <v>0</v>
      </c>
      <c r="Q386" s="198">
        <v>0</v>
      </c>
      <c r="R386" s="198">
        <f>Q386*H386</f>
        <v>0</v>
      </c>
      <c r="S386" s="198">
        <v>0</v>
      </c>
      <c r="T386" s="199">
        <f>S386*H386</f>
        <v>0</v>
      </c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R386" s="200" t="s">
        <v>160</v>
      </c>
      <c r="AT386" s="200" t="s">
        <v>156</v>
      </c>
      <c r="AU386" s="200" t="s">
        <v>86</v>
      </c>
      <c r="AY386" s="17" t="s">
        <v>154</v>
      </c>
      <c r="BE386" s="201">
        <f>IF(N386="základní",J386,0)</f>
        <v>0</v>
      </c>
      <c r="BF386" s="201">
        <f>IF(N386="snížená",J386,0)</f>
        <v>0</v>
      </c>
      <c r="BG386" s="201">
        <f>IF(N386="zákl. přenesená",J386,0)</f>
        <v>0</v>
      </c>
      <c r="BH386" s="201">
        <f>IF(N386="sníž. přenesená",J386,0)</f>
        <v>0</v>
      </c>
      <c r="BI386" s="201">
        <f>IF(N386="nulová",J386,0)</f>
        <v>0</v>
      </c>
      <c r="BJ386" s="17" t="s">
        <v>84</v>
      </c>
      <c r="BK386" s="201">
        <f>ROUND(I386*H386,2)</f>
        <v>0</v>
      </c>
      <c r="BL386" s="17" t="s">
        <v>160</v>
      </c>
      <c r="BM386" s="200" t="s">
        <v>650</v>
      </c>
    </row>
    <row r="387" spans="1:65" s="15" customFormat="1" ht="12">
      <c r="B387" s="236"/>
      <c r="C387" s="237"/>
      <c r="D387" s="204" t="s">
        <v>173</v>
      </c>
      <c r="E387" s="238" t="s">
        <v>1</v>
      </c>
      <c r="F387" s="239" t="s">
        <v>651</v>
      </c>
      <c r="G387" s="237"/>
      <c r="H387" s="238" t="s">
        <v>1</v>
      </c>
      <c r="I387" s="240"/>
      <c r="J387" s="237"/>
      <c r="K387" s="237"/>
      <c r="L387" s="241"/>
      <c r="M387" s="242"/>
      <c r="N387" s="243"/>
      <c r="O387" s="243"/>
      <c r="P387" s="243"/>
      <c r="Q387" s="243"/>
      <c r="R387" s="243"/>
      <c r="S387" s="243"/>
      <c r="T387" s="244"/>
      <c r="AT387" s="245" t="s">
        <v>173</v>
      </c>
      <c r="AU387" s="245" t="s">
        <v>86</v>
      </c>
      <c r="AV387" s="15" t="s">
        <v>84</v>
      </c>
      <c r="AW387" s="15" t="s">
        <v>32</v>
      </c>
      <c r="AX387" s="15" t="s">
        <v>76</v>
      </c>
      <c r="AY387" s="245" t="s">
        <v>154</v>
      </c>
    </row>
    <row r="388" spans="1:65" s="15" customFormat="1" ht="24">
      <c r="B388" s="236"/>
      <c r="C388" s="237"/>
      <c r="D388" s="204" t="s">
        <v>173</v>
      </c>
      <c r="E388" s="238" t="s">
        <v>1</v>
      </c>
      <c r="F388" s="239" t="s">
        <v>652</v>
      </c>
      <c r="G388" s="237"/>
      <c r="H388" s="238" t="s">
        <v>1</v>
      </c>
      <c r="I388" s="240"/>
      <c r="J388" s="237"/>
      <c r="K388" s="237"/>
      <c r="L388" s="241"/>
      <c r="M388" s="242"/>
      <c r="N388" s="243"/>
      <c r="O388" s="243"/>
      <c r="P388" s="243"/>
      <c r="Q388" s="243"/>
      <c r="R388" s="243"/>
      <c r="S388" s="243"/>
      <c r="T388" s="244"/>
      <c r="AT388" s="245" t="s">
        <v>173</v>
      </c>
      <c r="AU388" s="245" t="s">
        <v>86</v>
      </c>
      <c r="AV388" s="15" t="s">
        <v>84</v>
      </c>
      <c r="AW388" s="15" t="s">
        <v>32</v>
      </c>
      <c r="AX388" s="15" t="s">
        <v>76</v>
      </c>
      <c r="AY388" s="245" t="s">
        <v>154</v>
      </c>
    </row>
    <row r="389" spans="1:65" s="13" customFormat="1" ht="12">
      <c r="B389" s="202"/>
      <c r="C389" s="203"/>
      <c r="D389" s="204" t="s">
        <v>173</v>
      </c>
      <c r="E389" s="205" t="s">
        <v>1</v>
      </c>
      <c r="F389" s="206" t="s">
        <v>84</v>
      </c>
      <c r="G389" s="203"/>
      <c r="H389" s="207">
        <v>1</v>
      </c>
      <c r="I389" s="208"/>
      <c r="J389" s="203"/>
      <c r="K389" s="203"/>
      <c r="L389" s="209"/>
      <c r="M389" s="210"/>
      <c r="N389" s="211"/>
      <c r="O389" s="211"/>
      <c r="P389" s="211"/>
      <c r="Q389" s="211"/>
      <c r="R389" s="211"/>
      <c r="S389" s="211"/>
      <c r="T389" s="212"/>
      <c r="AT389" s="213" t="s">
        <v>173</v>
      </c>
      <c r="AU389" s="213" t="s">
        <v>86</v>
      </c>
      <c r="AV389" s="13" t="s">
        <v>86</v>
      </c>
      <c r="AW389" s="13" t="s">
        <v>32</v>
      </c>
      <c r="AX389" s="13" t="s">
        <v>84</v>
      </c>
      <c r="AY389" s="213" t="s">
        <v>154</v>
      </c>
    </row>
    <row r="390" spans="1:65" s="2" customFormat="1" ht="24.25" customHeight="1">
      <c r="A390" s="34"/>
      <c r="B390" s="35"/>
      <c r="C390" s="188" t="s">
        <v>653</v>
      </c>
      <c r="D390" s="188" t="s">
        <v>156</v>
      </c>
      <c r="E390" s="189" t="s">
        <v>654</v>
      </c>
      <c r="F390" s="190" t="s">
        <v>655</v>
      </c>
      <c r="G390" s="191" t="s">
        <v>633</v>
      </c>
      <c r="H390" s="192">
        <v>2</v>
      </c>
      <c r="I390" s="193"/>
      <c r="J390" s="194">
        <f>ROUND(I390*H390,2)</f>
        <v>0</v>
      </c>
      <c r="K390" s="195"/>
      <c r="L390" s="39"/>
      <c r="M390" s="246" t="s">
        <v>1</v>
      </c>
      <c r="N390" s="247" t="s">
        <v>41</v>
      </c>
      <c r="O390" s="248"/>
      <c r="P390" s="249">
        <f>O390*H390</f>
        <v>0</v>
      </c>
      <c r="Q390" s="249">
        <v>0</v>
      </c>
      <c r="R390" s="249">
        <f>Q390*H390</f>
        <v>0</v>
      </c>
      <c r="S390" s="249">
        <v>0</v>
      </c>
      <c r="T390" s="250">
        <f>S390*H390</f>
        <v>0</v>
      </c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R390" s="200" t="s">
        <v>160</v>
      </c>
      <c r="AT390" s="200" t="s">
        <v>156</v>
      </c>
      <c r="AU390" s="200" t="s">
        <v>86</v>
      </c>
      <c r="AY390" s="17" t="s">
        <v>154</v>
      </c>
      <c r="BE390" s="201">
        <f>IF(N390="základní",J390,0)</f>
        <v>0</v>
      </c>
      <c r="BF390" s="201">
        <f>IF(N390="snížená",J390,0)</f>
        <v>0</v>
      </c>
      <c r="BG390" s="201">
        <f>IF(N390="zákl. přenesená",J390,0)</f>
        <v>0</v>
      </c>
      <c r="BH390" s="201">
        <f>IF(N390="sníž. přenesená",J390,0)</f>
        <v>0</v>
      </c>
      <c r="BI390" s="201">
        <f>IF(N390="nulová",J390,0)</f>
        <v>0</v>
      </c>
      <c r="BJ390" s="17" t="s">
        <v>84</v>
      </c>
      <c r="BK390" s="201">
        <f>ROUND(I390*H390,2)</f>
        <v>0</v>
      </c>
      <c r="BL390" s="17" t="s">
        <v>160</v>
      </c>
      <c r="BM390" s="200" t="s">
        <v>656</v>
      </c>
    </row>
    <row r="391" spans="1:65" s="2" customFormat="1" ht="7" customHeight="1">
      <c r="A391" s="34"/>
      <c r="B391" s="54"/>
      <c r="C391" s="55"/>
      <c r="D391" s="55"/>
      <c r="E391" s="55"/>
      <c r="F391" s="55"/>
      <c r="G391" s="55"/>
      <c r="H391" s="55"/>
      <c r="I391" s="55"/>
      <c r="J391" s="55"/>
      <c r="K391" s="55"/>
      <c r="L391" s="39"/>
      <c r="M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</row>
  </sheetData>
  <sheetProtection algorithmName="SHA-512" hashValue="53I+kVZNS/jL1zfSi4dnJW3C3R567zsQe/gDGME3h1HBbfSr9rkyxJvy9IS4SgR8twbHfYu6GWw+VZfdS3ce5g==" saltValue="LGRT9fE0QYrobddSj0wbHZ4IWyLoWKlzXJhgi0q1ixTz2yEwT5k1QrWK9Ues19Gp7JciS9VYOyvd/sscLixzIg==" spinCount="100000" sheet="1" objects="1" scenarios="1" formatColumns="0" formatRows="0" autoFilter="0"/>
  <autoFilter ref="C127:K390" xr:uid="{00000000-0009-0000-0000-000001000000}"/>
  <mergeCells count="9">
    <mergeCell ref="E87:H87"/>
    <mergeCell ref="E118:H118"/>
    <mergeCell ref="E120:H120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BM161"/>
  <sheetViews>
    <sheetView showGridLines="0" workbookViewId="0"/>
  </sheetViews>
  <sheetFormatPr baseColWidth="10" defaultRowHeight="16"/>
  <cols>
    <col min="1" max="1" width="8.25" style="1" customWidth="1"/>
    <col min="2" max="2" width="1.25" style="1" customWidth="1"/>
    <col min="3" max="4" width="4.25" style="1" customWidth="1"/>
    <col min="5" max="5" width="17.25" style="1" customWidth="1"/>
    <col min="6" max="6" width="50.75" style="1" customWidth="1"/>
    <col min="7" max="7" width="7.5" style="1" customWidth="1"/>
    <col min="8" max="8" width="14" style="1" customWidth="1"/>
    <col min="9" max="9" width="15.75" style="1" customWidth="1"/>
    <col min="10" max="10" width="22.25" style="1" customWidth="1"/>
    <col min="11" max="11" width="22.25" style="1" hidden="1" customWidth="1"/>
    <col min="12" max="12" width="9.25" style="1" customWidth="1"/>
    <col min="13" max="13" width="10.75" style="1" hidden="1" customWidth="1"/>
    <col min="14" max="14" width="9.25" style="1" hidden="1"/>
    <col min="15" max="20" width="14.25" style="1" hidden="1" customWidth="1"/>
    <col min="21" max="21" width="16.25" style="1" hidden="1" customWidth="1"/>
    <col min="22" max="22" width="12.25" style="1" customWidth="1"/>
    <col min="23" max="23" width="16.25" style="1" customWidth="1"/>
    <col min="24" max="24" width="12.25" style="1" customWidth="1"/>
    <col min="25" max="25" width="15" style="1" customWidth="1"/>
    <col min="26" max="26" width="11" style="1" customWidth="1"/>
    <col min="27" max="27" width="15" style="1" customWidth="1"/>
    <col min="28" max="28" width="16.25" style="1" customWidth="1"/>
    <col min="29" max="29" width="11" style="1" customWidth="1"/>
    <col min="30" max="30" width="15" style="1" customWidth="1"/>
    <col min="31" max="31" width="16.25" style="1" customWidth="1"/>
    <col min="44" max="65" width="9.25" style="1" hidden="1"/>
  </cols>
  <sheetData>
    <row r="2" spans="1:56" s="1" customFormat="1" ht="37" customHeight="1"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AT2" s="17" t="s">
        <v>89</v>
      </c>
      <c r="AZ2" s="108" t="s">
        <v>102</v>
      </c>
      <c r="BA2" s="108" t="s">
        <v>1</v>
      </c>
      <c r="BB2" s="108" t="s">
        <v>1</v>
      </c>
      <c r="BC2" s="108" t="s">
        <v>657</v>
      </c>
      <c r="BD2" s="108" t="s">
        <v>86</v>
      </c>
    </row>
    <row r="3" spans="1:56" s="1" customFormat="1" ht="7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20"/>
      <c r="AT3" s="17" t="s">
        <v>86</v>
      </c>
      <c r="AZ3" s="108" t="s">
        <v>104</v>
      </c>
      <c r="BA3" s="108" t="s">
        <v>1</v>
      </c>
      <c r="BB3" s="108" t="s">
        <v>1</v>
      </c>
      <c r="BC3" s="108" t="s">
        <v>658</v>
      </c>
      <c r="BD3" s="108" t="s">
        <v>86</v>
      </c>
    </row>
    <row r="4" spans="1:56" s="1" customFormat="1" ht="25" customHeight="1">
      <c r="B4" s="20"/>
      <c r="D4" s="111" t="s">
        <v>97</v>
      </c>
      <c r="L4" s="20"/>
      <c r="M4" s="112" t="s">
        <v>10</v>
      </c>
      <c r="AT4" s="17" t="s">
        <v>4</v>
      </c>
      <c r="AZ4" s="108" t="s">
        <v>112</v>
      </c>
      <c r="BA4" s="108" t="s">
        <v>1</v>
      </c>
      <c r="BB4" s="108" t="s">
        <v>1</v>
      </c>
      <c r="BC4" s="108" t="s">
        <v>659</v>
      </c>
      <c r="BD4" s="108" t="s">
        <v>86</v>
      </c>
    </row>
    <row r="5" spans="1:56" s="1" customFormat="1" ht="7" customHeight="1">
      <c r="B5" s="20"/>
      <c r="L5" s="20"/>
    </row>
    <row r="6" spans="1:56" s="1" customFormat="1" ht="12" customHeight="1">
      <c r="B6" s="20"/>
      <c r="D6" s="113" t="s">
        <v>16</v>
      </c>
      <c r="L6" s="20"/>
    </row>
    <row r="7" spans="1:56" s="1" customFormat="1" ht="26.25" customHeight="1">
      <c r="B7" s="20"/>
      <c r="E7" s="309" t="str">
        <f>'Rekapitulace stavby'!K6</f>
        <v>Cyklostezky 2020 - trasa I (Požární nádrž Běchovice – ČOV Újezd nad Lesy)</v>
      </c>
      <c r="F7" s="310"/>
      <c r="G7" s="310"/>
      <c r="H7" s="310"/>
      <c r="L7" s="20"/>
    </row>
    <row r="8" spans="1:56" s="2" customFormat="1" ht="12" customHeight="1">
      <c r="A8" s="34"/>
      <c r="B8" s="39"/>
      <c r="C8" s="34"/>
      <c r="D8" s="113" t="s">
        <v>106</v>
      </c>
      <c r="E8" s="34"/>
      <c r="F8" s="34"/>
      <c r="G8" s="34"/>
      <c r="H8" s="34"/>
      <c r="I8" s="34"/>
      <c r="J8" s="34"/>
      <c r="K8" s="34"/>
      <c r="L8" s="51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56" s="2" customFormat="1" ht="16.5" customHeight="1">
      <c r="A9" s="34"/>
      <c r="B9" s="39"/>
      <c r="C9" s="34"/>
      <c r="D9" s="34"/>
      <c r="E9" s="311" t="s">
        <v>660</v>
      </c>
      <c r="F9" s="312"/>
      <c r="G9" s="312"/>
      <c r="H9" s="312"/>
      <c r="I9" s="34"/>
      <c r="J9" s="34"/>
      <c r="K9" s="34"/>
      <c r="L9" s="51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56" s="2" customFormat="1" ht="11">
      <c r="A10" s="34"/>
      <c r="B10" s="39"/>
      <c r="C10" s="34"/>
      <c r="D10" s="34"/>
      <c r="E10" s="34"/>
      <c r="F10" s="34"/>
      <c r="G10" s="34"/>
      <c r="H10" s="34"/>
      <c r="I10" s="34"/>
      <c r="J10" s="34"/>
      <c r="K10" s="34"/>
      <c r="L10" s="51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1:56" s="2" customFormat="1" ht="12" customHeight="1">
      <c r="A11" s="34"/>
      <c r="B11" s="39"/>
      <c r="C11" s="34"/>
      <c r="D11" s="113" t="s">
        <v>18</v>
      </c>
      <c r="E11" s="34"/>
      <c r="F11" s="114" t="s">
        <v>1</v>
      </c>
      <c r="G11" s="34"/>
      <c r="H11" s="34"/>
      <c r="I11" s="113" t="s">
        <v>19</v>
      </c>
      <c r="J11" s="114" t="s">
        <v>1</v>
      </c>
      <c r="K11" s="34"/>
      <c r="L11" s="51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</row>
    <row r="12" spans="1:56" s="2" customFormat="1" ht="12" customHeight="1">
      <c r="A12" s="34"/>
      <c r="B12" s="39"/>
      <c r="C12" s="34"/>
      <c r="D12" s="113" t="s">
        <v>20</v>
      </c>
      <c r="E12" s="34"/>
      <c r="F12" s="114" t="s">
        <v>21</v>
      </c>
      <c r="G12" s="34"/>
      <c r="H12" s="34"/>
      <c r="I12" s="113" t="s">
        <v>22</v>
      </c>
      <c r="J12" s="115" t="str">
        <f>'Rekapitulace stavby'!AN8</f>
        <v>26. 4. 2022</v>
      </c>
      <c r="K12" s="34"/>
      <c r="L12" s="51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56" s="2" customFormat="1" ht="10.75" customHeight="1">
      <c r="A13" s="34"/>
      <c r="B13" s="39"/>
      <c r="C13" s="34"/>
      <c r="D13" s="34"/>
      <c r="E13" s="34"/>
      <c r="F13" s="34"/>
      <c r="G13" s="34"/>
      <c r="H13" s="34"/>
      <c r="I13" s="34"/>
      <c r="J13" s="34"/>
      <c r="K13" s="34"/>
      <c r="L13" s="51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</row>
    <row r="14" spans="1:56" s="2" customFormat="1" ht="12" customHeight="1">
      <c r="A14" s="34"/>
      <c r="B14" s="39"/>
      <c r="C14" s="34"/>
      <c r="D14" s="113" t="s">
        <v>24</v>
      </c>
      <c r="E14" s="34"/>
      <c r="F14" s="34"/>
      <c r="G14" s="34"/>
      <c r="H14" s="34"/>
      <c r="I14" s="113" t="s">
        <v>25</v>
      </c>
      <c r="J14" s="114" t="s">
        <v>1</v>
      </c>
      <c r="K14" s="34"/>
      <c r="L14" s="51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</row>
    <row r="15" spans="1:56" s="2" customFormat="1" ht="18" customHeight="1">
      <c r="A15" s="34"/>
      <c r="B15" s="39"/>
      <c r="C15" s="34"/>
      <c r="D15" s="34"/>
      <c r="E15" s="114" t="s">
        <v>26</v>
      </c>
      <c r="F15" s="34"/>
      <c r="G15" s="34"/>
      <c r="H15" s="34"/>
      <c r="I15" s="113" t="s">
        <v>27</v>
      </c>
      <c r="J15" s="114" t="s">
        <v>1</v>
      </c>
      <c r="K15" s="34"/>
      <c r="L15" s="51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</row>
    <row r="16" spans="1:56" s="2" customFormat="1" ht="7" customHeight="1">
      <c r="A16" s="34"/>
      <c r="B16" s="39"/>
      <c r="C16" s="34"/>
      <c r="D16" s="34"/>
      <c r="E16" s="34"/>
      <c r="F16" s="34"/>
      <c r="G16" s="34"/>
      <c r="H16" s="34"/>
      <c r="I16" s="34"/>
      <c r="J16" s="34"/>
      <c r="K16" s="34"/>
      <c r="L16" s="51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</row>
    <row r="17" spans="1:31" s="2" customFormat="1" ht="12" customHeight="1">
      <c r="A17" s="34"/>
      <c r="B17" s="39"/>
      <c r="C17" s="34"/>
      <c r="D17" s="113" t="s">
        <v>28</v>
      </c>
      <c r="E17" s="34"/>
      <c r="F17" s="34"/>
      <c r="G17" s="34"/>
      <c r="H17" s="34"/>
      <c r="I17" s="113" t="s">
        <v>25</v>
      </c>
      <c r="J17" s="30" t="str">
        <f>'Rekapitulace stavby'!AN13</f>
        <v>Vyplň údaj</v>
      </c>
      <c r="K17" s="34"/>
      <c r="L17" s="51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31" s="2" customFormat="1" ht="18" customHeight="1">
      <c r="A18" s="34"/>
      <c r="B18" s="39"/>
      <c r="C18" s="34"/>
      <c r="D18" s="34"/>
      <c r="E18" s="313" t="str">
        <f>'Rekapitulace stavby'!E14</f>
        <v>Vyplň údaj</v>
      </c>
      <c r="F18" s="314"/>
      <c r="G18" s="314"/>
      <c r="H18" s="314"/>
      <c r="I18" s="113" t="s">
        <v>27</v>
      </c>
      <c r="J18" s="30" t="str">
        <f>'Rekapitulace stavby'!AN14</f>
        <v>Vyplň údaj</v>
      </c>
      <c r="K18" s="34"/>
      <c r="L18" s="51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</row>
    <row r="19" spans="1:31" s="2" customFormat="1" ht="7" customHeight="1">
      <c r="A19" s="34"/>
      <c r="B19" s="39"/>
      <c r="C19" s="34"/>
      <c r="D19" s="34"/>
      <c r="E19" s="34"/>
      <c r="F19" s="34"/>
      <c r="G19" s="34"/>
      <c r="H19" s="34"/>
      <c r="I19" s="34"/>
      <c r="J19" s="34"/>
      <c r="K19" s="34"/>
      <c r="L19" s="51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</row>
    <row r="20" spans="1:31" s="2" customFormat="1" ht="12" customHeight="1">
      <c r="A20" s="34"/>
      <c r="B20" s="39"/>
      <c r="C20" s="34"/>
      <c r="D20" s="113" t="s">
        <v>30</v>
      </c>
      <c r="E20" s="34"/>
      <c r="F20" s="34"/>
      <c r="G20" s="34"/>
      <c r="H20" s="34"/>
      <c r="I20" s="113" t="s">
        <v>25</v>
      </c>
      <c r="J20" s="114" t="s">
        <v>1</v>
      </c>
      <c r="K20" s="34"/>
      <c r="L20" s="51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spans="1:31" s="2" customFormat="1" ht="18" customHeight="1">
      <c r="A21" s="34"/>
      <c r="B21" s="39"/>
      <c r="C21" s="34"/>
      <c r="D21" s="34"/>
      <c r="E21" s="114" t="s">
        <v>31</v>
      </c>
      <c r="F21" s="34"/>
      <c r="G21" s="34"/>
      <c r="H21" s="34"/>
      <c r="I21" s="113" t="s">
        <v>27</v>
      </c>
      <c r="J21" s="114" t="s">
        <v>1</v>
      </c>
      <c r="K21" s="34"/>
      <c r="L21" s="51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spans="1:31" s="2" customFormat="1" ht="7" customHeight="1">
      <c r="A22" s="34"/>
      <c r="B22" s="39"/>
      <c r="C22" s="34"/>
      <c r="D22" s="34"/>
      <c r="E22" s="34"/>
      <c r="F22" s="34"/>
      <c r="G22" s="34"/>
      <c r="H22" s="34"/>
      <c r="I22" s="34"/>
      <c r="J22" s="34"/>
      <c r="K22" s="34"/>
      <c r="L22" s="51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</row>
    <row r="23" spans="1:31" s="2" customFormat="1" ht="12" customHeight="1">
      <c r="A23" s="34"/>
      <c r="B23" s="39"/>
      <c r="C23" s="34"/>
      <c r="D23" s="113" t="s">
        <v>33</v>
      </c>
      <c r="E23" s="34"/>
      <c r="F23" s="34"/>
      <c r="G23" s="34"/>
      <c r="H23" s="34"/>
      <c r="I23" s="113" t="s">
        <v>25</v>
      </c>
      <c r="J23" s="114" t="s">
        <v>1</v>
      </c>
      <c r="K23" s="34"/>
      <c r="L23" s="51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</row>
    <row r="24" spans="1:31" s="2" customFormat="1" ht="18" customHeight="1">
      <c r="A24" s="34"/>
      <c r="B24" s="39"/>
      <c r="C24" s="34"/>
      <c r="D24" s="34"/>
      <c r="E24" s="114" t="s">
        <v>34</v>
      </c>
      <c r="F24" s="34"/>
      <c r="G24" s="34"/>
      <c r="H24" s="34"/>
      <c r="I24" s="113" t="s">
        <v>27</v>
      </c>
      <c r="J24" s="114" t="s">
        <v>1</v>
      </c>
      <c r="K24" s="34"/>
      <c r="L24" s="51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</row>
    <row r="25" spans="1:31" s="2" customFormat="1" ht="7" customHeight="1">
      <c r="A25" s="34"/>
      <c r="B25" s="39"/>
      <c r="C25" s="34"/>
      <c r="D25" s="34"/>
      <c r="E25" s="34"/>
      <c r="F25" s="34"/>
      <c r="G25" s="34"/>
      <c r="H25" s="34"/>
      <c r="I25" s="34"/>
      <c r="J25" s="34"/>
      <c r="K25" s="34"/>
      <c r="L25" s="51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</row>
    <row r="26" spans="1:31" s="2" customFormat="1" ht="12" customHeight="1">
      <c r="A26" s="34"/>
      <c r="B26" s="39"/>
      <c r="C26" s="34"/>
      <c r="D26" s="113" t="s">
        <v>35</v>
      </c>
      <c r="E26" s="34"/>
      <c r="F26" s="34"/>
      <c r="G26" s="34"/>
      <c r="H26" s="34"/>
      <c r="I26" s="34"/>
      <c r="J26" s="34"/>
      <c r="K26" s="34"/>
      <c r="L26" s="51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</row>
    <row r="27" spans="1:31" s="8" customFormat="1" ht="16.5" customHeight="1">
      <c r="A27" s="116"/>
      <c r="B27" s="117"/>
      <c r="C27" s="116"/>
      <c r="D27" s="116"/>
      <c r="E27" s="315" t="s">
        <v>1</v>
      </c>
      <c r="F27" s="315"/>
      <c r="G27" s="315"/>
      <c r="H27" s="315"/>
      <c r="I27" s="116"/>
      <c r="J27" s="116"/>
      <c r="K27" s="116"/>
      <c r="L27" s="118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</row>
    <row r="28" spans="1:31" s="2" customFormat="1" ht="7" customHeight="1">
      <c r="A28" s="34"/>
      <c r="B28" s="39"/>
      <c r="C28" s="34"/>
      <c r="D28" s="34"/>
      <c r="E28" s="34"/>
      <c r="F28" s="34"/>
      <c r="G28" s="34"/>
      <c r="H28" s="34"/>
      <c r="I28" s="34"/>
      <c r="J28" s="34"/>
      <c r="K28" s="34"/>
      <c r="L28" s="51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</row>
    <row r="29" spans="1:31" s="2" customFormat="1" ht="7" customHeight="1">
      <c r="A29" s="34"/>
      <c r="B29" s="39"/>
      <c r="C29" s="34"/>
      <c r="D29" s="119"/>
      <c r="E29" s="119"/>
      <c r="F29" s="119"/>
      <c r="G29" s="119"/>
      <c r="H29" s="119"/>
      <c r="I29" s="119"/>
      <c r="J29" s="119"/>
      <c r="K29" s="119"/>
      <c r="L29" s="51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</row>
    <row r="30" spans="1:31" s="2" customFormat="1" ht="25.5" customHeight="1">
      <c r="A30" s="34"/>
      <c r="B30" s="39"/>
      <c r="C30" s="34"/>
      <c r="D30" s="120" t="s">
        <v>36</v>
      </c>
      <c r="E30" s="34"/>
      <c r="F30" s="34"/>
      <c r="G30" s="34"/>
      <c r="H30" s="34"/>
      <c r="I30" s="34"/>
      <c r="J30" s="121">
        <f>ROUND(J122, 2)</f>
        <v>0</v>
      </c>
      <c r="K30" s="34"/>
      <c r="L30" s="51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</row>
    <row r="31" spans="1:31" s="2" customFormat="1" ht="7" customHeight="1">
      <c r="A31" s="34"/>
      <c r="B31" s="39"/>
      <c r="C31" s="34"/>
      <c r="D31" s="119"/>
      <c r="E31" s="119"/>
      <c r="F31" s="119"/>
      <c r="G31" s="119"/>
      <c r="H31" s="119"/>
      <c r="I31" s="119"/>
      <c r="J31" s="119"/>
      <c r="K31" s="119"/>
      <c r="L31" s="51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</row>
    <row r="32" spans="1:31" s="2" customFormat="1" ht="14.5" customHeight="1">
      <c r="A32" s="34"/>
      <c r="B32" s="39"/>
      <c r="C32" s="34"/>
      <c r="D32" s="34"/>
      <c r="E32" s="34"/>
      <c r="F32" s="122" t="s">
        <v>38</v>
      </c>
      <c r="G32" s="34"/>
      <c r="H32" s="34"/>
      <c r="I32" s="122" t="s">
        <v>37</v>
      </c>
      <c r="J32" s="122" t="s">
        <v>39</v>
      </c>
      <c r="K32" s="34"/>
      <c r="L32" s="51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</row>
    <row r="33" spans="1:31" s="2" customFormat="1" ht="14.5" customHeight="1">
      <c r="A33" s="34"/>
      <c r="B33" s="39"/>
      <c r="C33" s="34"/>
      <c r="D33" s="123" t="s">
        <v>40</v>
      </c>
      <c r="E33" s="113" t="s">
        <v>41</v>
      </c>
      <c r="F33" s="124">
        <f>ROUND((SUM(BE122:BE160)),  2)</f>
        <v>0</v>
      </c>
      <c r="G33" s="34"/>
      <c r="H33" s="34"/>
      <c r="I33" s="125">
        <v>0.21</v>
      </c>
      <c r="J33" s="124">
        <f>ROUND(((SUM(BE122:BE160))*I33),  2)</f>
        <v>0</v>
      </c>
      <c r="K33" s="34"/>
      <c r="L33" s="51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</row>
    <row r="34" spans="1:31" s="2" customFormat="1" ht="14.5" customHeight="1">
      <c r="A34" s="34"/>
      <c r="B34" s="39"/>
      <c r="C34" s="34"/>
      <c r="D34" s="34"/>
      <c r="E34" s="113" t="s">
        <v>42</v>
      </c>
      <c r="F34" s="124">
        <f>ROUND((SUM(BF122:BF160)),  2)</f>
        <v>0</v>
      </c>
      <c r="G34" s="34"/>
      <c r="H34" s="34"/>
      <c r="I34" s="125">
        <v>0.15</v>
      </c>
      <c r="J34" s="124">
        <f>ROUND(((SUM(BF122:BF160))*I34),  2)</f>
        <v>0</v>
      </c>
      <c r="K34" s="34"/>
      <c r="L34" s="51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</row>
    <row r="35" spans="1:31" s="2" customFormat="1" ht="14.5" hidden="1" customHeight="1">
      <c r="A35" s="34"/>
      <c r="B35" s="39"/>
      <c r="C35" s="34"/>
      <c r="D35" s="34"/>
      <c r="E35" s="113" t="s">
        <v>43</v>
      </c>
      <c r="F35" s="124">
        <f>ROUND((SUM(BG122:BG160)),  2)</f>
        <v>0</v>
      </c>
      <c r="G35" s="34"/>
      <c r="H35" s="34"/>
      <c r="I35" s="125">
        <v>0.21</v>
      </c>
      <c r="J35" s="124">
        <f>0</f>
        <v>0</v>
      </c>
      <c r="K35" s="34"/>
      <c r="L35" s="51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</row>
    <row r="36" spans="1:31" s="2" customFormat="1" ht="14.5" hidden="1" customHeight="1">
      <c r="A36" s="34"/>
      <c r="B36" s="39"/>
      <c r="C36" s="34"/>
      <c r="D36" s="34"/>
      <c r="E36" s="113" t="s">
        <v>44</v>
      </c>
      <c r="F36" s="124">
        <f>ROUND((SUM(BH122:BH160)),  2)</f>
        <v>0</v>
      </c>
      <c r="G36" s="34"/>
      <c r="H36" s="34"/>
      <c r="I36" s="125">
        <v>0.15</v>
      </c>
      <c r="J36" s="124">
        <f>0</f>
        <v>0</v>
      </c>
      <c r="K36" s="34"/>
      <c r="L36" s="51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</row>
    <row r="37" spans="1:31" s="2" customFormat="1" ht="14.5" hidden="1" customHeight="1">
      <c r="A37" s="34"/>
      <c r="B37" s="39"/>
      <c r="C37" s="34"/>
      <c r="D37" s="34"/>
      <c r="E37" s="113" t="s">
        <v>45</v>
      </c>
      <c r="F37" s="124">
        <f>ROUND((SUM(BI122:BI160)),  2)</f>
        <v>0</v>
      </c>
      <c r="G37" s="34"/>
      <c r="H37" s="34"/>
      <c r="I37" s="125">
        <v>0</v>
      </c>
      <c r="J37" s="124">
        <f>0</f>
        <v>0</v>
      </c>
      <c r="K37" s="34"/>
      <c r="L37" s="51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</row>
    <row r="38" spans="1:31" s="2" customFormat="1" ht="7" customHeight="1">
      <c r="A38" s="34"/>
      <c r="B38" s="39"/>
      <c r="C38" s="34"/>
      <c r="D38" s="34"/>
      <c r="E38" s="34"/>
      <c r="F38" s="34"/>
      <c r="G38" s="34"/>
      <c r="H38" s="34"/>
      <c r="I38" s="34"/>
      <c r="J38" s="34"/>
      <c r="K38" s="34"/>
      <c r="L38" s="51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</row>
    <row r="39" spans="1:31" s="2" customFormat="1" ht="25.5" customHeight="1">
      <c r="A39" s="34"/>
      <c r="B39" s="39"/>
      <c r="C39" s="126"/>
      <c r="D39" s="127" t="s">
        <v>46</v>
      </c>
      <c r="E39" s="128"/>
      <c r="F39" s="128"/>
      <c r="G39" s="129" t="s">
        <v>47</v>
      </c>
      <c r="H39" s="130" t="s">
        <v>48</v>
      </c>
      <c r="I39" s="128"/>
      <c r="J39" s="131">
        <f>SUM(J30:J37)</f>
        <v>0</v>
      </c>
      <c r="K39" s="132"/>
      <c r="L39" s="51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</row>
    <row r="40" spans="1:31" s="2" customFormat="1" ht="14.5" customHeight="1">
      <c r="A40" s="34"/>
      <c r="B40" s="39"/>
      <c r="C40" s="34"/>
      <c r="D40" s="34"/>
      <c r="E40" s="34"/>
      <c r="F40" s="34"/>
      <c r="G40" s="34"/>
      <c r="H40" s="34"/>
      <c r="I40" s="34"/>
      <c r="J40" s="34"/>
      <c r="K40" s="34"/>
      <c r="L40" s="51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</row>
    <row r="41" spans="1:31" s="1" customFormat="1" ht="14.5" customHeight="1">
      <c r="B41" s="20"/>
      <c r="L41" s="20"/>
    </row>
    <row r="42" spans="1:31" s="1" customFormat="1" ht="14.5" customHeight="1">
      <c r="B42" s="20"/>
      <c r="L42" s="20"/>
    </row>
    <row r="43" spans="1:31" s="1" customFormat="1" ht="14.5" customHeight="1">
      <c r="B43" s="20"/>
      <c r="L43" s="20"/>
    </row>
    <row r="44" spans="1:31" s="1" customFormat="1" ht="14.5" customHeight="1">
      <c r="B44" s="20"/>
      <c r="L44" s="20"/>
    </row>
    <row r="45" spans="1:31" s="1" customFormat="1" ht="14.5" customHeight="1">
      <c r="B45" s="20"/>
      <c r="L45" s="20"/>
    </row>
    <row r="46" spans="1:31" s="1" customFormat="1" ht="14.5" customHeight="1">
      <c r="B46" s="20"/>
      <c r="L46" s="20"/>
    </row>
    <row r="47" spans="1:31" s="1" customFormat="1" ht="14.5" customHeight="1">
      <c r="B47" s="20"/>
      <c r="L47" s="20"/>
    </row>
    <row r="48" spans="1:31" s="1" customFormat="1" ht="14.5" customHeight="1">
      <c r="B48" s="20"/>
      <c r="L48" s="20"/>
    </row>
    <row r="49" spans="1:31" s="1" customFormat="1" ht="14.5" customHeight="1">
      <c r="B49" s="20"/>
      <c r="L49" s="20"/>
    </row>
    <row r="50" spans="1:31" s="2" customFormat="1" ht="14.5" customHeight="1">
      <c r="B50" s="51"/>
      <c r="D50" s="133" t="s">
        <v>49</v>
      </c>
      <c r="E50" s="134"/>
      <c r="F50" s="134"/>
      <c r="G50" s="133" t="s">
        <v>50</v>
      </c>
      <c r="H50" s="134"/>
      <c r="I50" s="134"/>
      <c r="J50" s="134"/>
      <c r="K50" s="134"/>
      <c r="L50" s="51"/>
    </row>
    <row r="51" spans="1:31" ht="11">
      <c r="B51" s="20"/>
      <c r="L51" s="20"/>
    </row>
    <row r="52" spans="1:31" ht="11">
      <c r="B52" s="20"/>
      <c r="L52" s="20"/>
    </row>
    <row r="53" spans="1:31" ht="11">
      <c r="B53" s="20"/>
      <c r="L53" s="20"/>
    </row>
    <row r="54" spans="1:31" ht="11">
      <c r="B54" s="20"/>
      <c r="L54" s="20"/>
    </row>
    <row r="55" spans="1:31" ht="11">
      <c r="B55" s="20"/>
      <c r="L55" s="20"/>
    </row>
    <row r="56" spans="1:31" ht="11">
      <c r="B56" s="20"/>
      <c r="L56" s="20"/>
    </row>
    <row r="57" spans="1:31" ht="11">
      <c r="B57" s="20"/>
      <c r="L57" s="20"/>
    </row>
    <row r="58" spans="1:31" ht="11">
      <c r="B58" s="20"/>
      <c r="L58" s="20"/>
    </row>
    <row r="59" spans="1:31" ht="11">
      <c r="B59" s="20"/>
      <c r="L59" s="20"/>
    </row>
    <row r="60" spans="1:31" ht="11">
      <c r="B60" s="20"/>
      <c r="L60" s="20"/>
    </row>
    <row r="61" spans="1:31" s="2" customFormat="1" ht="13">
      <c r="A61" s="34"/>
      <c r="B61" s="39"/>
      <c r="C61" s="34"/>
      <c r="D61" s="135" t="s">
        <v>51</v>
      </c>
      <c r="E61" s="136"/>
      <c r="F61" s="137" t="s">
        <v>52</v>
      </c>
      <c r="G61" s="135" t="s">
        <v>51</v>
      </c>
      <c r="H61" s="136"/>
      <c r="I61" s="136"/>
      <c r="J61" s="138" t="s">
        <v>52</v>
      </c>
      <c r="K61" s="136"/>
      <c r="L61" s="51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</row>
    <row r="62" spans="1:31" ht="11">
      <c r="B62" s="20"/>
      <c r="L62" s="20"/>
    </row>
    <row r="63" spans="1:31" ht="11">
      <c r="B63" s="20"/>
      <c r="L63" s="20"/>
    </row>
    <row r="64" spans="1:31" ht="11">
      <c r="B64" s="20"/>
      <c r="L64" s="20"/>
    </row>
    <row r="65" spans="1:31" s="2" customFormat="1" ht="13">
      <c r="A65" s="34"/>
      <c r="B65" s="39"/>
      <c r="C65" s="34"/>
      <c r="D65" s="133" t="s">
        <v>53</v>
      </c>
      <c r="E65" s="139"/>
      <c r="F65" s="139"/>
      <c r="G65" s="133" t="s">
        <v>54</v>
      </c>
      <c r="H65" s="139"/>
      <c r="I65" s="139"/>
      <c r="J65" s="139"/>
      <c r="K65" s="139"/>
      <c r="L65" s="51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</row>
    <row r="66" spans="1:31" ht="11">
      <c r="B66" s="20"/>
      <c r="L66" s="20"/>
    </row>
    <row r="67" spans="1:31" ht="11">
      <c r="B67" s="20"/>
      <c r="L67" s="20"/>
    </row>
    <row r="68" spans="1:31" ht="11">
      <c r="B68" s="20"/>
      <c r="L68" s="20"/>
    </row>
    <row r="69" spans="1:31" ht="11">
      <c r="B69" s="20"/>
      <c r="L69" s="20"/>
    </row>
    <row r="70" spans="1:31" ht="11">
      <c r="B70" s="20"/>
      <c r="L70" s="20"/>
    </row>
    <row r="71" spans="1:31" ht="11">
      <c r="B71" s="20"/>
      <c r="L71" s="20"/>
    </row>
    <row r="72" spans="1:31" ht="11">
      <c r="B72" s="20"/>
      <c r="L72" s="20"/>
    </row>
    <row r="73" spans="1:31" ht="11">
      <c r="B73" s="20"/>
      <c r="L73" s="20"/>
    </row>
    <row r="74" spans="1:31" ht="11">
      <c r="B74" s="20"/>
      <c r="L74" s="20"/>
    </row>
    <row r="75" spans="1:31" ht="11">
      <c r="B75" s="20"/>
      <c r="L75" s="20"/>
    </row>
    <row r="76" spans="1:31" s="2" customFormat="1" ht="13">
      <c r="A76" s="34"/>
      <c r="B76" s="39"/>
      <c r="C76" s="34"/>
      <c r="D76" s="135" t="s">
        <v>51</v>
      </c>
      <c r="E76" s="136"/>
      <c r="F76" s="137" t="s">
        <v>52</v>
      </c>
      <c r="G76" s="135" t="s">
        <v>51</v>
      </c>
      <c r="H76" s="136"/>
      <c r="I76" s="136"/>
      <c r="J76" s="138" t="s">
        <v>52</v>
      </c>
      <c r="K76" s="136"/>
      <c r="L76" s="51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</row>
    <row r="77" spans="1:31" s="2" customFormat="1" ht="14.5" customHeight="1">
      <c r="A77" s="34"/>
      <c r="B77" s="140"/>
      <c r="C77" s="141"/>
      <c r="D77" s="141"/>
      <c r="E77" s="141"/>
      <c r="F77" s="141"/>
      <c r="G77" s="141"/>
      <c r="H77" s="141"/>
      <c r="I77" s="141"/>
      <c r="J77" s="141"/>
      <c r="K77" s="141"/>
      <c r="L77" s="51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</row>
    <row r="81" spans="1:47" s="2" customFormat="1" ht="7" customHeight="1">
      <c r="A81" s="34"/>
      <c r="B81" s="142"/>
      <c r="C81" s="143"/>
      <c r="D81" s="143"/>
      <c r="E81" s="143"/>
      <c r="F81" s="143"/>
      <c r="G81" s="143"/>
      <c r="H81" s="143"/>
      <c r="I81" s="143"/>
      <c r="J81" s="143"/>
      <c r="K81" s="143"/>
      <c r="L81" s="51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</row>
    <row r="82" spans="1:47" s="2" customFormat="1" ht="25" customHeight="1">
      <c r="A82" s="34"/>
      <c r="B82" s="35"/>
      <c r="C82" s="23" t="s">
        <v>122</v>
      </c>
      <c r="D82" s="36"/>
      <c r="E82" s="36"/>
      <c r="F82" s="36"/>
      <c r="G82" s="36"/>
      <c r="H82" s="36"/>
      <c r="I82" s="36"/>
      <c r="J82" s="36"/>
      <c r="K82" s="36"/>
      <c r="L82" s="51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</row>
    <row r="83" spans="1:47" s="2" customFormat="1" ht="7" customHeight="1">
      <c r="A83" s="34"/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51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</row>
    <row r="84" spans="1:47" s="2" customFormat="1" ht="12" customHeight="1">
      <c r="A84" s="34"/>
      <c r="B84" s="35"/>
      <c r="C84" s="29" t="s">
        <v>16</v>
      </c>
      <c r="D84" s="36"/>
      <c r="E84" s="36"/>
      <c r="F84" s="36"/>
      <c r="G84" s="36"/>
      <c r="H84" s="36"/>
      <c r="I84" s="36"/>
      <c r="J84" s="36"/>
      <c r="K84" s="36"/>
      <c r="L84" s="51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</row>
    <row r="85" spans="1:47" s="2" customFormat="1" ht="26.25" customHeight="1">
      <c r="A85" s="34"/>
      <c r="B85" s="35"/>
      <c r="C85" s="36"/>
      <c r="D85" s="36"/>
      <c r="E85" s="316" t="str">
        <f>E7</f>
        <v>Cyklostezky 2020 - trasa I (Požární nádrž Běchovice – ČOV Újezd nad Lesy)</v>
      </c>
      <c r="F85" s="317"/>
      <c r="G85" s="317"/>
      <c r="H85" s="317"/>
      <c r="I85" s="36"/>
      <c r="J85" s="36"/>
      <c r="K85" s="36"/>
      <c r="L85" s="51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</row>
    <row r="86" spans="1:47" s="2" customFormat="1" ht="12" customHeight="1">
      <c r="A86" s="34"/>
      <c r="B86" s="35"/>
      <c r="C86" s="29" t="s">
        <v>106</v>
      </c>
      <c r="D86" s="36"/>
      <c r="E86" s="36"/>
      <c r="F86" s="36"/>
      <c r="G86" s="36"/>
      <c r="H86" s="36"/>
      <c r="I86" s="36"/>
      <c r="J86" s="36"/>
      <c r="K86" s="36"/>
      <c r="L86" s="51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</row>
    <row r="87" spans="1:47" s="2" customFormat="1" ht="16.5" customHeight="1">
      <c r="A87" s="34"/>
      <c r="B87" s="35"/>
      <c r="C87" s="36"/>
      <c r="D87" s="36"/>
      <c r="E87" s="287" t="str">
        <f>E9</f>
        <v>SO 201 - Armovaný svah</v>
      </c>
      <c r="F87" s="318"/>
      <c r="G87" s="318"/>
      <c r="H87" s="318"/>
      <c r="I87" s="36"/>
      <c r="J87" s="36"/>
      <c r="K87" s="36"/>
      <c r="L87" s="51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</row>
    <row r="88" spans="1:47" s="2" customFormat="1" ht="7" customHeight="1">
      <c r="A88" s="34"/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51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</row>
    <row r="89" spans="1:47" s="2" customFormat="1" ht="12" customHeight="1">
      <c r="A89" s="34"/>
      <c r="B89" s="35"/>
      <c r="C89" s="29" t="s">
        <v>20</v>
      </c>
      <c r="D89" s="36"/>
      <c r="E89" s="36"/>
      <c r="F89" s="27" t="str">
        <f>F12</f>
        <v>Praha - Běchovice</v>
      </c>
      <c r="G89" s="36"/>
      <c r="H89" s="36"/>
      <c r="I89" s="29" t="s">
        <v>22</v>
      </c>
      <c r="J89" s="66" t="str">
        <f>IF(J12="","",J12)</f>
        <v>26. 4. 2022</v>
      </c>
      <c r="K89" s="36"/>
      <c r="L89" s="51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</row>
    <row r="90" spans="1:47" s="2" customFormat="1" ht="7" customHeight="1">
      <c r="A90" s="34"/>
      <c r="B90" s="35"/>
      <c r="C90" s="36"/>
      <c r="D90" s="36"/>
      <c r="E90" s="36"/>
      <c r="F90" s="36"/>
      <c r="G90" s="36"/>
      <c r="H90" s="36"/>
      <c r="I90" s="36"/>
      <c r="J90" s="36"/>
      <c r="K90" s="36"/>
      <c r="L90" s="51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</row>
    <row r="91" spans="1:47" s="2" customFormat="1" ht="15.25" customHeight="1">
      <c r="A91" s="34"/>
      <c r="B91" s="35"/>
      <c r="C91" s="29" t="s">
        <v>24</v>
      </c>
      <c r="D91" s="36"/>
      <c r="E91" s="36"/>
      <c r="F91" s="27" t="str">
        <f>E15</f>
        <v>Městská část Praha – Běchovice</v>
      </c>
      <c r="G91" s="36"/>
      <c r="H91" s="36"/>
      <c r="I91" s="29" t="s">
        <v>30</v>
      </c>
      <c r="J91" s="32" t="str">
        <f>E21</f>
        <v>KONTIGA s.r.o.</v>
      </c>
      <c r="K91" s="36"/>
      <c r="L91" s="51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</row>
    <row r="92" spans="1:47" s="2" customFormat="1" ht="15.25" customHeight="1">
      <c r="A92" s="34"/>
      <c r="B92" s="35"/>
      <c r="C92" s="29" t="s">
        <v>28</v>
      </c>
      <c r="D92" s="36"/>
      <c r="E92" s="36"/>
      <c r="F92" s="27" t="str">
        <f>IF(E18="","",E18)</f>
        <v>Vyplň údaj</v>
      </c>
      <c r="G92" s="36"/>
      <c r="H92" s="36"/>
      <c r="I92" s="29" t="s">
        <v>33</v>
      </c>
      <c r="J92" s="32" t="str">
        <f>E24</f>
        <v>Ing. Jan Duben</v>
      </c>
      <c r="K92" s="36"/>
      <c r="L92" s="51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</row>
    <row r="93" spans="1:47" s="2" customFormat="1" ht="10.25" customHeight="1">
      <c r="A93" s="34"/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51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</row>
    <row r="94" spans="1:47" s="2" customFormat="1" ht="29.25" customHeight="1">
      <c r="A94" s="34"/>
      <c r="B94" s="35"/>
      <c r="C94" s="144" t="s">
        <v>123</v>
      </c>
      <c r="D94" s="145"/>
      <c r="E94" s="145"/>
      <c r="F94" s="145"/>
      <c r="G94" s="145"/>
      <c r="H94" s="145"/>
      <c r="I94" s="145"/>
      <c r="J94" s="146" t="s">
        <v>124</v>
      </c>
      <c r="K94" s="145"/>
      <c r="L94" s="51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</row>
    <row r="95" spans="1:47" s="2" customFormat="1" ht="10.25" customHeight="1">
      <c r="A95" s="34"/>
      <c r="B95" s="35"/>
      <c r="C95" s="36"/>
      <c r="D95" s="36"/>
      <c r="E95" s="36"/>
      <c r="F95" s="36"/>
      <c r="G95" s="36"/>
      <c r="H95" s="36"/>
      <c r="I95" s="36"/>
      <c r="J95" s="36"/>
      <c r="K95" s="36"/>
      <c r="L95" s="51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</row>
    <row r="96" spans="1:47" s="2" customFormat="1" ht="22.75" customHeight="1">
      <c r="A96" s="34"/>
      <c r="B96" s="35"/>
      <c r="C96" s="147" t="s">
        <v>125</v>
      </c>
      <c r="D96" s="36"/>
      <c r="E96" s="36"/>
      <c r="F96" s="36"/>
      <c r="G96" s="36"/>
      <c r="H96" s="36"/>
      <c r="I96" s="36"/>
      <c r="J96" s="84">
        <f>J122</f>
        <v>0</v>
      </c>
      <c r="K96" s="36"/>
      <c r="L96" s="51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U96" s="17" t="s">
        <v>126</v>
      </c>
    </row>
    <row r="97" spans="1:31" s="9" customFormat="1" ht="25" customHeight="1">
      <c r="B97" s="148"/>
      <c r="C97" s="149"/>
      <c r="D97" s="150" t="s">
        <v>127</v>
      </c>
      <c r="E97" s="151"/>
      <c r="F97" s="151"/>
      <c r="G97" s="151"/>
      <c r="H97" s="151"/>
      <c r="I97" s="151"/>
      <c r="J97" s="152">
        <f>J123</f>
        <v>0</v>
      </c>
      <c r="K97" s="149"/>
      <c r="L97" s="153"/>
    </row>
    <row r="98" spans="1:31" s="10" customFormat="1" ht="20" customHeight="1">
      <c r="B98" s="154"/>
      <c r="C98" s="155"/>
      <c r="D98" s="156" t="s">
        <v>128</v>
      </c>
      <c r="E98" s="157"/>
      <c r="F98" s="157"/>
      <c r="G98" s="157"/>
      <c r="H98" s="157"/>
      <c r="I98" s="157"/>
      <c r="J98" s="158">
        <f>J124</f>
        <v>0</v>
      </c>
      <c r="K98" s="155"/>
      <c r="L98" s="159"/>
    </row>
    <row r="99" spans="1:31" s="10" customFormat="1" ht="20" customHeight="1">
      <c r="B99" s="154"/>
      <c r="C99" s="155"/>
      <c r="D99" s="156" t="s">
        <v>129</v>
      </c>
      <c r="E99" s="157"/>
      <c r="F99" s="157"/>
      <c r="G99" s="157"/>
      <c r="H99" s="157"/>
      <c r="I99" s="157"/>
      <c r="J99" s="158">
        <f>J143</f>
        <v>0</v>
      </c>
      <c r="K99" s="155"/>
      <c r="L99" s="159"/>
    </row>
    <row r="100" spans="1:31" s="10" customFormat="1" ht="20" customHeight="1">
      <c r="B100" s="154"/>
      <c r="C100" s="155"/>
      <c r="D100" s="156" t="s">
        <v>131</v>
      </c>
      <c r="E100" s="157"/>
      <c r="F100" s="157"/>
      <c r="G100" s="157"/>
      <c r="H100" s="157"/>
      <c r="I100" s="157"/>
      <c r="J100" s="158">
        <f>J153</f>
        <v>0</v>
      </c>
      <c r="K100" s="155"/>
      <c r="L100" s="159"/>
    </row>
    <row r="101" spans="1:31" s="10" customFormat="1" ht="20" customHeight="1">
      <c r="B101" s="154"/>
      <c r="C101" s="155"/>
      <c r="D101" s="156" t="s">
        <v>134</v>
      </c>
      <c r="E101" s="157"/>
      <c r="F101" s="157"/>
      <c r="G101" s="157"/>
      <c r="H101" s="157"/>
      <c r="I101" s="157"/>
      <c r="J101" s="158">
        <f>J156</f>
        <v>0</v>
      </c>
      <c r="K101" s="155"/>
      <c r="L101" s="159"/>
    </row>
    <row r="102" spans="1:31" s="10" customFormat="1" ht="20" customHeight="1">
      <c r="B102" s="154"/>
      <c r="C102" s="155"/>
      <c r="D102" s="156" t="s">
        <v>136</v>
      </c>
      <c r="E102" s="157"/>
      <c r="F102" s="157"/>
      <c r="G102" s="157"/>
      <c r="H102" s="157"/>
      <c r="I102" s="157"/>
      <c r="J102" s="158">
        <f>J159</f>
        <v>0</v>
      </c>
      <c r="K102" s="155"/>
      <c r="L102" s="159"/>
    </row>
    <row r="103" spans="1:31" s="2" customFormat="1" ht="21.75" customHeight="1">
      <c r="A103" s="34"/>
      <c r="B103" s="35"/>
      <c r="C103" s="36"/>
      <c r="D103" s="36"/>
      <c r="E103" s="36"/>
      <c r="F103" s="36"/>
      <c r="G103" s="36"/>
      <c r="H103" s="36"/>
      <c r="I103" s="36"/>
      <c r="J103" s="36"/>
      <c r="K103" s="36"/>
      <c r="L103" s="51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</row>
    <row r="104" spans="1:31" s="2" customFormat="1" ht="7" customHeight="1">
      <c r="A104" s="34"/>
      <c r="B104" s="54"/>
      <c r="C104" s="55"/>
      <c r="D104" s="55"/>
      <c r="E104" s="55"/>
      <c r="F104" s="55"/>
      <c r="G104" s="55"/>
      <c r="H104" s="55"/>
      <c r="I104" s="55"/>
      <c r="J104" s="55"/>
      <c r="K104" s="55"/>
      <c r="L104" s="51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</row>
    <row r="108" spans="1:31" s="2" customFormat="1" ht="7" customHeight="1">
      <c r="A108" s="34"/>
      <c r="B108" s="56"/>
      <c r="C108" s="57"/>
      <c r="D108" s="57"/>
      <c r="E108" s="57"/>
      <c r="F108" s="57"/>
      <c r="G108" s="57"/>
      <c r="H108" s="57"/>
      <c r="I108" s="57"/>
      <c r="J108" s="57"/>
      <c r="K108" s="57"/>
      <c r="L108" s="51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</row>
    <row r="109" spans="1:31" s="2" customFormat="1" ht="25" customHeight="1">
      <c r="A109" s="34"/>
      <c r="B109" s="35"/>
      <c r="C109" s="23" t="s">
        <v>139</v>
      </c>
      <c r="D109" s="36"/>
      <c r="E109" s="36"/>
      <c r="F109" s="36"/>
      <c r="G109" s="36"/>
      <c r="H109" s="36"/>
      <c r="I109" s="36"/>
      <c r="J109" s="36"/>
      <c r="K109" s="36"/>
      <c r="L109" s="51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</row>
    <row r="110" spans="1:31" s="2" customFormat="1" ht="7" customHeight="1">
      <c r="A110" s="34"/>
      <c r="B110" s="35"/>
      <c r="C110" s="36"/>
      <c r="D110" s="36"/>
      <c r="E110" s="36"/>
      <c r="F110" s="36"/>
      <c r="G110" s="36"/>
      <c r="H110" s="36"/>
      <c r="I110" s="36"/>
      <c r="J110" s="36"/>
      <c r="K110" s="36"/>
      <c r="L110" s="51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</row>
    <row r="111" spans="1:31" s="2" customFormat="1" ht="12" customHeight="1">
      <c r="A111" s="34"/>
      <c r="B111" s="35"/>
      <c r="C111" s="29" t="s">
        <v>16</v>
      </c>
      <c r="D111" s="36"/>
      <c r="E111" s="36"/>
      <c r="F111" s="36"/>
      <c r="G111" s="36"/>
      <c r="H111" s="36"/>
      <c r="I111" s="36"/>
      <c r="J111" s="36"/>
      <c r="K111" s="36"/>
      <c r="L111" s="51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</row>
    <row r="112" spans="1:31" s="2" customFormat="1" ht="26.25" customHeight="1">
      <c r="A112" s="34"/>
      <c r="B112" s="35"/>
      <c r="C112" s="36"/>
      <c r="D112" s="36"/>
      <c r="E112" s="316" t="str">
        <f>E7</f>
        <v>Cyklostezky 2020 - trasa I (Požární nádrž Běchovice – ČOV Újezd nad Lesy)</v>
      </c>
      <c r="F112" s="317"/>
      <c r="G112" s="317"/>
      <c r="H112" s="317"/>
      <c r="I112" s="36"/>
      <c r="J112" s="36"/>
      <c r="K112" s="36"/>
      <c r="L112" s="51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</row>
    <row r="113" spans="1:65" s="2" customFormat="1" ht="12" customHeight="1">
      <c r="A113" s="34"/>
      <c r="B113" s="35"/>
      <c r="C113" s="29" t="s">
        <v>106</v>
      </c>
      <c r="D113" s="36"/>
      <c r="E113" s="36"/>
      <c r="F113" s="36"/>
      <c r="G113" s="36"/>
      <c r="H113" s="36"/>
      <c r="I113" s="36"/>
      <c r="J113" s="36"/>
      <c r="K113" s="36"/>
      <c r="L113" s="51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</row>
    <row r="114" spans="1:65" s="2" customFormat="1" ht="16.5" customHeight="1">
      <c r="A114" s="34"/>
      <c r="B114" s="35"/>
      <c r="C114" s="36"/>
      <c r="D114" s="36"/>
      <c r="E114" s="287" t="str">
        <f>E9</f>
        <v>SO 201 - Armovaný svah</v>
      </c>
      <c r="F114" s="318"/>
      <c r="G114" s="318"/>
      <c r="H114" s="318"/>
      <c r="I114" s="36"/>
      <c r="J114" s="36"/>
      <c r="K114" s="36"/>
      <c r="L114" s="51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</row>
    <row r="115" spans="1:65" s="2" customFormat="1" ht="7" customHeight="1">
      <c r="A115" s="34"/>
      <c r="B115" s="35"/>
      <c r="C115" s="36"/>
      <c r="D115" s="36"/>
      <c r="E115" s="36"/>
      <c r="F115" s="36"/>
      <c r="G115" s="36"/>
      <c r="H115" s="36"/>
      <c r="I115" s="36"/>
      <c r="J115" s="36"/>
      <c r="K115" s="36"/>
      <c r="L115" s="51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</row>
    <row r="116" spans="1:65" s="2" customFormat="1" ht="12" customHeight="1">
      <c r="A116" s="34"/>
      <c r="B116" s="35"/>
      <c r="C116" s="29" t="s">
        <v>20</v>
      </c>
      <c r="D116" s="36"/>
      <c r="E116" s="36"/>
      <c r="F116" s="27" t="str">
        <f>F12</f>
        <v>Praha - Běchovice</v>
      </c>
      <c r="G116" s="36"/>
      <c r="H116" s="36"/>
      <c r="I116" s="29" t="s">
        <v>22</v>
      </c>
      <c r="J116" s="66" t="str">
        <f>IF(J12="","",J12)</f>
        <v>26. 4. 2022</v>
      </c>
      <c r="K116" s="36"/>
      <c r="L116" s="51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</row>
    <row r="117" spans="1:65" s="2" customFormat="1" ht="7" customHeight="1">
      <c r="A117" s="34"/>
      <c r="B117" s="35"/>
      <c r="C117" s="36"/>
      <c r="D117" s="36"/>
      <c r="E117" s="36"/>
      <c r="F117" s="36"/>
      <c r="G117" s="36"/>
      <c r="H117" s="36"/>
      <c r="I117" s="36"/>
      <c r="J117" s="36"/>
      <c r="K117" s="36"/>
      <c r="L117" s="51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</row>
    <row r="118" spans="1:65" s="2" customFormat="1" ht="15.25" customHeight="1">
      <c r="A118" s="34"/>
      <c r="B118" s="35"/>
      <c r="C118" s="29" t="s">
        <v>24</v>
      </c>
      <c r="D118" s="36"/>
      <c r="E118" s="36"/>
      <c r="F118" s="27" t="str">
        <f>E15</f>
        <v>Městská část Praha – Běchovice</v>
      </c>
      <c r="G118" s="36"/>
      <c r="H118" s="36"/>
      <c r="I118" s="29" t="s">
        <v>30</v>
      </c>
      <c r="J118" s="32" t="str">
        <f>E21</f>
        <v>KONTIGA s.r.o.</v>
      </c>
      <c r="K118" s="36"/>
      <c r="L118" s="51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</row>
    <row r="119" spans="1:65" s="2" customFormat="1" ht="15.25" customHeight="1">
      <c r="A119" s="34"/>
      <c r="B119" s="35"/>
      <c r="C119" s="29" t="s">
        <v>28</v>
      </c>
      <c r="D119" s="36"/>
      <c r="E119" s="36"/>
      <c r="F119" s="27" t="str">
        <f>IF(E18="","",E18)</f>
        <v>Vyplň údaj</v>
      </c>
      <c r="G119" s="36"/>
      <c r="H119" s="36"/>
      <c r="I119" s="29" t="s">
        <v>33</v>
      </c>
      <c r="J119" s="32" t="str">
        <f>E24</f>
        <v>Ing. Jan Duben</v>
      </c>
      <c r="K119" s="36"/>
      <c r="L119" s="51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</row>
    <row r="120" spans="1:65" s="2" customFormat="1" ht="10.25" customHeight="1">
      <c r="A120" s="34"/>
      <c r="B120" s="35"/>
      <c r="C120" s="36"/>
      <c r="D120" s="36"/>
      <c r="E120" s="36"/>
      <c r="F120" s="36"/>
      <c r="G120" s="36"/>
      <c r="H120" s="36"/>
      <c r="I120" s="36"/>
      <c r="J120" s="36"/>
      <c r="K120" s="36"/>
      <c r="L120" s="51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</row>
    <row r="121" spans="1:65" s="11" customFormat="1" ht="29.25" customHeight="1">
      <c r="A121" s="160"/>
      <c r="B121" s="161"/>
      <c r="C121" s="162" t="s">
        <v>140</v>
      </c>
      <c r="D121" s="163" t="s">
        <v>61</v>
      </c>
      <c r="E121" s="163" t="s">
        <v>57</v>
      </c>
      <c r="F121" s="163" t="s">
        <v>58</v>
      </c>
      <c r="G121" s="163" t="s">
        <v>141</v>
      </c>
      <c r="H121" s="163" t="s">
        <v>142</v>
      </c>
      <c r="I121" s="163" t="s">
        <v>143</v>
      </c>
      <c r="J121" s="164" t="s">
        <v>124</v>
      </c>
      <c r="K121" s="165" t="s">
        <v>144</v>
      </c>
      <c r="L121" s="166"/>
      <c r="M121" s="75" t="s">
        <v>1</v>
      </c>
      <c r="N121" s="76" t="s">
        <v>40</v>
      </c>
      <c r="O121" s="76" t="s">
        <v>145</v>
      </c>
      <c r="P121" s="76" t="s">
        <v>146</v>
      </c>
      <c r="Q121" s="76" t="s">
        <v>147</v>
      </c>
      <c r="R121" s="76" t="s">
        <v>148</v>
      </c>
      <c r="S121" s="76" t="s">
        <v>149</v>
      </c>
      <c r="T121" s="77" t="s">
        <v>150</v>
      </c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60"/>
      <c r="AE121" s="160"/>
    </row>
    <row r="122" spans="1:65" s="2" customFormat="1" ht="22.75" customHeight="1">
      <c r="A122" s="34"/>
      <c r="B122" s="35"/>
      <c r="C122" s="82" t="s">
        <v>151</v>
      </c>
      <c r="D122" s="36"/>
      <c r="E122" s="36"/>
      <c r="F122" s="36"/>
      <c r="G122" s="36"/>
      <c r="H122" s="36"/>
      <c r="I122" s="36"/>
      <c r="J122" s="167">
        <f>BK122</f>
        <v>0</v>
      </c>
      <c r="K122" s="36"/>
      <c r="L122" s="39"/>
      <c r="M122" s="78"/>
      <c r="N122" s="168"/>
      <c r="O122" s="79"/>
      <c r="P122" s="169">
        <f>P123</f>
        <v>0</v>
      </c>
      <c r="Q122" s="79"/>
      <c r="R122" s="169">
        <f>R123</f>
        <v>2801.4284184000003</v>
      </c>
      <c r="S122" s="79"/>
      <c r="T122" s="170">
        <f>T123</f>
        <v>0</v>
      </c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T122" s="17" t="s">
        <v>75</v>
      </c>
      <c r="AU122" s="17" t="s">
        <v>126</v>
      </c>
      <c r="BK122" s="171">
        <f>BK123</f>
        <v>0</v>
      </c>
    </row>
    <row r="123" spans="1:65" s="12" customFormat="1" ht="26" customHeight="1">
      <c r="B123" s="172"/>
      <c r="C123" s="173"/>
      <c r="D123" s="174" t="s">
        <v>75</v>
      </c>
      <c r="E123" s="175" t="s">
        <v>152</v>
      </c>
      <c r="F123" s="175" t="s">
        <v>153</v>
      </c>
      <c r="G123" s="173"/>
      <c r="H123" s="173"/>
      <c r="I123" s="176"/>
      <c r="J123" s="177">
        <f>BK123</f>
        <v>0</v>
      </c>
      <c r="K123" s="173"/>
      <c r="L123" s="178"/>
      <c r="M123" s="179"/>
      <c r="N123" s="180"/>
      <c r="O123" s="180"/>
      <c r="P123" s="181">
        <f>P124+P143+P153+P156+P159</f>
        <v>0</v>
      </c>
      <c r="Q123" s="180"/>
      <c r="R123" s="181">
        <f>R124+R143+R153+R156+R159</f>
        <v>2801.4284184000003</v>
      </c>
      <c r="S123" s="180"/>
      <c r="T123" s="182">
        <f>T124+T143+T153+T156+T159</f>
        <v>0</v>
      </c>
      <c r="AR123" s="183" t="s">
        <v>84</v>
      </c>
      <c r="AT123" s="184" t="s">
        <v>75</v>
      </c>
      <c r="AU123" s="184" t="s">
        <v>76</v>
      </c>
      <c r="AY123" s="183" t="s">
        <v>154</v>
      </c>
      <c r="BK123" s="185">
        <f>BK124+BK143+BK153+BK156+BK159</f>
        <v>0</v>
      </c>
    </row>
    <row r="124" spans="1:65" s="12" customFormat="1" ht="22.75" customHeight="1">
      <c r="B124" s="172"/>
      <c r="C124" s="173"/>
      <c r="D124" s="174" t="s">
        <v>75</v>
      </c>
      <c r="E124" s="186" t="s">
        <v>84</v>
      </c>
      <c r="F124" s="186" t="s">
        <v>155</v>
      </c>
      <c r="G124" s="173"/>
      <c r="H124" s="173"/>
      <c r="I124" s="176"/>
      <c r="J124" s="187">
        <f>BK124</f>
        <v>0</v>
      </c>
      <c r="K124" s="173"/>
      <c r="L124" s="178"/>
      <c r="M124" s="179"/>
      <c r="N124" s="180"/>
      <c r="O124" s="180"/>
      <c r="P124" s="181">
        <f>SUM(P125:P142)</f>
        <v>0</v>
      </c>
      <c r="Q124" s="180"/>
      <c r="R124" s="181">
        <f>SUM(R125:R142)</f>
        <v>2747.5210000000002</v>
      </c>
      <c r="S124" s="180"/>
      <c r="T124" s="182">
        <f>SUM(T125:T142)</f>
        <v>0</v>
      </c>
      <c r="AR124" s="183" t="s">
        <v>84</v>
      </c>
      <c r="AT124" s="184" t="s">
        <v>75</v>
      </c>
      <c r="AU124" s="184" t="s">
        <v>84</v>
      </c>
      <c r="AY124" s="183" t="s">
        <v>154</v>
      </c>
      <c r="BK124" s="185">
        <f>SUM(BK125:BK142)</f>
        <v>0</v>
      </c>
    </row>
    <row r="125" spans="1:65" s="2" customFormat="1" ht="33" customHeight="1">
      <c r="A125" s="34"/>
      <c r="B125" s="35"/>
      <c r="C125" s="188" t="s">
        <v>84</v>
      </c>
      <c r="D125" s="188" t="s">
        <v>156</v>
      </c>
      <c r="E125" s="189" t="s">
        <v>207</v>
      </c>
      <c r="F125" s="190" t="s">
        <v>208</v>
      </c>
      <c r="G125" s="191" t="s">
        <v>188</v>
      </c>
      <c r="H125" s="192">
        <v>1454</v>
      </c>
      <c r="I125" s="193"/>
      <c r="J125" s="194">
        <f>ROUND(I125*H125,2)</f>
        <v>0</v>
      </c>
      <c r="K125" s="195"/>
      <c r="L125" s="39"/>
      <c r="M125" s="196" t="s">
        <v>1</v>
      </c>
      <c r="N125" s="197" t="s">
        <v>41</v>
      </c>
      <c r="O125" s="71"/>
      <c r="P125" s="198">
        <f>O125*H125</f>
        <v>0</v>
      </c>
      <c r="Q125" s="198">
        <v>0</v>
      </c>
      <c r="R125" s="198">
        <f>Q125*H125</f>
        <v>0</v>
      </c>
      <c r="S125" s="198">
        <v>0</v>
      </c>
      <c r="T125" s="199">
        <f>S125*H125</f>
        <v>0</v>
      </c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R125" s="200" t="s">
        <v>160</v>
      </c>
      <c r="AT125" s="200" t="s">
        <v>156</v>
      </c>
      <c r="AU125" s="200" t="s">
        <v>86</v>
      </c>
      <c r="AY125" s="17" t="s">
        <v>154</v>
      </c>
      <c r="BE125" s="201">
        <f>IF(N125="základní",J125,0)</f>
        <v>0</v>
      </c>
      <c r="BF125" s="201">
        <f>IF(N125="snížená",J125,0)</f>
        <v>0</v>
      </c>
      <c r="BG125" s="201">
        <f>IF(N125="zákl. přenesená",J125,0)</f>
        <v>0</v>
      </c>
      <c r="BH125" s="201">
        <f>IF(N125="sníž. přenesená",J125,0)</f>
        <v>0</v>
      </c>
      <c r="BI125" s="201">
        <f>IF(N125="nulová",J125,0)</f>
        <v>0</v>
      </c>
      <c r="BJ125" s="17" t="s">
        <v>84</v>
      </c>
      <c r="BK125" s="201">
        <f>ROUND(I125*H125,2)</f>
        <v>0</v>
      </c>
      <c r="BL125" s="17" t="s">
        <v>160</v>
      </c>
      <c r="BM125" s="200" t="s">
        <v>661</v>
      </c>
    </row>
    <row r="126" spans="1:65" s="13" customFormat="1" ht="12">
      <c r="B126" s="202"/>
      <c r="C126" s="203"/>
      <c r="D126" s="204" t="s">
        <v>173</v>
      </c>
      <c r="E126" s="205" t="s">
        <v>1</v>
      </c>
      <c r="F126" s="206" t="s">
        <v>662</v>
      </c>
      <c r="G126" s="203"/>
      <c r="H126" s="207">
        <v>1454</v>
      </c>
      <c r="I126" s="208"/>
      <c r="J126" s="203"/>
      <c r="K126" s="203"/>
      <c r="L126" s="209"/>
      <c r="M126" s="210"/>
      <c r="N126" s="211"/>
      <c r="O126" s="211"/>
      <c r="P126" s="211"/>
      <c r="Q126" s="211"/>
      <c r="R126" s="211"/>
      <c r="S126" s="211"/>
      <c r="T126" s="212"/>
      <c r="AT126" s="213" t="s">
        <v>173</v>
      </c>
      <c r="AU126" s="213" t="s">
        <v>86</v>
      </c>
      <c r="AV126" s="13" t="s">
        <v>86</v>
      </c>
      <c r="AW126" s="13" t="s">
        <v>32</v>
      </c>
      <c r="AX126" s="13" t="s">
        <v>76</v>
      </c>
      <c r="AY126" s="213" t="s">
        <v>154</v>
      </c>
    </row>
    <row r="127" spans="1:65" s="14" customFormat="1" ht="12">
      <c r="B127" s="214"/>
      <c r="C127" s="215"/>
      <c r="D127" s="204" t="s">
        <v>173</v>
      </c>
      <c r="E127" s="216" t="s">
        <v>102</v>
      </c>
      <c r="F127" s="217" t="s">
        <v>213</v>
      </c>
      <c r="G127" s="215"/>
      <c r="H127" s="218">
        <v>1454</v>
      </c>
      <c r="I127" s="219"/>
      <c r="J127" s="215"/>
      <c r="K127" s="215"/>
      <c r="L127" s="220"/>
      <c r="M127" s="221"/>
      <c r="N127" s="222"/>
      <c r="O127" s="222"/>
      <c r="P127" s="222"/>
      <c r="Q127" s="222"/>
      <c r="R127" s="222"/>
      <c r="S127" s="222"/>
      <c r="T127" s="223"/>
      <c r="AT127" s="224" t="s">
        <v>173</v>
      </c>
      <c r="AU127" s="224" t="s">
        <v>86</v>
      </c>
      <c r="AV127" s="14" t="s">
        <v>160</v>
      </c>
      <c r="AW127" s="14" t="s">
        <v>32</v>
      </c>
      <c r="AX127" s="14" t="s">
        <v>84</v>
      </c>
      <c r="AY127" s="224" t="s">
        <v>154</v>
      </c>
    </row>
    <row r="128" spans="1:65" s="2" customFormat="1" ht="33" customHeight="1">
      <c r="A128" s="34"/>
      <c r="B128" s="35"/>
      <c r="C128" s="188" t="s">
        <v>86</v>
      </c>
      <c r="D128" s="188" t="s">
        <v>156</v>
      </c>
      <c r="E128" s="189" t="s">
        <v>225</v>
      </c>
      <c r="F128" s="190" t="s">
        <v>226</v>
      </c>
      <c r="G128" s="191" t="s">
        <v>188</v>
      </c>
      <c r="H128" s="192">
        <v>8.2799999999999994</v>
      </c>
      <c r="I128" s="193"/>
      <c r="J128" s="194">
        <f>ROUND(I128*H128,2)</f>
        <v>0</v>
      </c>
      <c r="K128" s="195"/>
      <c r="L128" s="39"/>
      <c r="M128" s="196" t="s">
        <v>1</v>
      </c>
      <c r="N128" s="197" t="s">
        <v>41</v>
      </c>
      <c r="O128" s="71"/>
      <c r="P128" s="198">
        <f>O128*H128</f>
        <v>0</v>
      </c>
      <c r="Q128" s="198">
        <v>0</v>
      </c>
      <c r="R128" s="198">
        <f>Q128*H128</f>
        <v>0</v>
      </c>
      <c r="S128" s="198">
        <v>0</v>
      </c>
      <c r="T128" s="199">
        <f>S128*H128</f>
        <v>0</v>
      </c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R128" s="200" t="s">
        <v>160</v>
      </c>
      <c r="AT128" s="200" t="s">
        <v>156</v>
      </c>
      <c r="AU128" s="200" t="s">
        <v>86</v>
      </c>
      <c r="AY128" s="17" t="s">
        <v>154</v>
      </c>
      <c r="BE128" s="201">
        <f>IF(N128="základní",J128,0)</f>
        <v>0</v>
      </c>
      <c r="BF128" s="201">
        <f>IF(N128="snížená",J128,0)</f>
        <v>0</v>
      </c>
      <c r="BG128" s="201">
        <f>IF(N128="zákl. přenesená",J128,0)</f>
        <v>0</v>
      </c>
      <c r="BH128" s="201">
        <f>IF(N128="sníž. přenesená",J128,0)</f>
        <v>0</v>
      </c>
      <c r="BI128" s="201">
        <f>IF(N128="nulová",J128,0)</f>
        <v>0</v>
      </c>
      <c r="BJ128" s="17" t="s">
        <v>84</v>
      </c>
      <c r="BK128" s="201">
        <f>ROUND(I128*H128,2)</f>
        <v>0</v>
      </c>
      <c r="BL128" s="17" t="s">
        <v>160</v>
      </c>
      <c r="BM128" s="200" t="s">
        <v>663</v>
      </c>
    </row>
    <row r="129" spans="1:65" s="13" customFormat="1" ht="12">
      <c r="B129" s="202"/>
      <c r="C129" s="203"/>
      <c r="D129" s="204" t="s">
        <v>173</v>
      </c>
      <c r="E129" s="205" t="s">
        <v>1</v>
      </c>
      <c r="F129" s="206" t="s">
        <v>664</v>
      </c>
      <c r="G129" s="203"/>
      <c r="H129" s="207">
        <v>8.2799999999999994</v>
      </c>
      <c r="I129" s="208"/>
      <c r="J129" s="203"/>
      <c r="K129" s="203"/>
      <c r="L129" s="209"/>
      <c r="M129" s="210"/>
      <c r="N129" s="211"/>
      <c r="O129" s="211"/>
      <c r="P129" s="211"/>
      <c r="Q129" s="211"/>
      <c r="R129" s="211"/>
      <c r="S129" s="211"/>
      <c r="T129" s="212"/>
      <c r="AT129" s="213" t="s">
        <v>173</v>
      </c>
      <c r="AU129" s="213" t="s">
        <v>86</v>
      </c>
      <c r="AV129" s="13" t="s">
        <v>86</v>
      </c>
      <c r="AW129" s="13" t="s">
        <v>32</v>
      </c>
      <c r="AX129" s="13" t="s">
        <v>76</v>
      </c>
      <c r="AY129" s="213" t="s">
        <v>154</v>
      </c>
    </row>
    <row r="130" spans="1:65" s="14" customFormat="1" ht="12">
      <c r="B130" s="214"/>
      <c r="C130" s="215"/>
      <c r="D130" s="204" t="s">
        <v>173</v>
      </c>
      <c r="E130" s="216" t="s">
        <v>112</v>
      </c>
      <c r="F130" s="217" t="s">
        <v>213</v>
      </c>
      <c r="G130" s="215"/>
      <c r="H130" s="218">
        <v>8.2799999999999994</v>
      </c>
      <c r="I130" s="219"/>
      <c r="J130" s="215"/>
      <c r="K130" s="215"/>
      <c r="L130" s="220"/>
      <c r="M130" s="221"/>
      <c r="N130" s="222"/>
      <c r="O130" s="222"/>
      <c r="P130" s="222"/>
      <c r="Q130" s="222"/>
      <c r="R130" s="222"/>
      <c r="S130" s="222"/>
      <c r="T130" s="223"/>
      <c r="AT130" s="224" t="s">
        <v>173</v>
      </c>
      <c r="AU130" s="224" t="s">
        <v>86</v>
      </c>
      <c r="AV130" s="14" t="s">
        <v>160</v>
      </c>
      <c r="AW130" s="14" t="s">
        <v>32</v>
      </c>
      <c r="AX130" s="14" t="s">
        <v>84</v>
      </c>
      <c r="AY130" s="224" t="s">
        <v>154</v>
      </c>
    </row>
    <row r="131" spans="1:65" s="2" customFormat="1" ht="37.75" customHeight="1">
      <c r="A131" s="34"/>
      <c r="B131" s="35"/>
      <c r="C131" s="188" t="s">
        <v>165</v>
      </c>
      <c r="D131" s="188" t="s">
        <v>156</v>
      </c>
      <c r="E131" s="189" t="s">
        <v>246</v>
      </c>
      <c r="F131" s="190" t="s">
        <v>247</v>
      </c>
      <c r="G131" s="191" t="s">
        <v>188</v>
      </c>
      <c r="H131" s="192">
        <v>1462.28</v>
      </c>
      <c r="I131" s="193"/>
      <c r="J131" s="194">
        <f>ROUND(I131*H131,2)</f>
        <v>0</v>
      </c>
      <c r="K131" s="195"/>
      <c r="L131" s="39"/>
      <c r="M131" s="196" t="s">
        <v>1</v>
      </c>
      <c r="N131" s="197" t="s">
        <v>41</v>
      </c>
      <c r="O131" s="71"/>
      <c r="P131" s="198">
        <f>O131*H131</f>
        <v>0</v>
      </c>
      <c r="Q131" s="198">
        <v>0</v>
      </c>
      <c r="R131" s="198">
        <f>Q131*H131</f>
        <v>0</v>
      </c>
      <c r="S131" s="198">
        <v>0</v>
      </c>
      <c r="T131" s="199">
        <f>S131*H131</f>
        <v>0</v>
      </c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R131" s="200" t="s">
        <v>160</v>
      </c>
      <c r="AT131" s="200" t="s">
        <v>156</v>
      </c>
      <c r="AU131" s="200" t="s">
        <v>86</v>
      </c>
      <c r="AY131" s="17" t="s">
        <v>154</v>
      </c>
      <c r="BE131" s="201">
        <f>IF(N131="základní",J131,0)</f>
        <v>0</v>
      </c>
      <c r="BF131" s="201">
        <f>IF(N131="snížená",J131,0)</f>
        <v>0</v>
      </c>
      <c r="BG131" s="201">
        <f>IF(N131="zákl. přenesená",J131,0)</f>
        <v>0</v>
      </c>
      <c r="BH131" s="201">
        <f>IF(N131="sníž. přenesená",J131,0)</f>
        <v>0</v>
      </c>
      <c r="BI131" s="201">
        <f>IF(N131="nulová",J131,0)</f>
        <v>0</v>
      </c>
      <c r="BJ131" s="17" t="s">
        <v>84</v>
      </c>
      <c r="BK131" s="201">
        <f>ROUND(I131*H131,2)</f>
        <v>0</v>
      </c>
      <c r="BL131" s="17" t="s">
        <v>160</v>
      </c>
      <c r="BM131" s="200" t="s">
        <v>665</v>
      </c>
    </row>
    <row r="132" spans="1:65" s="13" customFormat="1" ht="12">
      <c r="B132" s="202"/>
      <c r="C132" s="203"/>
      <c r="D132" s="204" t="s">
        <v>173</v>
      </c>
      <c r="E132" s="205" t="s">
        <v>104</v>
      </c>
      <c r="F132" s="206" t="s">
        <v>666</v>
      </c>
      <c r="G132" s="203"/>
      <c r="H132" s="207">
        <v>1462.28</v>
      </c>
      <c r="I132" s="208"/>
      <c r="J132" s="203"/>
      <c r="K132" s="203"/>
      <c r="L132" s="209"/>
      <c r="M132" s="210"/>
      <c r="N132" s="211"/>
      <c r="O132" s="211"/>
      <c r="P132" s="211"/>
      <c r="Q132" s="211"/>
      <c r="R132" s="211"/>
      <c r="S132" s="211"/>
      <c r="T132" s="212"/>
      <c r="AT132" s="213" t="s">
        <v>173</v>
      </c>
      <c r="AU132" s="213" t="s">
        <v>86</v>
      </c>
      <c r="AV132" s="13" t="s">
        <v>86</v>
      </c>
      <c r="AW132" s="13" t="s">
        <v>32</v>
      </c>
      <c r="AX132" s="13" t="s">
        <v>84</v>
      </c>
      <c r="AY132" s="213" t="s">
        <v>154</v>
      </c>
    </row>
    <row r="133" spans="1:65" s="2" customFormat="1" ht="37.75" customHeight="1">
      <c r="A133" s="34"/>
      <c r="B133" s="35"/>
      <c r="C133" s="188" t="s">
        <v>160</v>
      </c>
      <c r="D133" s="188" t="s">
        <v>156</v>
      </c>
      <c r="E133" s="189" t="s">
        <v>667</v>
      </c>
      <c r="F133" s="190" t="s">
        <v>668</v>
      </c>
      <c r="G133" s="191" t="s">
        <v>171</v>
      </c>
      <c r="H133" s="192">
        <v>65.55</v>
      </c>
      <c r="I133" s="193"/>
      <c r="J133" s="194">
        <f>ROUND(I133*H133,2)</f>
        <v>0</v>
      </c>
      <c r="K133" s="195"/>
      <c r="L133" s="39"/>
      <c r="M133" s="196" t="s">
        <v>1</v>
      </c>
      <c r="N133" s="197" t="s">
        <v>41</v>
      </c>
      <c r="O133" s="71"/>
      <c r="P133" s="198">
        <f>O133*H133</f>
        <v>0</v>
      </c>
      <c r="Q133" s="198">
        <v>2.2200000000000002</v>
      </c>
      <c r="R133" s="198">
        <f>Q133*H133</f>
        <v>145.52100000000002</v>
      </c>
      <c r="S133" s="198">
        <v>0</v>
      </c>
      <c r="T133" s="199">
        <f>S133*H133</f>
        <v>0</v>
      </c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R133" s="200" t="s">
        <v>160</v>
      </c>
      <c r="AT133" s="200" t="s">
        <v>156</v>
      </c>
      <c r="AU133" s="200" t="s">
        <v>86</v>
      </c>
      <c r="AY133" s="17" t="s">
        <v>154</v>
      </c>
      <c r="BE133" s="201">
        <f>IF(N133="základní",J133,0)</f>
        <v>0</v>
      </c>
      <c r="BF133" s="201">
        <f>IF(N133="snížená",J133,0)</f>
        <v>0</v>
      </c>
      <c r="BG133" s="201">
        <f>IF(N133="zákl. přenesená",J133,0)</f>
        <v>0</v>
      </c>
      <c r="BH133" s="201">
        <f>IF(N133="sníž. přenesená",J133,0)</f>
        <v>0</v>
      </c>
      <c r="BI133" s="201">
        <f>IF(N133="nulová",J133,0)</f>
        <v>0</v>
      </c>
      <c r="BJ133" s="17" t="s">
        <v>84</v>
      </c>
      <c r="BK133" s="201">
        <f>ROUND(I133*H133,2)</f>
        <v>0</v>
      </c>
      <c r="BL133" s="17" t="s">
        <v>160</v>
      </c>
      <c r="BM133" s="200" t="s">
        <v>669</v>
      </c>
    </row>
    <row r="134" spans="1:65" s="13" customFormat="1" ht="12">
      <c r="B134" s="202"/>
      <c r="C134" s="203"/>
      <c r="D134" s="204" t="s">
        <v>173</v>
      </c>
      <c r="E134" s="205" t="s">
        <v>1</v>
      </c>
      <c r="F134" s="206" t="s">
        <v>670</v>
      </c>
      <c r="G134" s="203"/>
      <c r="H134" s="207">
        <v>65.55</v>
      </c>
      <c r="I134" s="208"/>
      <c r="J134" s="203"/>
      <c r="K134" s="203"/>
      <c r="L134" s="209"/>
      <c r="M134" s="210"/>
      <c r="N134" s="211"/>
      <c r="O134" s="211"/>
      <c r="P134" s="211"/>
      <c r="Q134" s="211"/>
      <c r="R134" s="211"/>
      <c r="S134" s="211"/>
      <c r="T134" s="212"/>
      <c r="AT134" s="213" t="s">
        <v>173</v>
      </c>
      <c r="AU134" s="213" t="s">
        <v>86</v>
      </c>
      <c r="AV134" s="13" t="s">
        <v>86</v>
      </c>
      <c r="AW134" s="13" t="s">
        <v>32</v>
      </c>
      <c r="AX134" s="13" t="s">
        <v>84</v>
      </c>
      <c r="AY134" s="213" t="s">
        <v>154</v>
      </c>
    </row>
    <row r="135" spans="1:65" s="2" customFormat="1" ht="24.25" customHeight="1">
      <c r="A135" s="34"/>
      <c r="B135" s="35"/>
      <c r="C135" s="188" t="s">
        <v>175</v>
      </c>
      <c r="D135" s="188" t="s">
        <v>156</v>
      </c>
      <c r="E135" s="189" t="s">
        <v>671</v>
      </c>
      <c r="F135" s="190" t="s">
        <v>672</v>
      </c>
      <c r="G135" s="191" t="s">
        <v>188</v>
      </c>
      <c r="H135" s="192">
        <v>1301</v>
      </c>
      <c r="I135" s="193"/>
      <c r="J135" s="194">
        <f>ROUND(I135*H135,2)</f>
        <v>0</v>
      </c>
      <c r="K135" s="195"/>
      <c r="L135" s="39"/>
      <c r="M135" s="196" t="s">
        <v>1</v>
      </c>
      <c r="N135" s="197" t="s">
        <v>41</v>
      </c>
      <c r="O135" s="71"/>
      <c r="P135" s="198">
        <f>O135*H135</f>
        <v>0</v>
      </c>
      <c r="Q135" s="198">
        <v>0</v>
      </c>
      <c r="R135" s="198">
        <f>Q135*H135</f>
        <v>0</v>
      </c>
      <c r="S135" s="198">
        <v>0</v>
      </c>
      <c r="T135" s="199">
        <f>S135*H135</f>
        <v>0</v>
      </c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R135" s="200" t="s">
        <v>160</v>
      </c>
      <c r="AT135" s="200" t="s">
        <v>156</v>
      </c>
      <c r="AU135" s="200" t="s">
        <v>86</v>
      </c>
      <c r="AY135" s="17" t="s">
        <v>154</v>
      </c>
      <c r="BE135" s="201">
        <f>IF(N135="základní",J135,0)</f>
        <v>0</v>
      </c>
      <c r="BF135" s="201">
        <f>IF(N135="snížená",J135,0)</f>
        <v>0</v>
      </c>
      <c r="BG135" s="201">
        <f>IF(N135="zákl. přenesená",J135,0)</f>
        <v>0</v>
      </c>
      <c r="BH135" s="201">
        <f>IF(N135="sníž. přenesená",J135,0)</f>
        <v>0</v>
      </c>
      <c r="BI135" s="201">
        <f>IF(N135="nulová",J135,0)</f>
        <v>0</v>
      </c>
      <c r="BJ135" s="17" t="s">
        <v>84</v>
      </c>
      <c r="BK135" s="201">
        <f>ROUND(I135*H135,2)</f>
        <v>0</v>
      </c>
      <c r="BL135" s="17" t="s">
        <v>160</v>
      </c>
      <c r="BM135" s="200" t="s">
        <v>673</v>
      </c>
    </row>
    <row r="136" spans="1:65" s="13" customFormat="1" ht="12">
      <c r="B136" s="202"/>
      <c r="C136" s="203"/>
      <c r="D136" s="204" t="s">
        <v>173</v>
      </c>
      <c r="E136" s="205" t="s">
        <v>1</v>
      </c>
      <c r="F136" s="206" t="s">
        <v>674</v>
      </c>
      <c r="G136" s="203"/>
      <c r="H136" s="207">
        <v>1301</v>
      </c>
      <c r="I136" s="208"/>
      <c r="J136" s="203"/>
      <c r="K136" s="203"/>
      <c r="L136" s="209"/>
      <c r="M136" s="210"/>
      <c r="N136" s="211"/>
      <c r="O136" s="211"/>
      <c r="P136" s="211"/>
      <c r="Q136" s="211"/>
      <c r="R136" s="211"/>
      <c r="S136" s="211"/>
      <c r="T136" s="212"/>
      <c r="AT136" s="213" t="s">
        <v>173</v>
      </c>
      <c r="AU136" s="213" t="s">
        <v>86</v>
      </c>
      <c r="AV136" s="13" t="s">
        <v>86</v>
      </c>
      <c r="AW136" s="13" t="s">
        <v>32</v>
      </c>
      <c r="AX136" s="13" t="s">
        <v>84</v>
      </c>
      <c r="AY136" s="213" t="s">
        <v>154</v>
      </c>
    </row>
    <row r="137" spans="1:65" s="2" customFormat="1" ht="16.5" customHeight="1">
      <c r="A137" s="34"/>
      <c r="B137" s="35"/>
      <c r="C137" s="225" t="s">
        <v>180</v>
      </c>
      <c r="D137" s="225" t="s">
        <v>292</v>
      </c>
      <c r="E137" s="226" t="s">
        <v>675</v>
      </c>
      <c r="F137" s="227" t="s">
        <v>676</v>
      </c>
      <c r="G137" s="228" t="s">
        <v>266</v>
      </c>
      <c r="H137" s="229">
        <v>2602</v>
      </c>
      <c r="I137" s="230"/>
      <c r="J137" s="231">
        <f>ROUND(I137*H137,2)</f>
        <v>0</v>
      </c>
      <c r="K137" s="232"/>
      <c r="L137" s="233"/>
      <c r="M137" s="234" t="s">
        <v>1</v>
      </c>
      <c r="N137" s="235" t="s">
        <v>41</v>
      </c>
      <c r="O137" s="71"/>
      <c r="P137" s="198">
        <f>O137*H137</f>
        <v>0</v>
      </c>
      <c r="Q137" s="198">
        <v>1</v>
      </c>
      <c r="R137" s="198">
        <f>Q137*H137</f>
        <v>2602</v>
      </c>
      <c r="S137" s="198">
        <v>0</v>
      </c>
      <c r="T137" s="199">
        <f>S137*H137</f>
        <v>0</v>
      </c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R137" s="200" t="s">
        <v>191</v>
      </c>
      <c r="AT137" s="200" t="s">
        <v>292</v>
      </c>
      <c r="AU137" s="200" t="s">
        <v>86</v>
      </c>
      <c r="AY137" s="17" t="s">
        <v>154</v>
      </c>
      <c r="BE137" s="201">
        <f>IF(N137="základní",J137,0)</f>
        <v>0</v>
      </c>
      <c r="BF137" s="201">
        <f>IF(N137="snížená",J137,0)</f>
        <v>0</v>
      </c>
      <c r="BG137" s="201">
        <f>IF(N137="zákl. přenesená",J137,0)</f>
        <v>0</v>
      </c>
      <c r="BH137" s="201">
        <f>IF(N137="sníž. přenesená",J137,0)</f>
        <v>0</v>
      </c>
      <c r="BI137" s="201">
        <f>IF(N137="nulová",J137,0)</f>
        <v>0</v>
      </c>
      <c r="BJ137" s="17" t="s">
        <v>84</v>
      </c>
      <c r="BK137" s="201">
        <f>ROUND(I137*H137,2)</f>
        <v>0</v>
      </c>
      <c r="BL137" s="17" t="s">
        <v>160</v>
      </c>
      <c r="BM137" s="200" t="s">
        <v>677</v>
      </c>
    </row>
    <row r="138" spans="1:65" s="13" customFormat="1" ht="12">
      <c r="B138" s="202"/>
      <c r="C138" s="203"/>
      <c r="D138" s="204" t="s">
        <v>173</v>
      </c>
      <c r="E138" s="203"/>
      <c r="F138" s="206" t="s">
        <v>678</v>
      </c>
      <c r="G138" s="203"/>
      <c r="H138" s="207">
        <v>2602</v>
      </c>
      <c r="I138" s="208"/>
      <c r="J138" s="203"/>
      <c r="K138" s="203"/>
      <c r="L138" s="209"/>
      <c r="M138" s="210"/>
      <c r="N138" s="211"/>
      <c r="O138" s="211"/>
      <c r="P138" s="211"/>
      <c r="Q138" s="211"/>
      <c r="R138" s="211"/>
      <c r="S138" s="211"/>
      <c r="T138" s="212"/>
      <c r="AT138" s="213" t="s">
        <v>173</v>
      </c>
      <c r="AU138" s="213" t="s">
        <v>86</v>
      </c>
      <c r="AV138" s="13" t="s">
        <v>86</v>
      </c>
      <c r="AW138" s="13" t="s">
        <v>4</v>
      </c>
      <c r="AX138" s="13" t="s">
        <v>84</v>
      </c>
      <c r="AY138" s="213" t="s">
        <v>154</v>
      </c>
    </row>
    <row r="139" spans="1:65" s="2" customFormat="1" ht="24.25" customHeight="1">
      <c r="A139" s="34"/>
      <c r="B139" s="35"/>
      <c r="C139" s="188" t="s">
        <v>185</v>
      </c>
      <c r="D139" s="188" t="s">
        <v>156</v>
      </c>
      <c r="E139" s="189" t="s">
        <v>264</v>
      </c>
      <c r="F139" s="190" t="s">
        <v>265</v>
      </c>
      <c r="G139" s="191" t="s">
        <v>266</v>
      </c>
      <c r="H139" s="192">
        <v>2705.2179999999998</v>
      </c>
      <c r="I139" s="193"/>
      <c r="J139" s="194">
        <f>ROUND(I139*H139,2)</f>
        <v>0</v>
      </c>
      <c r="K139" s="195"/>
      <c r="L139" s="39"/>
      <c r="M139" s="196" t="s">
        <v>1</v>
      </c>
      <c r="N139" s="197" t="s">
        <v>41</v>
      </c>
      <c r="O139" s="71"/>
      <c r="P139" s="198">
        <f>O139*H139</f>
        <v>0</v>
      </c>
      <c r="Q139" s="198">
        <v>0</v>
      </c>
      <c r="R139" s="198">
        <f>Q139*H139</f>
        <v>0</v>
      </c>
      <c r="S139" s="198">
        <v>0</v>
      </c>
      <c r="T139" s="199">
        <f>S139*H139</f>
        <v>0</v>
      </c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R139" s="200" t="s">
        <v>160</v>
      </c>
      <c r="AT139" s="200" t="s">
        <v>156</v>
      </c>
      <c r="AU139" s="200" t="s">
        <v>86</v>
      </c>
      <c r="AY139" s="17" t="s">
        <v>154</v>
      </c>
      <c r="BE139" s="201">
        <f>IF(N139="základní",J139,0)</f>
        <v>0</v>
      </c>
      <c r="BF139" s="201">
        <f>IF(N139="snížená",J139,0)</f>
        <v>0</v>
      </c>
      <c r="BG139" s="201">
        <f>IF(N139="zákl. přenesená",J139,0)</f>
        <v>0</v>
      </c>
      <c r="BH139" s="201">
        <f>IF(N139="sníž. přenesená",J139,0)</f>
        <v>0</v>
      </c>
      <c r="BI139" s="201">
        <f>IF(N139="nulová",J139,0)</f>
        <v>0</v>
      </c>
      <c r="BJ139" s="17" t="s">
        <v>84</v>
      </c>
      <c r="BK139" s="201">
        <f>ROUND(I139*H139,2)</f>
        <v>0</v>
      </c>
      <c r="BL139" s="17" t="s">
        <v>160</v>
      </c>
      <c r="BM139" s="200" t="s">
        <v>679</v>
      </c>
    </row>
    <row r="140" spans="1:65" s="13" customFormat="1" ht="12">
      <c r="B140" s="202"/>
      <c r="C140" s="203"/>
      <c r="D140" s="204" t="s">
        <v>173</v>
      </c>
      <c r="E140" s="205" t="s">
        <v>1</v>
      </c>
      <c r="F140" s="206" t="s">
        <v>268</v>
      </c>
      <c r="G140" s="203"/>
      <c r="H140" s="207">
        <v>2705.2179999999998</v>
      </c>
      <c r="I140" s="208"/>
      <c r="J140" s="203"/>
      <c r="K140" s="203"/>
      <c r="L140" s="209"/>
      <c r="M140" s="210"/>
      <c r="N140" s="211"/>
      <c r="O140" s="211"/>
      <c r="P140" s="211"/>
      <c r="Q140" s="211"/>
      <c r="R140" s="211"/>
      <c r="S140" s="211"/>
      <c r="T140" s="212"/>
      <c r="AT140" s="213" t="s">
        <v>173</v>
      </c>
      <c r="AU140" s="213" t="s">
        <v>86</v>
      </c>
      <c r="AV140" s="13" t="s">
        <v>86</v>
      </c>
      <c r="AW140" s="13" t="s">
        <v>32</v>
      </c>
      <c r="AX140" s="13" t="s">
        <v>84</v>
      </c>
      <c r="AY140" s="213" t="s">
        <v>154</v>
      </c>
    </row>
    <row r="141" spans="1:65" s="2" customFormat="1" ht="16.5" customHeight="1">
      <c r="A141" s="34"/>
      <c r="B141" s="35"/>
      <c r="C141" s="188" t="s">
        <v>191</v>
      </c>
      <c r="D141" s="188" t="s">
        <v>156</v>
      </c>
      <c r="E141" s="189" t="s">
        <v>269</v>
      </c>
      <c r="F141" s="190" t="s">
        <v>270</v>
      </c>
      <c r="G141" s="191" t="s">
        <v>188</v>
      </c>
      <c r="H141" s="192">
        <v>1462.28</v>
      </c>
      <c r="I141" s="193"/>
      <c r="J141" s="194">
        <f>ROUND(I141*H141,2)</f>
        <v>0</v>
      </c>
      <c r="K141" s="195"/>
      <c r="L141" s="39"/>
      <c r="M141" s="196" t="s">
        <v>1</v>
      </c>
      <c r="N141" s="197" t="s">
        <v>41</v>
      </c>
      <c r="O141" s="71"/>
      <c r="P141" s="198">
        <f>O141*H141</f>
        <v>0</v>
      </c>
      <c r="Q141" s="198">
        <v>0</v>
      </c>
      <c r="R141" s="198">
        <f>Q141*H141</f>
        <v>0</v>
      </c>
      <c r="S141" s="198">
        <v>0</v>
      </c>
      <c r="T141" s="199">
        <f>S141*H141</f>
        <v>0</v>
      </c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R141" s="200" t="s">
        <v>160</v>
      </c>
      <c r="AT141" s="200" t="s">
        <v>156</v>
      </c>
      <c r="AU141" s="200" t="s">
        <v>86</v>
      </c>
      <c r="AY141" s="17" t="s">
        <v>154</v>
      </c>
      <c r="BE141" s="201">
        <f>IF(N141="základní",J141,0)</f>
        <v>0</v>
      </c>
      <c r="BF141" s="201">
        <f>IF(N141="snížená",J141,0)</f>
        <v>0</v>
      </c>
      <c r="BG141" s="201">
        <f>IF(N141="zákl. přenesená",J141,0)</f>
        <v>0</v>
      </c>
      <c r="BH141" s="201">
        <f>IF(N141="sníž. přenesená",J141,0)</f>
        <v>0</v>
      </c>
      <c r="BI141" s="201">
        <f>IF(N141="nulová",J141,0)</f>
        <v>0</v>
      </c>
      <c r="BJ141" s="17" t="s">
        <v>84</v>
      </c>
      <c r="BK141" s="201">
        <f>ROUND(I141*H141,2)</f>
        <v>0</v>
      </c>
      <c r="BL141" s="17" t="s">
        <v>160</v>
      </c>
      <c r="BM141" s="200" t="s">
        <v>680</v>
      </c>
    </row>
    <row r="142" spans="1:65" s="13" customFormat="1" ht="12">
      <c r="B142" s="202"/>
      <c r="C142" s="203"/>
      <c r="D142" s="204" t="s">
        <v>173</v>
      </c>
      <c r="E142" s="205" t="s">
        <v>1</v>
      </c>
      <c r="F142" s="206" t="s">
        <v>104</v>
      </c>
      <c r="G142" s="203"/>
      <c r="H142" s="207">
        <v>1462.28</v>
      </c>
      <c r="I142" s="208"/>
      <c r="J142" s="203"/>
      <c r="K142" s="203"/>
      <c r="L142" s="209"/>
      <c r="M142" s="210"/>
      <c r="N142" s="211"/>
      <c r="O142" s="211"/>
      <c r="P142" s="211"/>
      <c r="Q142" s="211"/>
      <c r="R142" s="211"/>
      <c r="S142" s="211"/>
      <c r="T142" s="212"/>
      <c r="AT142" s="213" t="s">
        <v>173</v>
      </c>
      <c r="AU142" s="213" t="s">
        <v>86</v>
      </c>
      <c r="AV142" s="13" t="s">
        <v>86</v>
      </c>
      <c r="AW142" s="13" t="s">
        <v>32</v>
      </c>
      <c r="AX142" s="13" t="s">
        <v>84</v>
      </c>
      <c r="AY142" s="213" t="s">
        <v>154</v>
      </c>
    </row>
    <row r="143" spans="1:65" s="12" customFormat="1" ht="22.75" customHeight="1">
      <c r="B143" s="172"/>
      <c r="C143" s="173"/>
      <c r="D143" s="174" t="s">
        <v>75</v>
      </c>
      <c r="E143" s="186" t="s">
        <v>86</v>
      </c>
      <c r="F143" s="186" t="s">
        <v>354</v>
      </c>
      <c r="G143" s="173"/>
      <c r="H143" s="173"/>
      <c r="I143" s="176"/>
      <c r="J143" s="187">
        <f>BK143</f>
        <v>0</v>
      </c>
      <c r="K143" s="173"/>
      <c r="L143" s="178"/>
      <c r="M143" s="179"/>
      <c r="N143" s="180"/>
      <c r="O143" s="180"/>
      <c r="P143" s="181">
        <f>SUM(P144:P152)</f>
        <v>0</v>
      </c>
      <c r="Q143" s="180"/>
      <c r="R143" s="181">
        <f>SUM(R144:R152)</f>
        <v>30.278966400000002</v>
      </c>
      <c r="S143" s="180"/>
      <c r="T143" s="182">
        <f>SUM(T144:T152)</f>
        <v>0</v>
      </c>
      <c r="AR143" s="183" t="s">
        <v>84</v>
      </c>
      <c r="AT143" s="184" t="s">
        <v>75</v>
      </c>
      <c r="AU143" s="184" t="s">
        <v>84</v>
      </c>
      <c r="AY143" s="183" t="s">
        <v>154</v>
      </c>
      <c r="BK143" s="185">
        <f>SUM(BK144:BK152)</f>
        <v>0</v>
      </c>
    </row>
    <row r="144" spans="1:65" s="2" customFormat="1" ht="24.25" customHeight="1">
      <c r="A144" s="34"/>
      <c r="B144" s="35"/>
      <c r="C144" s="188" t="s">
        <v>96</v>
      </c>
      <c r="D144" s="188" t="s">
        <v>156</v>
      </c>
      <c r="E144" s="189" t="s">
        <v>356</v>
      </c>
      <c r="F144" s="190" t="s">
        <v>357</v>
      </c>
      <c r="G144" s="191" t="s">
        <v>188</v>
      </c>
      <c r="H144" s="192">
        <v>7.59</v>
      </c>
      <c r="I144" s="193"/>
      <c r="J144" s="194">
        <f>ROUND(I144*H144,2)</f>
        <v>0</v>
      </c>
      <c r="K144" s="195"/>
      <c r="L144" s="39"/>
      <c r="M144" s="196" t="s">
        <v>1</v>
      </c>
      <c r="N144" s="197" t="s">
        <v>41</v>
      </c>
      <c r="O144" s="71"/>
      <c r="P144" s="198">
        <f>O144*H144</f>
        <v>0</v>
      </c>
      <c r="Q144" s="198">
        <v>2.16</v>
      </c>
      <c r="R144" s="198">
        <f>Q144*H144</f>
        <v>16.394400000000001</v>
      </c>
      <c r="S144" s="198">
        <v>0</v>
      </c>
      <c r="T144" s="199">
        <f>S144*H144</f>
        <v>0</v>
      </c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R144" s="200" t="s">
        <v>160</v>
      </c>
      <c r="AT144" s="200" t="s">
        <v>156</v>
      </c>
      <c r="AU144" s="200" t="s">
        <v>86</v>
      </c>
      <c r="AY144" s="17" t="s">
        <v>154</v>
      </c>
      <c r="BE144" s="201">
        <f>IF(N144="základní",J144,0)</f>
        <v>0</v>
      </c>
      <c r="BF144" s="201">
        <f>IF(N144="snížená",J144,0)</f>
        <v>0</v>
      </c>
      <c r="BG144" s="201">
        <f>IF(N144="zákl. přenesená",J144,0)</f>
        <v>0</v>
      </c>
      <c r="BH144" s="201">
        <f>IF(N144="sníž. přenesená",J144,0)</f>
        <v>0</v>
      </c>
      <c r="BI144" s="201">
        <f>IF(N144="nulová",J144,0)</f>
        <v>0</v>
      </c>
      <c r="BJ144" s="17" t="s">
        <v>84</v>
      </c>
      <c r="BK144" s="201">
        <f>ROUND(I144*H144,2)</f>
        <v>0</v>
      </c>
      <c r="BL144" s="17" t="s">
        <v>160</v>
      </c>
      <c r="BM144" s="200" t="s">
        <v>681</v>
      </c>
    </row>
    <row r="145" spans="1:65" s="13" customFormat="1" ht="12">
      <c r="B145" s="202"/>
      <c r="C145" s="203"/>
      <c r="D145" s="204" t="s">
        <v>173</v>
      </c>
      <c r="E145" s="205" t="s">
        <v>1</v>
      </c>
      <c r="F145" s="206" t="s">
        <v>682</v>
      </c>
      <c r="G145" s="203"/>
      <c r="H145" s="207">
        <v>1.38</v>
      </c>
      <c r="I145" s="208"/>
      <c r="J145" s="203"/>
      <c r="K145" s="203"/>
      <c r="L145" s="209"/>
      <c r="M145" s="210"/>
      <c r="N145" s="211"/>
      <c r="O145" s="211"/>
      <c r="P145" s="211"/>
      <c r="Q145" s="211"/>
      <c r="R145" s="211"/>
      <c r="S145" s="211"/>
      <c r="T145" s="212"/>
      <c r="AT145" s="213" t="s">
        <v>173</v>
      </c>
      <c r="AU145" s="213" t="s">
        <v>86</v>
      </c>
      <c r="AV145" s="13" t="s">
        <v>86</v>
      </c>
      <c r="AW145" s="13" t="s">
        <v>32</v>
      </c>
      <c r="AX145" s="13" t="s">
        <v>76</v>
      </c>
      <c r="AY145" s="213" t="s">
        <v>154</v>
      </c>
    </row>
    <row r="146" spans="1:65" s="13" customFormat="1" ht="12">
      <c r="B146" s="202"/>
      <c r="C146" s="203"/>
      <c r="D146" s="204" t="s">
        <v>173</v>
      </c>
      <c r="E146" s="205" t="s">
        <v>1</v>
      </c>
      <c r="F146" s="206" t="s">
        <v>683</v>
      </c>
      <c r="G146" s="203"/>
      <c r="H146" s="207">
        <v>6.21</v>
      </c>
      <c r="I146" s="208"/>
      <c r="J146" s="203"/>
      <c r="K146" s="203"/>
      <c r="L146" s="209"/>
      <c r="M146" s="210"/>
      <c r="N146" s="211"/>
      <c r="O146" s="211"/>
      <c r="P146" s="211"/>
      <c r="Q146" s="211"/>
      <c r="R146" s="211"/>
      <c r="S146" s="211"/>
      <c r="T146" s="212"/>
      <c r="AT146" s="213" t="s">
        <v>173</v>
      </c>
      <c r="AU146" s="213" t="s">
        <v>86</v>
      </c>
      <c r="AV146" s="13" t="s">
        <v>86</v>
      </c>
      <c r="AW146" s="13" t="s">
        <v>32</v>
      </c>
      <c r="AX146" s="13" t="s">
        <v>76</v>
      </c>
      <c r="AY146" s="213" t="s">
        <v>154</v>
      </c>
    </row>
    <row r="147" spans="1:65" s="14" customFormat="1" ht="12">
      <c r="B147" s="214"/>
      <c r="C147" s="215"/>
      <c r="D147" s="204" t="s">
        <v>173</v>
      </c>
      <c r="E147" s="216" t="s">
        <v>1</v>
      </c>
      <c r="F147" s="217" t="s">
        <v>213</v>
      </c>
      <c r="G147" s="215"/>
      <c r="H147" s="218">
        <v>7.59</v>
      </c>
      <c r="I147" s="219"/>
      <c r="J147" s="215"/>
      <c r="K147" s="215"/>
      <c r="L147" s="220"/>
      <c r="M147" s="221"/>
      <c r="N147" s="222"/>
      <c r="O147" s="222"/>
      <c r="P147" s="222"/>
      <c r="Q147" s="222"/>
      <c r="R147" s="222"/>
      <c r="S147" s="222"/>
      <c r="T147" s="223"/>
      <c r="AT147" s="224" t="s">
        <v>173</v>
      </c>
      <c r="AU147" s="224" t="s">
        <v>86</v>
      </c>
      <c r="AV147" s="14" t="s">
        <v>160</v>
      </c>
      <c r="AW147" s="14" t="s">
        <v>32</v>
      </c>
      <c r="AX147" s="14" t="s">
        <v>84</v>
      </c>
      <c r="AY147" s="224" t="s">
        <v>154</v>
      </c>
    </row>
    <row r="148" spans="1:65" s="2" customFormat="1" ht="16.5" customHeight="1">
      <c r="A148" s="34"/>
      <c r="B148" s="35"/>
      <c r="C148" s="188" t="s">
        <v>201</v>
      </c>
      <c r="D148" s="188" t="s">
        <v>156</v>
      </c>
      <c r="E148" s="189" t="s">
        <v>366</v>
      </c>
      <c r="F148" s="190" t="s">
        <v>367</v>
      </c>
      <c r="G148" s="191" t="s">
        <v>188</v>
      </c>
      <c r="H148" s="192">
        <v>5.52</v>
      </c>
      <c r="I148" s="193"/>
      <c r="J148" s="194">
        <f>ROUND(I148*H148,2)</f>
        <v>0</v>
      </c>
      <c r="K148" s="195"/>
      <c r="L148" s="39"/>
      <c r="M148" s="196" t="s">
        <v>1</v>
      </c>
      <c r="N148" s="197" t="s">
        <v>41</v>
      </c>
      <c r="O148" s="71"/>
      <c r="P148" s="198">
        <f>O148*H148</f>
        <v>0</v>
      </c>
      <c r="Q148" s="198">
        <v>2.5018699999999998</v>
      </c>
      <c r="R148" s="198">
        <f>Q148*H148</f>
        <v>13.810322399999999</v>
      </c>
      <c r="S148" s="198">
        <v>0</v>
      </c>
      <c r="T148" s="199">
        <f>S148*H148</f>
        <v>0</v>
      </c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R148" s="200" t="s">
        <v>160</v>
      </c>
      <c r="AT148" s="200" t="s">
        <v>156</v>
      </c>
      <c r="AU148" s="200" t="s">
        <v>86</v>
      </c>
      <c r="AY148" s="17" t="s">
        <v>154</v>
      </c>
      <c r="BE148" s="201">
        <f>IF(N148="základní",J148,0)</f>
        <v>0</v>
      </c>
      <c r="BF148" s="201">
        <f>IF(N148="snížená",J148,0)</f>
        <v>0</v>
      </c>
      <c r="BG148" s="201">
        <f>IF(N148="zákl. přenesená",J148,0)</f>
        <v>0</v>
      </c>
      <c r="BH148" s="201">
        <f>IF(N148="sníž. přenesená",J148,0)</f>
        <v>0</v>
      </c>
      <c r="BI148" s="201">
        <f>IF(N148="nulová",J148,0)</f>
        <v>0</v>
      </c>
      <c r="BJ148" s="17" t="s">
        <v>84</v>
      </c>
      <c r="BK148" s="201">
        <f>ROUND(I148*H148,2)</f>
        <v>0</v>
      </c>
      <c r="BL148" s="17" t="s">
        <v>160</v>
      </c>
      <c r="BM148" s="200" t="s">
        <v>684</v>
      </c>
    </row>
    <row r="149" spans="1:65" s="13" customFormat="1" ht="12">
      <c r="B149" s="202"/>
      <c r="C149" s="203"/>
      <c r="D149" s="204" t="s">
        <v>173</v>
      </c>
      <c r="E149" s="205" t="s">
        <v>1</v>
      </c>
      <c r="F149" s="206" t="s">
        <v>685</v>
      </c>
      <c r="G149" s="203"/>
      <c r="H149" s="207">
        <v>5.52</v>
      </c>
      <c r="I149" s="208"/>
      <c r="J149" s="203"/>
      <c r="K149" s="203"/>
      <c r="L149" s="209"/>
      <c r="M149" s="210"/>
      <c r="N149" s="211"/>
      <c r="O149" s="211"/>
      <c r="P149" s="211"/>
      <c r="Q149" s="211"/>
      <c r="R149" s="211"/>
      <c r="S149" s="211"/>
      <c r="T149" s="212"/>
      <c r="AT149" s="213" t="s">
        <v>173</v>
      </c>
      <c r="AU149" s="213" t="s">
        <v>86</v>
      </c>
      <c r="AV149" s="13" t="s">
        <v>86</v>
      </c>
      <c r="AW149" s="13" t="s">
        <v>32</v>
      </c>
      <c r="AX149" s="13" t="s">
        <v>84</v>
      </c>
      <c r="AY149" s="213" t="s">
        <v>154</v>
      </c>
    </row>
    <row r="150" spans="1:65" s="2" customFormat="1" ht="16.5" customHeight="1">
      <c r="A150" s="34"/>
      <c r="B150" s="35"/>
      <c r="C150" s="188" t="s">
        <v>206</v>
      </c>
      <c r="D150" s="188" t="s">
        <v>156</v>
      </c>
      <c r="E150" s="189" t="s">
        <v>373</v>
      </c>
      <c r="F150" s="190" t="s">
        <v>374</v>
      </c>
      <c r="G150" s="191" t="s">
        <v>171</v>
      </c>
      <c r="H150" s="192">
        <v>27.6</v>
      </c>
      <c r="I150" s="193"/>
      <c r="J150" s="194">
        <f>ROUND(I150*H150,2)</f>
        <v>0</v>
      </c>
      <c r="K150" s="195"/>
      <c r="L150" s="39"/>
      <c r="M150" s="196" t="s">
        <v>1</v>
      </c>
      <c r="N150" s="197" t="s">
        <v>41</v>
      </c>
      <c r="O150" s="71"/>
      <c r="P150" s="198">
        <f>O150*H150</f>
        <v>0</v>
      </c>
      <c r="Q150" s="198">
        <v>2.6900000000000001E-3</v>
      </c>
      <c r="R150" s="198">
        <f>Q150*H150</f>
        <v>7.4244000000000004E-2</v>
      </c>
      <c r="S150" s="198">
        <v>0</v>
      </c>
      <c r="T150" s="199">
        <f>S150*H150</f>
        <v>0</v>
      </c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R150" s="200" t="s">
        <v>160</v>
      </c>
      <c r="AT150" s="200" t="s">
        <v>156</v>
      </c>
      <c r="AU150" s="200" t="s">
        <v>86</v>
      </c>
      <c r="AY150" s="17" t="s">
        <v>154</v>
      </c>
      <c r="BE150" s="201">
        <f>IF(N150="základní",J150,0)</f>
        <v>0</v>
      </c>
      <c r="BF150" s="201">
        <f>IF(N150="snížená",J150,0)</f>
        <v>0</v>
      </c>
      <c r="BG150" s="201">
        <f>IF(N150="zákl. přenesená",J150,0)</f>
        <v>0</v>
      </c>
      <c r="BH150" s="201">
        <f>IF(N150="sníž. přenesená",J150,0)</f>
        <v>0</v>
      </c>
      <c r="BI150" s="201">
        <f>IF(N150="nulová",J150,0)</f>
        <v>0</v>
      </c>
      <c r="BJ150" s="17" t="s">
        <v>84</v>
      </c>
      <c r="BK150" s="201">
        <f>ROUND(I150*H150,2)</f>
        <v>0</v>
      </c>
      <c r="BL150" s="17" t="s">
        <v>160</v>
      </c>
      <c r="BM150" s="200" t="s">
        <v>686</v>
      </c>
    </row>
    <row r="151" spans="1:65" s="13" customFormat="1" ht="12">
      <c r="B151" s="202"/>
      <c r="C151" s="203"/>
      <c r="D151" s="204" t="s">
        <v>173</v>
      </c>
      <c r="E151" s="205" t="s">
        <v>1</v>
      </c>
      <c r="F151" s="206" t="s">
        <v>687</v>
      </c>
      <c r="G151" s="203"/>
      <c r="H151" s="207">
        <v>27.6</v>
      </c>
      <c r="I151" s="208"/>
      <c r="J151" s="203"/>
      <c r="K151" s="203"/>
      <c r="L151" s="209"/>
      <c r="M151" s="210"/>
      <c r="N151" s="211"/>
      <c r="O151" s="211"/>
      <c r="P151" s="211"/>
      <c r="Q151" s="211"/>
      <c r="R151" s="211"/>
      <c r="S151" s="211"/>
      <c r="T151" s="212"/>
      <c r="AT151" s="213" t="s">
        <v>173</v>
      </c>
      <c r="AU151" s="213" t="s">
        <v>86</v>
      </c>
      <c r="AV151" s="13" t="s">
        <v>86</v>
      </c>
      <c r="AW151" s="13" t="s">
        <v>32</v>
      </c>
      <c r="AX151" s="13" t="s">
        <v>84</v>
      </c>
      <c r="AY151" s="213" t="s">
        <v>154</v>
      </c>
    </row>
    <row r="152" spans="1:65" s="2" customFormat="1" ht="16.5" customHeight="1">
      <c r="A152" s="34"/>
      <c r="B152" s="35"/>
      <c r="C152" s="188" t="s">
        <v>214</v>
      </c>
      <c r="D152" s="188" t="s">
        <v>156</v>
      </c>
      <c r="E152" s="189" t="s">
        <v>380</v>
      </c>
      <c r="F152" s="190" t="s">
        <v>381</v>
      </c>
      <c r="G152" s="191" t="s">
        <v>171</v>
      </c>
      <c r="H152" s="192">
        <v>27.6</v>
      </c>
      <c r="I152" s="193"/>
      <c r="J152" s="194">
        <f>ROUND(I152*H152,2)</f>
        <v>0</v>
      </c>
      <c r="K152" s="195"/>
      <c r="L152" s="39"/>
      <c r="M152" s="196" t="s">
        <v>1</v>
      </c>
      <c r="N152" s="197" t="s">
        <v>41</v>
      </c>
      <c r="O152" s="71"/>
      <c r="P152" s="198">
        <f>O152*H152</f>
        <v>0</v>
      </c>
      <c r="Q152" s="198">
        <v>0</v>
      </c>
      <c r="R152" s="198">
        <f>Q152*H152</f>
        <v>0</v>
      </c>
      <c r="S152" s="198">
        <v>0</v>
      </c>
      <c r="T152" s="199">
        <f>S152*H152</f>
        <v>0</v>
      </c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R152" s="200" t="s">
        <v>160</v>
      </c>
      <c r="AT152" s="200" t="s">
        <v>156</v>
      </c>
      <c r="AU152" s="200" t="s">
        <v>86</v>
      </c>
      <c r="AY152" s="17" t="s">
        <v>154</v>
      </c>
      <c r="BE152" s="201">
        <f>IF(N152="základní",J152,0)</f>
        <v>0</v>
      </c>
      <c r="BF152" s="201">
        <f>IF(N152="snížená",J152,0)</f>
        <v>0</v>
      </c>
      <c r="BG152" s="201">
        <f>IF(N152="zákl. přenesená",J152,0)</f>
        <v>0</v>
      </c>
      <c r="BH152" s="201">
        <f>IF(N152="sníž. přenesená",J152,0)</f>
        <v>0</v>
      </c>
      <c r="BI152" s="201">
        <f>IF(N152="nulová",J152,0)</f>
        <v>0</v>
      </c>
      <c r="BJ152" s="17" t="s">
        <v>84</v>
      </c>
      <c r="BK152" s="201">
        <f>ROUND(I152*H152,2)</f>
        <v>0</v>
      </c>
      <c r="BL152" s="17" t="s">
        <v>160</v>
      </c>
      <c r="BM152" s="200" t="s">
        <v>688</v>
      </c>
    </row>
    <row r="153" spans="1:65" s="12" customFormat="1" ht="22.75" customHeight="1">
      <c r="B153" s="172"/>
      <c r="C153" s="173"/>
      <c r="D153" s="174" t="s">
        <v>75</v>
      </c>
      <c r="E153" s="186" t="s">
        <v>160</v>
      </c>
      <c r="F153" s="186" t="s">
        <v>404</v>
      </c>
      <c r="G153" s="173"/>
      <c r="H153" s="173"/>
      <c r="I153" s="176"/>
      <c r="J153" s="187">
        <f>BK153</f>
        <v>0</v>
      </c>
      <c r="K153" s="173"/>
      <c r="L153" s="178"/>
      <c r="M153" s="179"/>
      <c r="N153" s="180"/>
      <c r="O153" s="180"/>
      <c r="P153" s="181">
        <f>SUM(P154:P155)</f>
        <v>0</v>
      </c>
      <c r="Q153" s="180"/>
      <c r="R153" s="181">
        <f>SUM(R154:R155)</f>
        <v>23.535072</v>
      </c>
      <c r="S153" s="180"/>
      <c r="T153" s="182">
        <f>SUM(T154:T155)</f>
        <v>0</v>
      </c>
      <c r="AR153" s="183" t="s">
        <v>84</v>
      </c>
      <c r="AT153" s="184" t="s">
        <v>75</v>
      </c>
      <c r="AU153" s="184" t="s">
        <v>84</v>
      </c>
      <c r="AY153" s="183" t="s">
        <v>154</v>
      </c>
      <c r="BK153" s="185">
        <f>SUM(BK154:BK155)</f>
        <v>0</v>
      </c>
    </row>
    <row r="154" spans="1:65" s="2" customFormat="1" ht="33" customHeight="1">
      <c r="A154" s="34"/>
      <c r="B154" s="35"/>
      <c r="C154" s="188" t="s">
        <v>219</v>
      </c>
      <c r="D154" s="188" t="s">
        <v>156</v>
      </c>
      <c r="E154" s="189" t="s">
        <v>440</v>
      </c>
      <c r="F154" s="190" t="s">
        <v>441</v>
      </c>
      <c r="G154" s="191" t="s">
        <v>171</v>
      </c>
      <c r="H154" s="192">
        <v>50.6</v>
      </c>
      <c r="I154" s="193"/>
      <c r="J154" s="194">
        <f>ROUND(I154*H154,2)</f>
        <v>0</v>
      </c>
      <c r="K154" s="195"/>
      <c r="L154" s="39"/>
      <c r="M154" s="196" t="s">
        <v>1</v>
      </c>
      <c r="N154" s="197" t="s">
        <v>41</v>
      </c>
      <c r="O154" s="71"/>
      <c r="P154" s="198">
        <f>O154*H154</f>
        <v>0</v>
      </c>
      <c r="Q154" s="198">
        <v>0.46511999999999998</v>
      </c>
      <c r="R154" s="198">
        <f>Q154*H154</f>
        <v>23.535072</v>
      </c>
      <c r="S154" s="198">
        <v>0</v>
      </c>
      <c r="T154" s="199">
        <f>S154*H154</f>
        <v>0</v>
      </c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R154" s="200" t="s">
        <v>160</v>
      </c>
      <c r="AT154" s="200" t="s">
        <v>156</v>
      </c>
      <c r="AU154" s="200" t="s">
        <v>86</v>
      </c>
      <c r="AY154" s="17" t="s">
        <v>154</v>
      </c>
      <c r="BE154" s="201">
        <f>IF(N154="základní",J154,0)</f>
        <v>0</v>
      </c>
      <c r="BF154" s="201">
        <f>IF(N154="snížená",J154,0)</f>
        <v>0</v>
      </c>
      <c r="BG154" s="201">
        <f>IF(N154="zákl. přenesená",J154,0)</f>
        <v>0</v>
      </c>
      <c r="BH154" s="201">
        <f>IF(N154="sníž. přenesená",J154,0)</f>
        <v>0</v>
      </c>
      <c r="BI154" s="201">
        <f>IF(N154="nulová",J154,0)</f>
        <v>0</v>
      </c>
      <c r="BJ154" s="17" t="s">
        <v>84</v>
      </c>
      <c r="BK154" s="201">
        <f>ROUND(I154*H154,2)</f>
        <v>0</v>
      </c>
      <c r="BL154" s="17" t="s">
        <v>160</v>
      </c>
      <c r="BM154" s="200" t="s">
        <v>689</v>
      </c>
    </row>
    <row r="155" spans="1:65" s="13" customFormat="1" ht="12">
      <c r="B155" s="202"/>
      <c r="C155" s="203"/>
      <c r="D155" s="204" t="s">
        <v>173</v>
      </c>
      <c r="E155" s="205" t="s">
        <v>1</v>
      </c>
      <c r="F155" s="206" t="s">
        <v>690</v>
      </c>
      <c r="G155" s="203"/>
      <c r="H155" s="207">
        <v>50.6</v>
      </c>
      <c r="I155" s="208"/>
      <c r="J155" s="203"/>
      <c r="K155" s="203"/>
      <c r="L155" s="209"/>
      <c r="M155" s="210"/>
      <c r="N155" s="211"/>
      <c r="O155" s="211"/>
      <c r="P155" s="211"/>
      <c r="Q155" s="211"/>
      <c r="R155" s="211"/>
      <c r="S155" s="211"/>
      <c r="T155" s="212"/>
      <c r="AT155" s="213" t="s">
        <v>173</v>
      </c>
      <c r="AU155" s="213" t="s">
        <v>86</v>
      </c>
      <c r="AV155" s="13" t="s">
        <v>86</v>
      </c>
      <c r="AW155" s="13" t="s">
        <v>32</v>
      </c>
      <c r="AX155" s="13" t="s">
        <v>84</v>
      </c>
      <c r="AY155" s="213" t="s">
        <v>154</v>
      </c>
    </row>
    <row r="156" spans="1:65" s="12" customFormat="1" ht="22.75" customHeight="1">
      <c r="B156" s="172"/>
      <c r="C156" s="173"/>
      <c r="D156" s="174" t="s">
        <v>75</v>
      </c>
      <c r="E156" s="186" t="s">
        <v>96</v>
      </c>
      <c r="F156" s="186" t="s">
        <v>509</v>
      </c>
      <c r="G156" s="173"/>
      <c r="H156" s="173"/>
      <c r="I156" s="176"/>
      <c r="J156" s="187">
        <f>BK156</f>
        <v>0</v>
      </c>
      <c r="K156" s="173"/>
      <c r="L156" s="178"/>
      <c r="M156" s="179"/>
      <c r="N156" s="180"/>
      <c r="O156" s="180"/>
      <c r="P156" s="181">
        <f>SUM(P157:P158)</f>
        <v>0</v>
      </c>
      <c r="Q156" s="180"/>
      <c r="R156" s="181">
        <f>SUM(R157:R158)</f>
        <v>9.3380000000000005E-2</v>
      </c>
      <c r="S156" s="180"/>
      <c r="T156" s="182">
        <f>SUM(T157:T158)</f>
        <v>0</v>
      </c>
      <c r="AR156" s="183" t="s">
        <v>84</v>
      </c>
      <c r="AT156" s="184" t="s">
        <v>75</v>
      </c>
      <c r="AU156" s="184" t="s">
        <v>84</v>
      </c>
      <c r="AY156" s="183" t="s">
        <v>154</v>
      </c>
      <c r="BK156" s="185">
        <f>SUM(BK157:BK158)</f>
        <v>0</v>
      </c>
    </row>
    <row r="157" spans="1:65" s="2" customFormat="1" ht="33" customHeight="1">
      <c r="A157" s="34"/>
      <c r="B157" s="35"/>
      <c r="C157" s="188" t="s">
        <v>224</v>
      </c>
      <c r="D157" s="188" t="s">
        <v>156</v>
      </c>
      <c r="E157" s="189" t="s">
        <v>691</v>
      </c>
      <c r="F157" s="190" t="s">
        <v>692</v>
      </c>
      <c r="G157" s="191" t="s">
        <v>171</v>
      </c>
      <c r="H157" s="192">
        <v>322</v>
      </c>
      <c r="I157" s="193"/>
      <c r="J157" s="194">
        <f>ROUND(I157*H157,2)</f>
        <v>0</v>
      </c>
      <c r="K157" s="195"/>
      <c r="L157" s="39"/>
      <c r="M157" s="196" t="s">
        <v>1</v>
      </c>
      <c r="N157" s="197" t="s">
        <v>41</v>
      </c>
      <c r="O157" s="71"/>
      <c r="P157" s="198">
        <f>O157*H157</f>
        <v>0</v>
      </c>
      <c r="Q157" s="198">
        <v>2.9E-4</v>
      </c>
      <c r="R157" s="198">
        <f>Q157*H157</f>
        <v>9.3380000000000005E-2</v>
      </c>
      <c r="S157" s="198">
        <v>0</v>
      </c>
      <c r="T157" s="199">
        <f>S157*H157</f>
        <v>0</v>
      </c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R157" s="200" t="s">
        <v>160</v>
      </c>
      <c r="AT157" s="200" t="s">
        <v>156</v>
      </c>
      <c r="AU157" s="200" t="s">
        <v>86</v>
      </c>
      <c r="AY157" s="17" t="s">
        <v>154</v>
      </c>
      <c r="BE157" s="201">
        <f>IF(N157="základní",J157,0)</f>
        <v>0</v>
      </c>
      <c r="BF157" s="201">
        <f>IF(N157="snížená",J157,0)</f>
        <v>0</v>
      </c>
      <c r="BG157" s="201">
        <f>IF(N157="zákl. přenesená",J157,0)</f>
        <v>0</v>
      </c>
      <c r="BH157" s="201">
        <f>IF(N157="sníž. přenesená",J157,0)</f>
        <v>0</v>
      </c>
      <c r="BI157" s="201">
        <f>IF(N157="nulová",J157,0)</f>
        <v>0</v>
      </c>
      <c r="BJ157" s="17" t="s">
        <v>84</v>
      </c>
      <c r="BK157" s="201">
        <f>ROUND(I157*H157,2)</f>
        <v>0</v>
      </c>
      <c r="BL157" s="17" t="s">
        <v>160</v>
      </c>
      <c r="BM157" s="200" t="s">
        <v>693</v>
      </c>
    </row>
    <row r="158" spans="1:65" s="13" customFormat="1" ht="12">
      <c r="B158" s="202"/>
      <c r="C158" s="203"/>
      <c r="D158" s="204" t="s">
        <v>173</v>
      </c>
      <c r="E158" s="205" t="s">
        <v>1</v>
      </c>
      <c r="F158" s="206" t="s">
        <v>694</v>
      </c>
      <c r="G158" s="203"/>
      <c r="H158" s="207">
        <v>322</v>
      </c>
      <c r="I158" s="208"/>
      <c r="J158" s="203"/>
      <c r="K158" s="203"/>
      <c r="L158" s="209"/>
      <c r="M158" s="210"/>
      <c r="N158" s="211"/>
      <c r="O158" s="211"/>
      <c r="P158" s="211"/>
      <c r="Q158" s="211"/>
      <c r="R158" s="211"/>
      <c r="S158" s="211"/>
      <c r="T158" s="212"/>
      <c r="AT158" s="213" t="s">
        <v>173</v>
      </c>
      <c r="AU158" s="213" t="s">
        <v>86</v>
      </c>
      <c r="AV158" s="13" t="s">
        <v>86</v>
      </c>
      <c r="AW158" s="13" t="s">
        <v>32</v>
      </c>
      <c r="AX158" s="13" t="s">
        <v>84</v>
      </c>
      <c r="AY158" s="213" t="s">
        <v>154</v>
      </c>
    </row>
    <row r="159" spans="1:65" s="12" customFormat="1" ht="22.75" customHeight="1">
      <c r="B159" s="172"/>
      <c r="C159" s="173"/>
      <c r="D159" s="174" t="s">
        <v>75</v>
      </c>
      <c r="E159" s="186" t="s">
        <v>622</v>
      </c>
      <c r="F159" s="186" t="s">
        <v>623</v>
      </c>
      <c r="G159" s="173"/>
      <c r="H159" s="173"/>
      <c r="I159" s="176"/>
      <c r="J159" s="187">
        <f>BK159</f>
        <v>0</v>
      </c>
      <c r="K159" s="173"/>
      <c r="L159" s="178"/>
      <c r="M159" s="179"/>
      <c r="N159" s="180"/>
      <c r="O159" s="180"/>
      <c r="P159" s="181">
        <f>P160</f>
        <v>0</v>
      </c>
      <c r="Q159" s="180"/>
      <c r="R159" s="181">
        <f>R160</f>
        <v>0</v>
      </c>
      <c r="S159" s="180"/>
      <c r="T159" s="182">
        <f>T160</f>
        <v>0</v>
      </c>
      <c r="AR159" s="183" t="s">
        <v>84</v>
      </c>
      <c r="AT159" s="184" t="s">
        <v>75</v>
      </c>
      <c r="AU159" s="184" t="s">
        <v>84</v>
      </c>
      <c r="AY159" s="183" t="s">
        <v>154</v>
      </c>
      <c r="BK159" s="185">
        <f>BK160</f>
        <v>0</v>
      </c>
    </row>
    <row r="160" spans="1:65" s="2" customFormat="1" ht="33" customHeight="1">
      <c r="A160" s="34"/>
      <c r="B160" s="35"/>
      <c r="C160" s="188" t="s">
        <v>8</v>
      </c>
      <c r="D160" s="188" t="s">
        <v>156</v>
      </c>
      <c r="E160" s="189" t="s">
        <v>625</v>
      </c>
      <c r="F160" s="190" t="s">
        <v>626</v>
      </c>
      <c r="G160" s="191" t="s">
        <v>266</v>
      </c>
      <c r="H160" s="192">
        <v>2801.4279999999999</v>
      </c>
      <c r="I160" s="193"/>
      <c r="J160" s="194">
        <f>ROUND(I160*H160,2)</f>
        <v>0</v>
      </c>
      <c r="K160" s="195"/>
      <c r="L160" s="39"/>
      <c r="M160" s="246" t="s">
        <v>1</v>
      </c>
      <c r="N160" s="247" t="s">
        <v>41</v>
      </c>
      <c r="O160" s="248"/>
      <c r="P160" s="249">
        <f>O160*H160</f>
        <v>0</v>
      </c>
      <c r="Q160" s="249">
        <v>0</v>
      </c>
      <c r="R160" s="249">
        <f>Q160*H160</f>
        <v>0</v>
      </c>
      <c r="S160" s="249">
        <v>0</v>
      </c>
      <c r="T160" s="250">
        <f>S160*H160</f>
        <v>0</v>
      </c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R160" s="200" t="s">
        <v>160</v>
      </c>
      <c r="AT160" s="200" t="s">
        <v>156</v>
      </c>
      <c r="AU160" s="200" t="s">
        <v>86</v>
      </c>
      <c r="AY160" s="17" t="s">
        <v>154</v>
      </c>
      <c r="BE160" s="201">
        <f>IF(N160="základní",J160,0)</f>
        <v>0</v>
      </c>
      <c r="BF160" s="201">
        <f>IF(N160="snížená",J160,0)</f>
        <v>0</v>
      </c>
      <c r="BG160" s="201">
        <f>IF(N160="zákl. přenesená",J160,0)</f>
        <v>0</v>
      </c>
      <c r="BH160" s="201">
        <f>IF(N160="sníž. přenesená",J160,0)</f>
        <v>0</v>
      </c>
      <c r="BI160" s="201">
        <f>IF(N160="nulová",J160,0)</f>
        <v>0</v>
      </c>
      <c r="BJ160" s="17" t="s">
        <v>84</v>
      </c>
      <c r="BK160" s="201">
        <f>ROUND(I160*H160,2)</f>
        <v>0</v>
      </c>
      <c r="BL160" s="17" t="s">
        <v>160</v>
      </c>
      <c r="BM160" s="200" t="s">
        <v>695</v>
      </c>
    </row>
    <row r="161" spans="1:31" s="2" customFormat="1" ht="7" customHeight="1">
      <c r="A161" s="34"/>
      <c r="B161" s="54"/>
      <c r="C161" s="55"/>
      <c r="D161" s="55"/>
      <c r="E161" s="55"/>
      <c r="F161" s="55"/>
      <c r="G161" s="55"/>
      <c r="H161" s="55"/>
      <c r="I161" s="55"/>
      <c r="J161" s="55"/>
      <c r="K161" s="55"/>
      <c r="L161" s="39"/>
      <c r="M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</row>
  </sheetData>
  <sheetProtection algorithmName="SHA-512" hashValue="w3btm8Sg4nuWZCY0HJpmrRD0pIl05HBcgXkmWHA+TAUn9gfdaWpOEoP6TT2dFmUtBdXa6b1UAROaXG4d7frmNQ==" saltValue="UompyoGE6bdnrn8qtVoO4WiuiLk9uWT9VkVZ+Elrtz8V6RffcAeZK/DTDsod2J/Y1N6vUtfF+RlNmL+sQF5gOA==" spinCount="100000" sheet="1" objects="1" scenarios="1" formatColumns="0" formatRows="0" autoFilter="0"/>
  <autoFilter ref="C121:K160" xr:uid="{00000000-0009-0000-0000-000002000000}"/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BM151"/>
  <sheetViews>
    <sheetView showGridLines="0" workbookViewId="0"/>
  </sheetViews>
  <sheetFormatPr baseColWidth="10" defaultRowHeight="16"/>
  <cols>
    <col min="1" max="1" width="8.25" style="1" customWidth="1"/>
    <col min="2" max="2" width="1.25" style="1" customWidth="1"/>
    <col min="3" max="4" width="4.25" style="1" customWidth="1"/>
    <col min="5" max="5" width="17.25" style="1" customWidth="1"/>
    <col min="6" max="6" width="50.75" style="1" customWidth="1"/>
    <col min="7" max="7" width="7.5" style="1" customWidth="1"/>
    <col min="8" max="8" width="14" style="1" customWidth="1"/>
    <col min="9" max="9" width="15.75" style="1" customWidth="1"/>
    <col min="10" max="10" width="22.25" style="1" customWidth="1"/>
    <col min="11" max="11" width="22.25" style="1" hidden="1" customWidth="1"/>
    <col min="12" max="12" width="9.25" style="1" customWidth="1"/>
    <col min="13" max="13" width="10.75" style="1" hidden="1" customWidth="1"/>
    <col min="14" max="14" width="9.25" style="1" hidden="1"/>
    <col min="15" max="20" width="14.25" style="1" hidden="1" customWidth="1"/>
    <col min="21" max="21" width="16.25" style="1" hidden="1" customWidth="1"/>
    <col min="22" max="22" width="12.25" style="1" customWidth="1"/>
    <col min="23" max="23" width="16.25" style="1" customWidth="1"/>
    <col min="24" max="24" width="12.25" style="1" customWidth="1"/>
    <col min="25" max="25" width="15" style="1" customWidth="1"/>
    <col min="26" max="26" width="11" style="1" customWidth="1"/>
    <col min="27" max="27" width="15" style="1" customWidth="1"/>
    <col min="28" max="28" width="16.25" style="1" customWidth="1"/>
    <col min="29" max="29" width="11" style="1" customWidth="1"/>
    <col min="30" max="30" width="15" style="1" customWidth="1"/>
    <col min="31" max="31" width="16.25" style="1" customWidth="1"/>
    <col min="44" max="65" width="9.25" style="1" hidden="1"/>
  </cols>
  <sheetData>
    <row r="2" spans="1:46" s="1" customFormat="1" ht="37" customHeight="1"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AT2" s="17" t="s">
        <v>92</v>
      </c>
    </row>
    <row r="3" spans="1:46" s="1" customFormat="1" ht="7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20"/>
      <c r="AT3" s="17" t="s">
        <v>86</v>
      </c>
    </row>
    <row r="4" spans="1:46" s="1" customFormat="1" ht="25" customHeight="1">
      <c r="B4" s="20"/>
      <c r="D4" s="111" t="s">
        <v>97</v>
      </c>
      <c r="L4" s="20"/>
      <c r="M4" s="112" t="s">
        <v>10</v>
      </c>
      <c r="AT4" s="17" t="s">
        <v>4</v>
      </c>
    </row>
    <row r="5" spans="1:46" s="1" customFormat="1" ht="7" customHeight="1">
      <c r="B5" s="20"/>
      <c r="L5" s="20"/>
    </row>
    <row r="6" spans="1:46" s="1" customFormat="1" ht="12" customHeight="1">
      <c r="B6" s="20"/>
      <c r="D6" s="113" t="s">
        <v>16</v>
      </c>
      <c r="L6" s="20"/>
    </row>
    <row r="7" spans="1:46" s="1" customFormat="1" ht="26.25" customHeight="1">
      <c r="B7" s="20"/>
      <c r="E7" s="309" t="str">
        <f>'Rekapitulace stavby'!K6</f>
        <v>Cyklostezky 2020 - trasa I (Požární nádrž Běchovice – ČOV Újezd nad Lesy)</v>
      </c>
      <c r="F7" s="310"/>
      <c r="G7" s="310"/>
      <c r="H7" s="310"/>
      <c r="L7" s="20"/>
    </row>
    <row r="8" spans="1:46" s="2" customFormat="1" ht="12" customHeight="1">
      <c r="A8" s="34"/>
      <c r="B8" s="39"/>
      <c r="C8" s="34"/>
      <c r="D8" s="113" t="s">
        <v>106</v>
      </c>
      <c r="E8" s="34"/>
      <c r="F8" s="34"/>
      <c r="G8" s="34"/>
      <c r="H8" s="34"/>
      <c r="I8" s="34"/>
      <c r="J8" s="34"/>
      <c r="K8" s="34"/>
      <c r="L8" s="51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46" s="2" customFormat="1" ht="16.5" customHeight="1">
      <c r="A9" s="34"/>
      <c r="B9" s="39"/>
      <c r="C9" s="34"/>
      <c r="D9" s="34"/>
      <c r="E9" s="311" t="s">
        <v>696</v>
      </c>
      <c r="F9" s="312"/>
      <c r="G9" s="312"/>
      <c r="H9" s="312"/>
      <c r="I9" s="34"/>
      <c r="J9" s="34"/>
      <c r="K9" s="34"/>
      <c r="L9" s="51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46" s="2" customFormat="1" ht="11">
      <c r="A10" s="34"/>
      <c r="B10" s="39"/>
      <c r="C10" s="34"/>
      <c r="D10" s="34"/>
      <c r="E10" s="34"/>
      <c r="F10" s="34"/>
      <c r="G10" s="34"/>
      <c r="H10" s="34"/>
      <c r="I10" s="34"/>
      <c r="J10" s="34"/>
      <c r="K10" s="34"/>
      <c r="L10" s="51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1:46" s="2" customFormat="1" ht="12" customHeight="1">
      <c r="A11" s="34"/>
      <c r="B11" s="39"/>
      <c r="C11" s="34"/>
      <c r="D11" s="113" t="s">
        <v>18</v>
      </c>
      <c r="E11" s="34"/>
      <c r="F11" s="114" t="s">
        <v>1</v>
      </c>
      <c r="G11" s="34"/>
      <c r="H11" s="34"/>
      <c r="I11" s="113" t="s">
        <v>19</v>
      </c>
      <c r="J11" s="114" t="s">
        <v>1</v>
      </c>
      <c r="K11" s="34"/>
      <c r="L11" s="51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</row>
    <row r="12" spans="1:46" s="2" customFormat="1" ht="12" customHeight="1">
      <c r="A12" s="34"/>
      <c r="B12" s="39"/>
      <c r="C12" s="34"/>
      <c r="D12" s="113" t="s">
        <v>20</v>
      </c>
      <c r="E12" s="34"/>
      <c r="F12" s="114" t="s">
        <v>21</v>
      </c>
      <c r="G12" s="34"/>
      <c r="H12" s="34"/>
      <c r="I12" s="113" t="s">
        <v>22</v>
      </c>
      <c r="J12" s="115" t="str">
        <f>'Rekapitulace stavby'!AN8</f>
        <v>26. 4. 2022</v>
      </c>
      <c r="K12" s="34"/>
      <c r="L12" s="51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46" s="2" customFormat="1" ht="10.75" customHeight="1">
      <c r="A13" s="34"/>
      <c r="B13" s="39"/>
      <c r="C13" s="34"/>
      <c r="D13" s="34"/>
      <c r="E13" s="34"/>
      <c r="F13" s="34"/>
      <c r="G13" s="34"/>
      <c r="H13" s="34"/>
      <c r="I13" s="34"/>
      <c r="J13" s="34"/>
      <c r="K13" s="34"/>
      <c r="L13" s="51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</row>
    <row r="14" spans="1:46" s="2" customFormat="1" ht="12" customHeight="1">
      <c r="A14" s="34"/>
      <c r="B14" s="39"/>
      <c r="C14" s="34"/>
      <c r="D14" s="113" t="s">
        <v>24</v>
      </c>
      <c r="E14" s="34"/>
      <c r="F14" s="34"/>
      <c r="G14" s="34"/>
      <c r="H14" s="34"/>
      <c r="I14" s="113" t="s">
        <v>25</v>
      </c>
      <c r="J14" s="114" t="s">
        <v>1</v>
      </c>
      <c r="K14" s="34"/>
      <c r="L14" s="51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</row>
    <row r="15" spans="1:46" s="2" customFormat="1" ht="18" customHeight="1">
      <c r="A15" s="34"/>
      <c r="B15" s="39"/>
      <c r="C15" s="34"/>
      <c r="D15" s="34"/>
      <c r="E15" s="114" t="s">
        <v>26</v>
      </c>
      <c r="F15" s="34"/>
      <c r="G15" s="34"/>
      <c r="H15" s="34"/>
      <c r="I15" s="113" t="s">
        <v>27</v>
      </c>
      <c r="J15" s="114" t="s">
        <v>1</v>
      </c>
      <c r="K15" s="34"/>
      <c r="L15" s="51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</row>
    <row r="16" spans="1:46" s="2" customFormat="1" ht="7" customHeight="1">
      <c r="A16" s="34"/>
      <c r="B16" s="39"/>
      <c r="C16" s="34"/>
      <c r="D16" s="34"/>
      <c r="E16" s="34"/>
      <c r="F16" s="34"/>
      <c r="G16" s="34"/>
      <c r="H16" s="34"/>
      <c r="I16" s="34"/>
      <c r="J16" s="34"/>
      <c r="K16" s="34"/>
      <c r="L16" s="51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</row>
    <row r="17" spans="1:31" s="2" customFormat="1" ht="12" customHeight="1">
      <c r="A17" s="34"/>
      <c r="B17" s="39"/>
      <c r="C17" s="34"/>
      <c r="D17" s="113" t="s">
        <v>28</v>
      </c>
      <c r="E17" s="34"/>
      <c r="F17" s="34"/>
      <c r="G17" s="34"/>
      <c r="H17" s="34"/>
      <c r="I17" s="113" t="s">
        <v>25</v>
      </c>
      <c r="J17" s="30" t="str">
        <f>'Rekapitulace stavby'!AN13</f>
        <v>Vyplň údaj</v>
      </c>
      <c r="K17" s="34"/>
      <c r="L17" s="51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</row>
    <row r="18" spans="1:31" s="2" customFormat="1" ht="18" customHeight="1">
      <c r="A18" s="34"/>
      <c r="B18" s="39"/>
      <c r="C18" s="34"/>
      <c r="D18" s="34"/>
      <c r="E18" s="313" t="str">
        <f>'Rekapitulace stavby'!E14</f>
        <v>Vyplň údaj</v>
      </c>
      <c r="F18" s="314"/>
      <c r="G18" s="314"/>
      <c r="H18" s="314"/>
      <c r="I18" s="113" t="s">
        <v>27</v>
      </c>
      <c r="J18" s="30" t="str">
        <f>'Rekapitulace stavby'!AN14</f>
        <v>Vyplň údaj</v>
      </c>
      <c r="K18" s="34"/>
      <c r="L18" s="51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</row>
    <row r="19" spans="1:31" s="2" customFormat="1" ht="7" customHeight="1">
      <c r="A19" s="34"/>
      <c r="B19" s="39"/>
      <c r="C19" s="34"/>
      <c r="D19" s="34"/>
      <c r="E19" s="34"/>
      <c r="F19" s="34"/>
      <c r="G19" s="34"/>
      <c r="H19" s="34"/>
      <c r="I19" s="34"/>
      <c r="J19" s="34"/>
      <c r="K19" s="34"/>
      <c r="L19" s="51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</row>
    <row r="20" spans="1:31" s="2" customFormat="1" ht="12" customHeight="1">
      <c r="A20" s="34"/>
      <c r="B20" s="39"/>
      <c r="C20" s="34"/>
      <c r="D20" s="113" t="s">
        <v>30</v>
      </c>
      <c r="E20" s="34"/>
      <c r="F20" s="34"/>
      <c r="G20" s="34"/>
      <c r="H20" s="34"/>
      <c r="I20" s="113" t="s">
        <v>25</v>
      </c>
      <c r="J20" s="114" t="s">
        <v>1</v>
      </c>
      <c r="K20" s="34"/>
      <c r="L20" s="51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spans="1:31" s="2" customFormat="1" ht="18" customHeight="1">
      <c r="A21" s="34"/>
      <c r="B21" s="39"/>
      <c r="C21" s="34"/>
      <c r="D21" s="34"/>
      <c r="E21" s="114" t="s">
        <v>31</v>
      </c>
      <c r="F21" s="34"/>
      <c r="G21" s="34"/>
      <c r="H21" s="34"/>
      <c r="I21" s="113" t="s">
        <v>27</v>
      </c>
      <c r="J21" s="114" t="s">
        <v>1</v>
      </c>
      <c r="K21" s="34"/>
      <c r="L21" s="51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spans="1:31" s="2" customFormat="1" ht="7" customHeight="1">
      <c r="A22" s="34"/>
      <c r="B22" s="39"/>
      <c r="C22" s="34"/>
      <c r="D22" s="34"/>
      <c r="E22" s="34"/>
      <c r="F22" s="34"/>
      <c r="G22" s="34"/>
      <c r="H22" s="34"/>
      <c r="I22" s="34"/>
      <c r="J22" s="34"/>
      <c r="K22" s="34"/>
      <c r="L22" s="51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</row>
    <row r="23" spans="1:31" s="2" customFormat="1" ht="12" customHeight="1">
      <c r="A23" s="34"/>
      <c r="B23" s="39"/>
      <c r="C23" s="34"/>
      <c r="D23" s="113" t="s">
        <v>33</v>
      </c>
      <c r="E23" s="34"/>
      <c r="F23" s="34"/>
      <c r="G23" s="34"/>
      <c r="H23" s="34"/>
      <c r="I23" s="113" t="s">
        <v>25</v>
      </c>
      <c r="J23" s="114" t="s">
        <v>1</v>
      </c>
      <c r="K23" s="34"/>
      <c r="L23" s="51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</row>
    <row r="24" spans="1:31" s="2" customFormat="1" ht="18" customHeight="1">
      <c r="A24" s="34"/>
      <c r="B24" s="39"/>
      <c r="C24" s="34"/>
      <c r="D24" s="34"/>
      <c r="E24" s="114" t="s">
        <v>34</v>
      </c>
      <c r="F24" s="34"/>
      <c r="G24" s="34"/>
      <c r="H24" s="34"/>
      <c r="I24" s="113" t="s">
        <v>27</v>
      </c>
      <c r="J24" s="114" t="s">
        <v>1</v>
      </c>
      <c r="K24" s="34"/>
      <c r="L24" s="51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</row>
    <row r="25" spans="1:31" s="2" customFormat="1" ht="7" customHeight="1">
      <c r="A25" s="34"/>
      <c r="B25" s="39"/>
      <c r="C25" s="34"/>
      <c r="D25" s="34"/>
      <c r="E25" s="34"/>
      <c r="F25" s="34"/>
      <c r="G25" s="34"/>
      <c r="H25" s="34"/>
      <c r="I25" s="34"/>
      <c r="J25" s="34"/>
      <c r="K25" s="34"/>
      <c r="L25" s="51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</row>
    <row r="26" spans="1:31" s="2" customFormat="1" ht="12" customHeight="1">
      <c r="A26" s="34"/>
      <c r="B26" s="39"/>
      <c r="C26" s="34"/>
      <c r="D26" s="113" t="s">
        <v>35</v>
      </c>
      <c r="E26" s="34"/>
      <c r="F26" s="34"/>
      <c r="G26" s="34"/>
      <c r="H26" s="34"/>
      <c r="I26" s="34"/>
      <c r="J26" s="34"/>
      <c r="K26" s="34"/>
      <c r="L26" s="51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</row>
    <row r="27" spans="1:31" s="8" customFormat="1" ht="16.5" customHeight="1">
      <c r="A27" s="116"/>
      <c r="B27" s="117"/>
      <c r="C27" s="116"/>
      <c r="D27" s="116"/>
      <c r="E27" s="315" t="s">
        <v>1</v>
      </c>
      <c r="F27" s="315"/>
      <c r="G27" s="315"/>
      <c r="H27" s="315"/>
      <c r="I27" s="116"/>
      <c r="J27" s="116"/>
      <c r="K27" s="116"/>
      <c r="L27" s="118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</row>
    <row r="28" spans="1:31" s="2" customFormat="1" ht="7" customHeight="1">
      <c r="A28" s="34"/>
      <c r="B28" s="39"/>
      <c r="C28" s="34"/>
      <c r="D28" s="34"/>
      <c r="E28" s="34"/>
      <c r="F28" s="34"/>
      <c r="G28" s="34"/>
      <c r="H28" s="34"/>
      <c r="I28" s="34"/>
      <c r="J28" s="34"/>
      <c r="K28" s="34"/>
      <c r="L28" s="51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</row>
    <row r="29" spans="1:31" s="2" customFormat="1" ht="7" customHeight="1">
      <c r="A29" s="34"/>
      <c r="B29" s="39"/>
      <c r="C29" s="34"/>
      <c r="D29" s="119"/>
      <c r="E29" s="119"/>
      <c r="F29" s="119"/>
      <c r="G29" s="119"/>
      <c r="H29" s="119"/>
      <c r="I29" s="119"/>
      <c r="J29" s="119"/>
      <c r="K29" s="119"/>
      <c r="L29" s="51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</row>
    <row r="30" spans="1:31" s="2" customFormat="1" ht="25.5" customHeight="1">
      <c r="A30" s="34"/>
      <c r="B30" s="39"/>
      <c r="C30" s="34"/>
      <c r="D30" s="120" t="s">
        <v>36</v>
      </c>
      <c r="E30" s="34"/>
      <c r="F30" s="34"/>
      <c r="G30" s="34"/>
      <c r="H30" s="34"/>
      <c r="I30" s="34"/>
      <c r="J30" s="121">
        <f>ROUND(J121, 2)</f>
        <v>0</v>
      </c>
      <c r="K30" s="34"/>
      <c r="L30" s="51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</row>
    <row r="31" spans="1:31" s="2" customFormat="1" ht="7" customHeight="1">
      <c r="A31" s="34"/>
      <c r="B31" s="39"/>
      <c r="C31" s="34"/>
      <c r="D31" s="119"/>
      <c r="E31" s="119"/>
      <c r="F31" s="119"/>
      <c r="G31" s="119"/>
      <c r="H31" s="119"/>
      <c r="I31" s="119"/>
      <c r="J31" s="119"/>
      <c r="K31" s="119"/>
      <c r="L31" s="51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</row>
    <row r="32" spans="1:31" s="2" customFormat="1" ht="14.5" customHeight="1">
      <c r="A32" s="34"/>
      <c r="B32" s="39"/>
      <c r="C32" s="34"/>
      <c r="D32" s="34"/>
      <c r="E32" s="34"/>
      <c r="F32" s="122" t="s">
        <v>38</v>
      </c>
      <c r="G32" s="34"/>
      <c r="H32" s="34"/>
      <c r="I32" s="122" t="s">
        <v>37</v>
      </c>
      <c r="J32" s="122" t="s">
        <v>39</v>
      </c>
      <c r="K32" s="34"/>
      <c r="L32" s="51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</row>
    <row r="33" spans="1:31" s="2" customFormat="1" ht="14.5" customHeight="1">
      <c r="A33" s="34"/>
      <c r="B33" s="39"/>
      <c r="C33" s="34"/>
      <c r="D33" s="123" t="s">
        <v>40</v>
      </c>
      <c r="E33" s="113" t="s">
        <v>41</v>
      </c>
      <c r="F33" s="124">
        <f>ROUND((SUM(BE121:BE150)),  2)</f>
        <v>0</v>
      </c>
      <c r="G33" s="34"/>
      <c r="H33" s="34"/>
      <c r="I33" s="125">
        <v>0.21</v>
      </c>
      <c r="J33" s="124">
        <f>ROUND(((SUM(BE121:BE150))*I33),  2)</f>
        <v>0</v>
      </c>
      <c r="K33" s="34"/>
      <c r="L33" s="51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</row>
    <row r="34" spans="1:31" s="2" customFormat="1" ht="14.5" customHeight="1">
      <c r="A34" s="34"/>
      <c r="B34" s="39"/>
      <c r="C34" s="34"/>
      <c r="D34" s="34"/>
      <c r="E34" s="113" t="s">
        <v>42</v>
      </c>
      <c r="F34" s="124">
        <f>ROUND((SUM(BF121:BF150)),  2)</f>
        <v>0</v>
      </c>
      <c r="G34" s="34"/>
      <c r="H34" s="34"/>
      <c r="I34" s="125">
        <v>0.15</v>
      </c>
      <c r="J34" s="124">
        <f>ROUND(((SUM(BF121:BF150))*I34),  2)</f>
        <v>0</v>
      </c>
      <c r="K34" s="34"/>
      <c r="L34" s="51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</row>
    <row r="35" spans="1:31" s="2" customFormat="1" ht="14.5" hidden="1" customHeight="1">
      <c r="A35" s="34"/>
      <c r="B35" s="39"/>
      <c r="C35" s="34"/>
      <c r="D35" s="34"/>
      <c r="E35" s="113" t="s">
        <v>43</v>
      </c>
      <c r="F35" s="124">
        <f>ROUND((SUM(BG121:BG150)),  2)</f>
        <v>0</v>
      </c>
      <c r="G35" s="34"/>
      <c r="H35" s="34"/>
      <c r="I35" s="125">
        <v>0.21</v>
      </c>
      <c r="J35" s="124">
        <f>0</f>
        <v>0</v>
      </c>
      <c r="K35" s="34"/>
      <c r="L35" s="51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</row>
    <row r="36" spans="1:31" s="2" customFormat="1" ht="14.5" hidden="1" customHeight="1">
      <c r="A36" s="34"/>
      <c r="B36" s="39"/>
      <c r="C36" s="34"/>
      <c r="D36" s="34"/>
      <c r="E36" s="113" t="s">
        <v>44</v>
      </c>
      <c r="F36" s="124">
        <f>ROUND((SUM(BH121:BH150)),  2)</f>
        <v>0</v>
      </c>
      <c r="G36" s="34"/>
      <c r="H36" s="34"/>
      <c r="I36" s="125">
        <v>0.15</v>
      </c>
      <c r="J36" s="124">
        <f>0</f>
        <v>0</v>
      </c>
      <c r="K36" s="34"/>
      <c r="L36" s="51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</row>
    <row r="37" spans="1:31" s="2" customFormat="1" ht="14.5" hidden="1" customHeight="1">
      <c r="A37" s="34"/>
      <c r="B37" s="39"/>
      <c r="C37" s="34"/>
      <c r="D37" s="34"/>
      <c r="E37" s="113" t="s">
        <v>45</v>
      </c>
      <c r="F37" s="124">
        <f>ROUND((SUM(BI121:BI150)),  2)</f>
        <v>0</v>
      </c>
      <c r="G37" s="34"/>
      <c r="H37" s="34"/>
      <c r="I37" s="125">
        <v>0</v>
      </c>
      <c r="J37" s="124">
        <f>0</f>
        <v>0</v>
      </c>
      <c r="K37" s="34"/>
      <c r="L37" s="51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</row>
    <row r="38" spans="1:31" s="2" customFormat="1" ht="7" customHeight="1">
      <c r="A38" s="34"/>
      <c r="B38" s="39"/>
      <c r="C38" s="34"/>
      <c r="D38" s="34"/>
      <c r="E38" s="34"/>
      <c r="F38" s="34"/>
      <c r="G38" s="34"/>
      <c r="H38" s="34"/>
      <c r="I38" s="34"/>
      <c r="J38" s="34"/>
      <c r="K38" s="34"/>
      <c r="L38" s="51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</row>
    <row r="39" spans="1:31" s="2" customFormat="1" ht="25.5" customHeight="1">
      <c r="A39" s="34"/>
      <c r="B39" s="39"/>
      <c r="C39" s="126"/>
      <c r="D39" s="127" t="s">
        <v>46</v>
      </c>
      <c r="E39" s="128"/>
      <c r="F39" s="128"/>
      <c r="G39" s="129" t="s">
        <v>47</v>
      </c>
      <c r="H39" s="130" t="s">
        <v>48</v>
      </c>
      <c r="I39" s="128"/>
      <c r="J39" s="131">
        <f>SUM(J30:J37)</f>
        <v>0</v>
      </c>
      <c r="K39" s="132"/>
      <c r="L39" s="51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</row>
    <row r="40" spans="1:31" s="2" customFormat="1" ht="14.5" customHeight="1">
      <c r="A40" s="34"/>
      <c r="B40" s="39"/>
      <c r="C40" s="34"/>
      <c r="D40" s="34"/>
      <c r="E40" s="34"/>
      <c r="F40" s="34"/>
      <c r="G40" s="34"/>
      <c r="H40" s="34"/>
      <c r="I40" s="34"/>
      <c r="J40" s="34"/>
      <c r="K40" s="34"/>
      <c r="L40" s="51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</row>
    <row r="41" spans="1:31" s="1" customFormat="1" ht="14.5" customHeight="1">
      <c r="B41" s="20"/>
      <c r="L41" s="20"/>
    </row>
    <row r="42" spans="1:31" s="1" customFormat="1" ht="14.5" customHeight="1">
      <c r="B42" s="20"/>
      <c r="L42" s="20"/>
    </row>
    <row r="43" spans="1:31" s="1" customFormat="1" ht="14.5" customHeight="1">
      <c r="B43" s="20"/>
      <c r="L43" s="20"/>
    </row>
    <row r="44" spans="1:31" s="1" customFormat="1" ht="14.5" customHeight="1">
      <c r="B44" s="20"/>
      <c r="L44" s="20"/>
    </row>
    <row r="45" spans="1:31" s="1" customFormat="1" ht="14.5" customHeight="1">
      <c r="B45" s="20"/>
      <c r="L45" s="20"/>
    </row>
    <row r="46" spans="1:31" s="1" customFormat="1" ht="14.5" customHeight="1">
      <c r="B46" s="20"/>
      <c r="L46" s="20"/>
    </row>
    <row r="47" spans="1:31" s="1" customFormat="1" ht="14.5" customHeight="1">
      <c r="B47" s="20"/>
      <c r="L47" s="20"/>
    </row>
    <row r="48" spans="1:31" s="1" customFormat="1" ht="14.5" customHeight="1">
      <c r="B48" s="20"/>
      <c r="L48" s="20"/>
    </row>
    <row r="49" spans="1:31" s="1" customFormat="1" ht="14.5" customHeight="1">
      <c r="B49" s="20"/>
      <c r="L49" s="20"/>
    </row>
    <row r="50" spans="1:31" s="2" customFormat="1" ht="14.5" customHeight="1">
      <c r="B50" s="51"/>
      <c r="D50" s="133" t="s">
        <v>49</v>
      </c>
      <c r="E50" s="134"/>
      <c r="F50" s="134"/>
      <c r="G50" s="133" t="s">
        <v>50</v>
      </c>
      <c r="H50" s="134"/>
      <c r="I50" s="134"/>
      <c r="J50" s="134"/>
      <c r="K50" s="134"/>
      <c r="L50" s="51"/>
    </row>
    <row r="51" spans="1:31" ht="11">
      <c r="B51" s="20"/>
      <c r="L51" s="20"/>
    </row>
    <row r="52" spans="1:31" ht="11">
      <c r="B52" s="20"/>
      <c r="L52" s="20"/>
    </row>
    <row r="53" spans="1:31" ht="11">
      <c r="B53" s="20"/>
      <c r="L53" s="20"/>
    </row>
    <row r="54" spans="1:31" ht="11">
      <c r="B54" s="20"/>
      <c r="L54" s="20"/>
    </row>
    <row r="55" spans="1:31" ht="11">
      <c r="B55" s="20"/>
      <c r="L55" s="20"/>
    </row>
    <row r="56" spans="1:31" ht="11">
      <c r="B56" s="20"/>
      <c r="L56" s="20"/>
    </row>
    <row r="57" spans="1:31" ht="11">
      <c r="B57" s="20"/>
      <c r="L57" s="20"/>
    </row>
    <row r="58" spans="1:31" ht="11">
      <c r="B58" s="20"/>
      <c r="L58" s="20"/>
    </row>
    <row r="59" spans="1:31" ht="11">
      <c r="B59" s="20"/>
      <c r="L59" s="20"/>
    </row>
    <row r="60" spans="1:31" ht="11">
      <c r="B60" s="20"/>
      <c r="L60" s="20"/>
    </row>
    <row r="61" spans="1:31" s="2" customFormat="1" ht="13">
      <c r="A61" s="34"/>
      <c r="B61" s="39"/>
      <c r="C61" s="34"/>
      <c r="D61" s="135" t="s">
        <v>51</v>
      </c>
      <c r="E61" s="136"/>
      <c r="F61" s="137" t="s">
        <v>52</v>
      </c>
      <c r="G61" s="135" t="s">
        <v>51</v>
      </c>
      <c r="H61" s="136"/>
      <c r="I61" s="136"/>
      <c r="J61" s="138" t="s">
        <v>52</v>
      </c>
      <c r="K61" s="136"/>
      <c r="L61" s="51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</row>
    <row r="62" spans="1:31" ht="11">
      <c r="B62" s="20"/>
      <c r="L62" s="20"/>
    </row>
    <row r="63" spans="1:31" ht="11">
      <c r="B63" s="20"/>
      <c r="L63" s="20"/>
    </row>
    <row r="64" spans="1:31" ht="11">
      <c r="B64" s="20"/>
      <c r="L64" s="20"/>
    </row>
    <row r="65" spans="1:31" s="2" customFormat="1" ht="13">
      <c r="A65" s="34"/>
      <c r="B65" s="39"/>
      <c r="C65" s="34"/>
      <c r="D65" s="133" t="s">
        <v>53</v>
      </c>
      <c r="E65" s="139"/>
      <c r="F65" s="139"/>
      <c r="G65" s="133" t="s">
        <v>54</v>
      </c>
      <c r="H65" s="139"/>
      <c r="I65" s="139"/>
      <c r="J65" s="139"/>
      <c r="K65" s="139"/>
      <c r="L65" s="51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</row>
    <row r="66" spans="1:31" ht="11">
      <c r="B66" s="20"/>
      <c r="L66" s="20"/>
    </row>
    <row r="67" spans="1:31" ht="11">
      <c r="B67" s="20"/>
      <c r="L67" s="20"/>
    </row>
    <row r="68" spans="1:31" ht="11">
      <c r="B68" s="20"/>
      <c r="L68" s="20"/>
    </row>
    <row r="69" spans="1:31" ht="11">
      <c r="B69" s="20"/>
      <c r="L69" s="20"/>
    </row>
    <row r="70" spans="1:31" ht="11">
      <c r="B70" s="20"/>
      <c r="L70" s="20"/>
    </row>
    <row r="71" spans="1:31" ht="11">
      <c r="B71" s="20"/>
      <c r="L71" s="20"/>
    </row>
    <row r="72" spans="1:31" ht="11">
      <c r="B72" s="20"/>
      <c r="L72" s="20"/>
    </row>
    <row r="73" spans="1:31" ht="11">
      <c r="B73" s="20"/>
      <c r="L73" s="20"/>
    </row>
    <row r="74" spans="1:31" ht="11">
      <c r="B74" s="20"/>
      <c r="L74" s="20"/>
    </row>
    <row r="75" spans="1:31" ht="11">
      <c r="B75" s="20"/>
      <c r="L75" s="20"/>
    </row>
    <row r="76" spans="1:31" s="2" customFormat="1" ht="13">
      <c r="A76" s="34"/>
      <c r="B76" s="39"/>
      <c r="C76" s="34"/>
      <c r="D76" s="135" t="s">
        <v>51</v>
      </c>
      <c r="E76" s="136"/>
      <c r="F76" s="137" t="s">
        <v>52</v>
      </c>
      <c r="G76" s="135" t="s">
        <v>51</v>
      </c>
      <c r="H76" s="136"/>
      <c r="I76" s="136"/>
      <c r="J76" s="138" t="s">
        <v>52</v>
      </c>
      <c r="K76" s="136"/>
      <c r="L76" s="51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</row>
    <row r="77" spans="1:31" s="2" customFormat="1" ht="14.5" customHeight="1">
      <c r="A77" s="34"/>
      <c r="B77" s="140"/>
      <c r="C77" s="141"/>
      <c r="D77" s="141"/>
      <c r="E77" s="141"/>
      <c r="F77" s="141"/>
      <c r="G77" s="141"/>
      <c r="H77" s="141"/>
      <c r="I77" s="141"/>
      <c r="J77" s="141"/>
      <c r="K77" s="141"/>
      <c r="L77" s="51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</row>
    <row r="81" spans="1:47" s="2" customFormat="1" ht="7" customHeight="1">
      <c r="A81" s="34"/>
      <c r="B81" s="142"/>
      <c r="C81" s="143"/>
      <c r="D81" s="143"/>
      <c r="E81" s="143"/>
      <c r="F81" s="143"/>
      <c r="G81" s="143"/>
      <c r="H81" s="143"/>
      <c r="I81" s="143"/>
      <c r="J81" s="143"/>
      <c r="K81" s="143"/>
      <c r="L81" s="51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</row>
    <row r="82" spans="1:47" s="2" customFormat="1" ht="25" customHeight="1">
      <c r="A82" s="34"/>
      <c r="B82" s="35"/>
      <c r="C82" s="23" t="s">
        <v>122</v>
      </c>
      <c r="D82" s="36"/>
      <c r="E82" s="36"/>
      <c r="F82" s="36"/>
      <c r="G82" s="36"/>
      <c r="H82" s="36"/>
      <c r="I82" s="36"/>
      <c r="J82" s="36"/>
      <c r="K82" s="36"/>
      <c r="L82" s="51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</row>
    <row r="83" spans="1:47" s="2" customFormat="1" ht="7" customHeight="1">
      <c r="A83" s="34"/>
      <c r="B83" s="35"/>
      <c r="C83" s="36"/>
      <c r="D83" s="36"/>
      <c r="E83" s="36"/>
      <c r="F83" s="36"/>
      <c r="G83" s="36"/>
      <c r="H83" s="36"/>
      <c r="I83" s="36"/>
      <c r="J83" s="36"/>
      <c r="K83" s="36"/>
      <c r="L83" s="51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</row>
    <row r="84" spans="1:47" s="2" customFormat="1" ht="12" customHeight="1">
      <c r="A84" s="34"/>
      <c r="B84" s="35"/>
      <c r="C84" s="29" t="s">
        <v>16</v>
      </c>
      <c r="D84" s="36"/>
      <c r="E84" s="36"/>
      <c r="F84" s="36"/>
      <c r="G84" s="36"/>
      <c r="H84" s="36"/>
      <c r="I84" s="36"/>
      <c r="J84" s="36"/>
      <c r="K84" s="36"/>
      <c r="L84" s="51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</row>
    <row r="85" spans="1:47" s="2" customFormat="1" ht="26.25" customHeight="1">
      <c r="A85" s="34"/>
      <c r="B85" s="35"/>
      <c r="C85" s="36"/>
      <c r="D85" s="36"/>
      <c r="E85" s="316" t="str">
        <f>E7</f>
        <v>Cyklostezky 2020 - trasa I (Požární nádrž Běchovice – ČOV Újezd nad Lesy)</v>
      </c>
      <c r="F85" s="317"/>
      <c r="G85" s="317"/>
      <c r="H85" s="317"/>
      <c r="I85" s="36"/>
      <c r="J85" s="36"/>
      <c r="K85" s="36"/>
      <c r="L85" s="51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</row>
    <row r="86" spans="1:47" s="2" customFormat="1" ht="12" customHeight="1">
      <c r="A86" s="34"/>
      <c r="B86" s="35"/>
      <c r="C86" s="29" t="s">
        <v>106</v>
      </c>
      <c r="D86" s="36"/>
      <c r="E86" s="36"/>
      <c r="F86" s="36"/>
      <c r="G86" s="36"/>
      <c r="H86" s="36"/>
      <c r="I86" s="36"/>
      <c r="J86" s="36"/>
      <c r="K86" s="36"/>
      <c r="L86" s="51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</row>
    <row r="87" spans="1:47" s="2" customFormat="1" ht="16.5" customHeight="1">
      <c r="A87" s="34"/>
      <c r="B87" s="35"/>
      <c r="C87" s="36"/>
      <c r="D87" s="36"/>
      <c r="E87" s="287" t="str">
        <f>E9</f>
        <v>VON - Vedlejší a ostatní náklady</v>
      </c>
      <c r="F87" s="318"/>
      <c r="G87" s="318"/>
      <c r="H87" s="318"/>
      <c r="I87" s="36"/>
      <c r="J87" s="36"/>
      <c r="K87" s="36"/>
      <c r="L87" s="51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</row>
    <row r="88" spans="1:47" s="2" customFormat="1" ht="7" customHeight="1">
      <c r="A88" s="34"/>
      <c r="B88" s="35"/>
      <c r="C88" s="36"/>
      <c r="D88" s="36"/>
      <c r="E88" s="36"/>
      <c r="F88" s="36"/>
      <c r="G88" s="36"/>
      <c r="H88" s="36"/>
      <c r="I88" s="36"/>
      <c r="J88" s="36"/>
      <c r="K88" s="36"/>
      <c r="L88" s="51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</row>
    <row r="89" spans="1:47" s="2" customFormat="1" ht="12" customHeight="1">
      <c r="A89" s="34"/>
      <c r="B89" s="35"/>
      <c r="C89" s="29" t="s">
        <v>20</v>
      </c>
      <c r="D89" s="36"/>
      <c r="E89" s="36"/>
      <c r="F89" s="27" t="str">
        <f>F12</f>
        <v>Praha - Běchovice</v>
      </c>
      <c r="G89" s="36"/>
      <c r="H89" s="36"/>
      <c r="I89" s="29" t="s">
        <v>22</v>
      </c>
      <c r="J89" s="66" t="str">
        <f>IF(J12="","",J12)</f>
        <v>26. 4. 2022</v>
      </c>
      <c r="K89" s="36"/>
      <c r="L89" s="51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</row>
    <row r="90" spans="1:47" s="2" customFormat="1" ht="7" customHeight="1">
      <c r="A90" s="34"/>
      <c r="B90" s="35"/>
      <c r="C90" s="36"/>
      <c r="D90" s="36"/>
      <c r="E90" s="36"/>
      <c r="F90" s="36"/>
      <c r="G90" s="36"/>
      <c r="H90" s="36"/>
      <c r="I90" s="36"/>
      <c r="J90" s="36"/>
      <c r="K90" s="36"/>
      <c r="L90" s="51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</row>
    <row r="91" spans="1:47" s="2" customFormat="1" ht="15.25" customHeight="1">
      <c r="A91" s="34"/>
      <c r="B91" s="35"/>
      <c r="C91" s="29" t="s">
        <v>24</v>
      </c>
      <c r="D91" s="36"/>
      <c r="E91" s="36"/>
      <c r="F91" s="27" t="str">
        <f>E15</f>
        <v>Městská část Praha – Běchovice</v>
      </c>
      <c r="G91" s="36"/>
      <c r="H91" s="36"/>
      <c r="I91" s="29" t="s">
        <v>30</v>
      </c>
      <c r="J91" s="32" t="str">
        <f>E21</f>
        <v>KONTIGA s.r.o.</v>
      </c>
      <c r="K91" s="36"/>
      <c r="L91" s="51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</row>
    <row r="92" spans="1:47" s="2" customFormat="1" ht="15.25" customHeight="1">
      <c r="A92" s="34"/>
      <c r="B92" s="35"/>
      <c r="C92" s="29" t="s">
        <v>28</v>
      </c>
      <c r="D92" s="36"/>
      <c r="E92" s="36"/>
      <c r="F92" s="27" t="str">
        <f>IF(E18="","",E18)</f>
        <v>Vyplň údaj</v>
      </c>
      <c r="G92" s="36"/>
      <c r="H92" s="36"/>
      <c r="I92" s="29" t="s">
        <v>33</v>
      </c>
      <c r="J92" s="32" t="str">
        <f>E24</f>
        <v>Ing. Jan Duben</v>
      </c>
      <c r="K92" s="36"/>
      <c r="L92" s="51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</row>
    <row r="93" spans="1:47" s="2" customFormat="1" ht="10.25" customHeight="1">
      <c r="A93" s="34"/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51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</row>
    <row r="94" spans="1:47" s="2" customFormat="1" ht="29.25" customHeight="1">
      <c r="A94" s="34"/>
      <c r="B94" s="35"/>
      <c r="C94" s="144" t="s">
        <v>123</v>
      </c>
      <c r="D94" s="145"/>
      <c r="E94" s="145"/>
      <c r="F94" s="145"/>
      <c r="G94" s="145"/>
      <c r="H94" s="145"/>
      <c r="I94" s="145"/>
      <c r="J94" s="146" t="s">
        <v>124</v>
      </c>
      <c r="K94" s="145"/>
      <c r="L94" s="51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</row>
    <row r="95" spans="1:47" s="2" customFormat="1" ht="10.25" customHeight="1">
      <c r="A95" s="34"/>
      <c r="B95" s="35"/>
      <c r="C95" s="36"/>
      <c r="D95" s="36"/>
      <c r="E95" s="36"/>
      <c r="F95" s="36"/>
      <c r="G95" s="36"/>
      <c r="H95" s="36"/>
      <c r="I95" s="36"/>
      <c r="J95" s="36"/>
      <c r="K95" s="36"/>
      <c r="L95" s="51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</row>
    <row r="96" spans="1:47" s="2" customFormat="1" ht="22.75" customHeight="1">
      <c r="A96" s="34"/>
      <c r="B96" s="35"/>
      <c r="C96" s="147" t="s">
        <v>125</v>
      </c>
      <c r="D96" s="36"/>
      <c r="E96" s="36"/>
      <c r="F96" s="36"/>
      <c r="G96" s="36"/>
      <c r="H96" s="36"/>
      <c r="I96" s="36"/>
      <c r="J96" s="84">
        <f>J121</f>
        <v>0</v>
      </c>
      <c r="K96" s="36"/>
      <c r="L96" s="51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U96" s="17" t="s">
        <v>126</v>
      </c>
    </row>
    <row r="97" spans="1:31" s="9" customFormat="1" ht="25" customHeight="1">
      <c r="B97" s="148"/>
      <c r="C97" s="149"/>
      <c r="D97" s="150" t="s">
        <v>697</v>
      </c>
      <c r="E97" s="151"/>
      <c r="F97" s="151"/>
      <c r="G97" s="151"/>
      <c r="H97" s="151"/>
      <c r="I97" s="151"/>
      <c r="J97" s="152">
        <f>J122</f>
        <v>0</v>
      </c>
      <c r="K97" s="149"/>
      <c r="L97" s="153"/>
    </row>
    <row r="98" spans="1:31" s="10" customFormat="1" ht="20" customHeight="1">
      <c r="B98" s="154"/>
      <c r="C98" s="155"/>
      <c r="D98" s="156" t="s">
        <v>698</v>
      </c>
      <c r="E98" s="157"/>
      <c r="F98" s="157"/>
      <c r="G98" s="157"/>
      <c r="H98" s="157"/>
      <c r="I98" s="157"/>
      <c r="J98" s="158">
        <f>J123</f>
        <v>0</v>
      </c>
      <c r="K98" s="155"/>
      <c r="L98" s="159"/>
    </row>
    <row r="99" spans="1:31" s="10" customFormat="1" ht="20" customHeight="1">
      <c r="B99" s="154"/>
      <c r="C99" s="155"/>
      <c r="D99" s="156" t="s">
        <v>699</v>
      </c>
      <c r="E99" s="157"/>
      <c r="F99" s="157"/>
      <c r="G99" s="157"/>
      <c r="H99" s="157"/>
      <c r="I99" s="157"/>
      <c r="J99" s="158">
        <f>J129</f>
        <v>0</v>
      </c>
      <c r="K99" s="155"/>
      <c r="L99" s="159"/>
    </row>
    <row r="100" spans="1:31" s="10" customFormat="1" ht="20" customHeight="1">
      <c r="B100" s="154"/>
      <c r="C100" s="155"/>
      <c r="D100" s="156" t="s">
        <v>700</v>
      </c>
      <c r="E100" s="157"/>
      <c r="F100" s="157"/>
      <c r="G100" s="157"/>
      <c r="H100" s="157"/>
      <c r="I100" s="157"/>
      <c r="J100" s="158">
        <f>J136</f>
        <v>0</v>
      </c>
      <c r="K100" s="155"/>
      <c r="L100" s="159"/>
    </row>
    <row r="101" spans="1:31" s="10" customFormat="1" ht="20" customHeight="1">
      <c r="B101" s="154"/>
      <c r="C101" s="155"/>
      <c r="D101" s="156" t="s">
        <v>701</v>
      </c>
      <c r="E101" s="157"/>
      <c r="F101" s="157"/>
      <c r="G101" s="157"/>
      <c r="H101" s="157"/>
      <c r="I101" s="157"/>
      <c r="J101" s="158">
        <f>J139</f>
        <v>0</v>
      </c>
      <c r="K101" s="155"/>
      <c r="L101" s="159"/>
    </row>
    <row r="102" spans="1:31" s="2" customFormat="1" ht="21.75" customHeight="1">
      <c r="A102" s="34"/>
      <c r="B102" s="35"/>
      <c r="C102" s="36"/>
      <c r="D102" s="36"/>
      <c r="E102" s="36"/>
      <c r="F102" s="36"/>
      <c r="G102" s="36"/>
      <c r="H102" s="36"/>
      <c r="I102" s="36"/>
      <c r="J102" s="36"/>
      <c r="K102" s="36"/>
      <c r="L102" s="51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</row>
    <row r="103" spans="1:31" s="2" customFormat="1" ht="7" customHeight="1">
      <c r="A103" s="34"/>
      <c r="B103" s="54"/>
      <c r="C103" s="55"/>
      <c r="D103" s="55"/>
      <c r="E103" s="55"/>
      <c r="F103" s="55"/>
      <c r="G103" s="55"/>
      <c r="H103" s="55"/>
      <c r="I103" s="55"/>
      <c r="J103" s="55"/>
      <c r="K103" s="55"/>
      <c r="L103" s="51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</row>
    <row r="107" spans="1:31" s="2" customFormat="1" ht="7" customHeight="1">
      <c r="A107" s="34"/>
      <c r="B107" s="56"/>
      <c r="C107" s="57"/>
      <c r="D107" s="57"/>
      <c r="E107" s="57"/>
      <c r="F107" s="57"/>
      <c r="G107" s="57"/>
      <c r="H107" s="57"/>
      <c r="I107" s="57"/>
      <c r="J107" s="57"/>
      <c r="K107" s="57"/>
      <c r="L107" s="51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</row>
    <row r="108" spans="1:31" s="2" customFormat="1" ht="25" customHeight="1">
      <c r="A108" s="34"/>
      <c r="B108" s="35"/>
      <c r="C108" s="23" t="s">
        <v>139</v>
      </c>
      <c r="D108" s="36"/>
      <c r="E108" s="36"/>
      <c r="F108" s="36"/>
      <c r="G108" s="36"/>
      <c r="H108" s="36"/>
      <c r="I108" s="36"/>
      <c r="J108" s="36"/>
      <c r="K108" s="36"/>
      <c r="L108" s="51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</row>
    <row r="109" spans="1:31" s="2" customFormat="1" ht="7" customHeight="1">
      <c r="A109" s="34"/>
      <c r="B109" s="35"/>
      <c r="C109" s="36"/>
      <c r="D109" s="36"/>
      <c r="E109" s="36"/>
      <c r="F109" s="36"/>
      <c r="G109" s="36"/>
      <c r="H109" s="36"/>
      <c r="I109" s="36"/>
      <c r="J109" s="36"/>
      <c r="K109" s="36"/>
      <c r="L109" s="51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</row>
    <row r="110" spans="1:31" s="2" customFormat="1" ht="12" customHeight="1">
      <c r="A110" s="34"/>
      <c r="B110" s="35"/>
      <c r="C110" s="29" t="s">
        <v>16</v>
      </c>
      <c r="D110" s="36"/>
      <c r="E110" s="36"/>
      <c r="F110" s="36"/>
      <c r="G110" s="36"/>
      <c r="H110" s="36"/>
      <c r="I110" s="36"/>
      <c r="J110" s="36"/>
      <c r="K110" s="36"/>
      <c r="L110" s="51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</row>
    <row r="111" spans="1:31" s="2" customFormat="1" ht="26.25" customHeight="1">
      <c r="A111" s="34"/>
      <c r="B111" s="35"/>
      <c r="C111" s="36"/>
      <c r="D111" s="36"/>
      <c r="E111" s="316" t="str">
        <f>E7</f>
        <v>Cyklostezky 2020 - trasa I (Požární nádrž Běchovice – ČOV Újezd nad Lesy)</v>
      </c>
      <c r="F111" s="317"/>
      <c r="G111" s="317"/>
      <c r="H111" s="317"/>
      <c r="I111" s="36"/>
      <c r="J111" s="36"/>
      <c r="K111" s="36"/>
      <c r="L111" s="51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</row>
    <row r="112" spans="1:31" s="2" customFormat="1" ht="12" customHeight="1">
      <c r="A112" s="34"/>
      <c r="B112" s="35"/>
      <c r="C112" s="29" t="s">
        <v>106</v>
      </c>
      <c r="D112" s="36"/>
      <c r="E112" s="36"/>
      <c r="F112" s="36"/>
      <c r="G112" s="36"/>
      <c r="H112" s="36"/>
      <c r="I112" s="36"/>
      <c r="J112" s="36"/>
      <c r="K112" s="36"/>
      <c r="L112" s="51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</row>
    <row r="113" spans="1:65" s="2" customFormat="1" ht="16.5" customHeight="1">
      <c r="A113" s="34"/>
      <c r="B113" s="35"/>
      <c r="C113" s="36"/>
      <c r="D113" s="36"/>
      <c r="E113" s="287" t="str">
        <f>E9</f>
        <v>VON - Vedlejší a ostatní náklady</v>
      </c>
      <c r="F113" s="318"/>
      <c r="G113" s="318"/>
      <c r="H113" s="318"/>
      <c r="I113" s="36"/>
      <c r="J113" s="36"/>
      <c r="K113" s="36"/>
      <c r="L113" s="51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</row>
    <row r="114" spans="1:65" s="2" customFormat="1" ht="7" customHeight="1">
      <c r="A114" s="34"/>
      <c r="B114" s="35"/>
      <c r="C114" s="36"/>
      <c r="D114" s="36"/>
      <c r="E114" s="36"/>
      <c r="F114" s="36"/>
      <c r="G114" s="36"/>
      <c r="H114" s="36"/>
      <c r="I114" s="36"/>
      <c r="J114" s="36"/>
      <c r="K114" s="36"/>
      <c r="L114" s="51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</row>
    <row r="115" spans="1:65" s="2" customFormat="1" ht="12" customHeight="1">
      <c r="A115" s="34"/>
      <c r="B115" s="35"/>
      <c r="C115" s="29" t="s">
        <v>20</v>
      </c>
      <c r="D115" s="36"/>
      <c r="E115" s="36"/>
      <c r="F115" s="27" t="str">
        <f>F12</f>
        <v>Praha - Běchovice</v>
      </c>
      <c r="G115" s="36"/>
      <c r="H115" s="36"/>
      <c r="I115" s="29" t="s">
        <v>22</v>
      </c>
      <c r="J115" s="66" t="str">
        <f>IF(J12="","",J12)</f>
        <v>26. 4. 2022</v>
      </c>
      <c r="K115" s="36"/>
      <c r="L115" s="51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</row>
    <row r="116" spans="1:65" s="2" customFormat="1" ht="7" customHeight="1">
      <c r="A116" s="34"/>
      <c r="B116" s="35"/>
      <c r="C116" s="36"/>
      <c r="D116" s="36"/>
      <c r="E116" s="36"/>
      <c r="F116" s="36"/>
      <c r="G116" s="36"/>
      <c r="H116" s="36"/>
      <c r="I116" s="36"/>
      <c r="J116" s="36"/>
      <c r="K116" s="36"/>
      <c r="L116" s="51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</row>
    <row r="117" spans="1:65" s="2" customFormat="1" ht="15.25" customHeight="1">
      <c r="A117" s="34"/>
      <c r="B117" s="35"/>
      <c r="C117" s="29" t="s">
        <v>24</v>
      </c>
      <c r="D117" s="36"/>
      <c r="E117" s="36"/>
      <c r="F117" s="27" t="str">
        <f>E15</f>
        <v>Městská část Praha – Běchovice</v>
      </c>
      <c r="G117" s="36"/>
      <c r="H117" s="36"/>
      <c r="I117" s="29" t="s">
        <v>30</v>
      </c>
      <c r="J117" s="32" t="str">
        <f>E21</f>
        <v>KONTIGA s.r.o.</v>
      </c>
      <c r="K117" s="36"/>
      <c r="L117" s="51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</row>
    <row r="118" spans="1:65" s="2" customFormat="1" ht="15.25" customHeight="1">
      <c r="A118" s="34"/>
      <c r="B118" s="35"/>
      <c r="C118" s="29" t="s">
        <v>28</v>
      </c>
      <c r="D118" s="36"/>
      <c r="E118" s="36"/>
      <c r="F118" s="27" t="str">
        <f>IF(E18="","",E18)</f>
        <v>Vyplň údaj</v>
      </c>
      <c r="G118" s="36"/>
      <c r="H118" s="36"/>
      <c r="I118" s="29" t="s">
        <v>33</v>
      </c>
      <c r="J118" s="32" t="str">
        <f>E24</f>
        <v>Ing. Jan Duben</v>
      </c>
      <c r="K118" s="36"/>
      <c r="L118" s="51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</row>
    <row r="119" spans="1:65" s="2" customFormat="1" ht="10.25" customHeight="1">
      <c r="A119" s="34"/>
      <c r="B119" s="35"/>
      <c r="C119" s="36"/>
      <c r="D119" s="36"/>
      <c r="E119" s="36"/>
      <c r="F119" s="36"/>
      <c r="G119" s="36"/>
      <c r="H119" s="36"/>
      <c r="I119" s="36"/>
      <c r="J119" s="36"/>
      <c r="K119" s="36"/>
      <c r="L119" s="51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</row>
    <row r="120" spans="1:65" s="11" customFormat="1" ht="29.25" customHeight="1">
      <c r="A120" s="160"/>
      <c r="B120" s="161"/>
      <c r="C120" s="162" t="s">
        <v>140</v>
      </c>
      <c r="D120" s="163" t="s">
        <v>61</v>
      </c>
      <c r="E120" s="163" t="s">
        <v>57</v>
      </c>
      <c r="F120" s="163" t="s">
        <v>58</v>
      </c>
      <c r="G120" s="163" t="s">
        <v>141</v>
      </c>
      <c r="H120" s="163" t="s">
        <v>142</v>
      </c>
      <c r="I120" s="163" t="s">
        <v>143</v>
      </c>
      <c r="J120" s="164" t="s">
        <v>124</v>
      </c>
      <c r="K120" s="165" t="s">
        <v>144</v>
      </c>
      <c r="L120" s="166"/>
      <c r="M120" s="75" t="s">
        <v>1</v>
      </c>
      <c r="N120" s="76" t="s">
        <v>40</v>
      </c>
      <c r="O120" s="76" t="s">
        <v>145</v>
      </c>
      <c r="P120" s="76" t="s">
        <v>146</v>
      </c>
      <c r="Q120" s="76" t="s">
        <v>147</v>
      </c>
      <c r="R120" s="76" t="s">
        <v>148</v>
      </c>
      <c r="S120" s="76" t="s">
        <v>149</v>
      </c>
      <c r="T120" s="77" t="s">
        <v>150</v>
      </c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</row>
    <row r="121" spans="1:65" s="2" customFormat="1" ht="22.75" customHeight="1">
      <c r="A121" s="34"/>
      <c r="B121" s="35"/>
      <c r="C121" s="82" t="s">
        <v>151</v>
      </c>
      <c r="D121" s="36"/>
      <c r="E121" s="36"/>
      <c r="F121" s="36"/>
      <c r="G121" s="36"/>
      <c r="H121" s="36"/>
      <c r="I121" s="36"/>
      <c r="J121" s="167">
        <f>BK121</f>
        <v>0</v>
      </c>
      <c r="K121" s="36"/>
      <c r="L121" s="39"/>
      <c r="M121" s="78"/>
      <c r="N121" s="168"/>
      <c r="O121" s="79"/>
      <c r="P121" s="169">
        <f>P122</f>
        <v>0</v>
      </c>
      <c r="Q121" s="79"/>
      <c r="R121" s="169">
        <f>R122</f>
        <v>0</v>
      </c>
      <c r="S121" s="79"/>
      <c r="T121" s="170">
        <f>T122</f>
        <v>0</v>
      </c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T121" s="17" t="s">
        <v>75</v>
      </c>
      <c r="AU121" s="17" t="s">
        <v>126</v>
      </c>
      <c r="BK121" s="171">
        <f>BK122</f>
        <v>0</v>
      </c>
    </row>
    <row r="122" spans="1:65" s="12" customFormat="1" ht="26" customHeight="1">
      <c r="B122" s="172"/>
      <c r="C122" s="173"/>
      <c r="D122" s="174" t="s">
        <v>75</v>
      </c>
      <c r="E122" s="175" t="s">
        <v>702</v>
      </c>
      <c r="F122" s="175" t="s">
        <v>703</v>
      </c>
      <c r="G122" s="173"/>
      <c r="H122" s="173"/>
      <c r="I122" s="176"/>
      <c r="J122" s="177">
        <f>BK122</f>
        <v>0</v>
      </c>
      <c r="K122" s="173"/>
      <c r="L122" s="178"/>
      <c r="M122" s="179"/>
      <c r="N122" s="180"/>
      <c r="O122" s="180"/>
      <c r="P122" s="181">
        <f>P123+P129+P136+P139</f>
        <v>0</v>
      </c>
      <c r="Q122" s="180"/>
      <c r="R122" s="181">
        <f>R123+R129+R136+R139</f>
        <v>0</v>
      </c>
      <c r="S122" s="180"/>
      <c r="T122" s="182">
        <f>T123+T129+T136+T139</f>
        <v>0</v>
      </c>
      <c r="AR122" s="183" t="s">
        <v>175</v>
      </c>
      <c r="AT122" s="184" t="s">
        <v>75</v>
      </c>
      <c r="AU122" s="184" t="s">
        <v>76</v>
      </c>
      <c r="AY122" s="183" t="s">
        <v>154</v>
      </c>
      <c r="BK122" s="185">
        <f>BK123+BK129+BK136+BK139</f>
        <v>0</v>
      </c>
    </row>
    <row r="123" spans="1:65" s="12" customFormat="1" ht="22.75" customHeight="1">
      <c r="B123" s="172"/>
      <c r="C123" s="173"/>
      <c r="D123" s="174" t="s">
        <v>75</v>
      </c>
      <c r="E123" s="186" t="s">
        <v>704</v>
      </c>
      <c r="F123" s="186" t="s">
        <v>705</v>
      </c>
      <c r="G123" s="173"/>
      <c r="H123" s="173"/>
      <c r="I123" s="176"/>
      <c r="J123" s="187">
        <f>BK123</f>
        <v>0</v>
      </c>
      <c r="K123" s="173"/>
      <c r="L123" s="178"/>
      <c r="M123" s="179"/>
      <c r="N123" s="180"/>
      <c r="O123" s="180"/>
      <c r="P123" s="181">
        <f>SUM(P124:P128)</f>
        <v>0</v>
      </c>
      <c r="Q123" s="180"/>
      <c r="R123" s="181">
        <f>SUM(R124:R128)</f>
        <v>0</v>
      </c>
      <c r="S123" s="180"/>
      <c r="T123" s="182">
        <f>SUM(T124:T128)</f>
        <v>0</v>
      </c>
      <c r="AR123" s="183" t="s">
        <v>175</v>
      </c>
      <c r="AT123" s="184" t="s">
        <v>75</v>
      </c>
      <c r="AU123" s="184" t="s">
        <v>84</v>
      </c>
      <c r="AY123" s="183" t="s">
        <v>154</v>
      </c>
      <c r="BK123" s="185">
        <f>SUM(BK124:BK128)</f>
        <v>0</v>
      </c>
    </row>
    <row r="124" spans="1:65" s="2" customFormat="1" ht="21.75" customHeight="1">
      <c r="A124" s="34"/>
      <c r="B124" s="35"/>
      <c r="C124" s="188" t="s">
        <v>84</v>
      </c>
      <c r="D124" s="188" t="s">
        <v>156</v>
      </c>
      <c r="E124" s="189" t="s">
        <v>706</v>
      </c>
      <c r="F124" s="190" t="s">
        <v>707</v>
      </c>
      <c r="G124" s="191" t="s">
        <v>708</v>
      </c>
      <c r="H124" s="192">
        <v>1</v>
      </c>
      <c r="I124" s="193"/>
      <c r="J124" s="194">
        <f>ROUND(I124*H124,2)</f>
        <v>0</v>
      </c>
      <c r="K124" s="195"/>
      <c r="L124" s="39"/>
      <c r="M124" s="196" t="s">
        <v>1</v>
      </c>
      <c r="N124" s="197" t="s">
        <v>41</v>
      </c>
      <c r="O124" s="71"/>
      <c r="P124" s="198">
        <f>O124*H124</f>
        <v>0</v>
      </c>
      <c r="Q124" s="198">
        <v>0</v>
      </c>
      <c r="R124" s="198">
        <f>Q124*H124</f>
        <v>0</v>
      </c>
      <c r="S124" s="198">
        <v>0</v>
      </c>
      <c r="T124" s="199">
        <f>S124*H124</f>
        <v>0</v>
      </c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R124" s="200" t="s">
        <v>709</v>
      </c>
      <c r="AT124" s="200" t="s">
        <v>156</v>
      </c>
      <c r="AU124" s="200" t="s">
        <v>86</v>
      </c>
      <c r="AY124" s="17" t="s">
        <v>154</v>
      </c>
      <c r="BE124" s="201">
        <f>IF(N124="základní",J124,0)</f>
        <v>0</v>
      </c>
      <c r="BF124" s="201">
        <f>IF(N124="snížená",J124,0)</f>
        <v>0</v>
      </c>
      <c r="BG124" s="201">
        <f>IF(N124="zákl. přenesená",J124,0)</f>
        <v>0</v>
      </c>
      <c r="BH124" s="201">
        <f>IF(N124="sníž. přenesená",J124,0)</f>
        <v>0</v>
      </c>
      <c r="BI124" s="201">
        <f>IF(N124="nulová",J124,0)</f>
        <v>0</v>
      </c>
      <c r="BJ124" s="17" t="s">
        <v>84</v>
      </c>
      <c r="BK124" s="201">
        <f>ROUND(I124*H124,2)</f>
        <v>0</v>
      </c>
      <c r="BL124" s="17" t="s">
        <v>709</v>
      </c>
      <c r="BM124" s="200" t="s">
        <v>710</v>
      </c>
    </row>
    <row r="125" spans="1:65" s="2" customFormat="1" ht="16.5" customHeight="1">
      <c r="A125" s="34"/>
      <c r="B125" s="35"/>
      <c r="C125" s="188" t="s">
        <v>86</v>
      </c>
      <c r="D125" s="188" t="s">
        <v>156</v>
      </c>
      <c r="E125" s="189" t="s">
        <v>711</v>
      </c>
      <c r="F125" s="190" t="s">
        <v>712</v>
      </c>
      <c r="G125" s="191" t="s">
        <v>708</v>
      </c>
      <c r="H125" s="192">
        <v>1</v>
      </c>
      <c r="I125" s="193"/>
      <c r="J125" s="194">
        <f>ROUND(I125*H125,2)</f>
        <v>0</v>
      </c>
      <c r="K125" s="195"/>
      <c r="L125" s="39"/>
      <c r="M125" s="196" t="s">
        <v>1</v>
      </c>
      <c r="N125" s="197" t="s">
        <v>41</v>
      </c>
      <c r="O125" s="71"/>
      <c r="P125" s="198">
        <f>O125*H125</f>
        <v>0</v>
      </c>
      <c r="Q125" s="198">
        <v>0</v>
      </c>
      <c r="R125" s="198">
        <f>Q125*H125</f>
        <v>0</v>
      </c>
      <c r="S125" s="198">
        <v>0</v>
      </c>
      <c r="T125" s="199">
        <f>S125*H125</f>
        <v>0</v>
      </c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R125" s="200" t="s">
        <v>709</v>
      </c>
      <c r="AT125" s="200" t="s">
        <v>156</v>
      </c>
      <c r="AU125" s="200" t="s">
        <v>86</v>
      </c>
      <c r="AY125" s="17" t="s">
        <v>154</v>
      </c>
      <c r="BE125" s="201">
        <f>IF(N125="základní",J125,0)</f>
        <v>0</v>
      </c>
      <c r="BF125" s="201">
        <f>IF(N125="snížená",J125,0)</f>
        <v>0</v>
      </c>
      <c r="BG125" s="201">
        <f>IF(N125="zákl. přenesená",J125,0)</f>
        <v>0</v>
      </c>
      <c r="BH125" s="201">
        <f>IF(N125="sníž. přenesená",J125,0)</f>
        <v>0</v>
      </c>
      <c r="BI125" s="201">
        <f>IF(N125="nulová",J125,0)</f>
        <v>0</v>
      </c>
      <c r="BJ125" s="17" t="s">
        <v>84</v>
      </c>
      <c r="BK125" s="201">
        <f>ROUND(I125*H125,2)</f>
        <v>0</v>
      </c>
      <c r="BL125" s="17" t="s">
        <v>709</v>
      </c>
      <c r="BM125" s="200" t="s">
        <v>713</v>
      </c>
    </row>
    <row r="126" spans="1:65" s="2" customFormat="1" ht="24.25" customHeight="1">
      <c r="A126" s="34"/>
      <c r="B126" s="35"/>
      <c r="C126" s="188" t="s">
        <v>165</v>
      </c>
      <c r="D126" s="188" t="s">
        <v>156</v>
      </c>
      <c r="E126" s="189" t="s">
        <v>714</v>
      </c>
      <c r="F126" s="190" t="s">
        <v>715</v>
      </c>
      <c r="G126" s="191" t="s">
        <v>708</v>
      </c>
      <c r="H126" s="192">
        <v>1</v>
      </c>
      <c r="I126" s="193"/>
      <c r="J126" s="194">
        <f>ROUND(I126*H126,2)</f>
        <v>0</v>
      </c>
      <c r="K126" s="195"/>
      <c r="L126" s="39"/>
      <c r="M126" s="196" t="s">
        <v>1</v>
      </c>
      <c r="N126" s="197" t="s">
        <v>41</v>
      </c>
      <c r="O126" s="71"/>
      <c r="P126" s="198">
        <f>O126*H126</f>
        <v>0</v>
      </c>
      <c r="Q126" s="198">
        <v>0</v>
      </c>
      <c r="R126" s="198">
        <f>Q126*H126</f>
        <v>0</v>
      </c>
      <c r="S126" s="198">
        <v>0</v>
      </c>
      <c r="T126" s="199">
        <f>S126*H126</f>
        <v>0</v>
      </c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R126" s="200" t="s">
        <v>709</v>
      </c>
      <c r="AT126" s="200" t="s">
        <v>156</v>
      </c>
      <c r="AU126" s="200" t="s">
        <v>86</v>
      </c>
      <c r="AY126" s="17" t="s">
        <v>154</v>
      </c>
      <c r="BE126" s="201">
        <f>IF(N126="základní",J126,0)</f>
        <v>0</v>
      </c>
      <c r="BF126" s="201">
        <f>IF(N126="snížená",J126,0)</f>
        <v>0</v>
      </c>
      <c r="BG126" s="201">
        <f>IF(N126="zákl. přenesená",J126,0)</f>
        <v>0</v>
      </c>
      <c r="BH126" s="201">
        <f>IF(N126="sníž. přenesená",J126,0)</f>
        <v>0</v>
      </c>
      <c r="BI126" s="201">
        <f>IF(N126="nulová",J126,0)</f>
        <v>0</v>
      </c>
      <c r="BJ126" s="17" t="s">
        <v>84</v>
      </c>
      <c r="BK126" s="201">
        <f>ROUND(I126*H126,2)</f>
        <v>0</v>
      </c>
      <c r="BL126" s="17" t="s">
        <v>709</v>
      </c>
      <c r="BM126" s="200" t="s">
        <v>716</v>
      </c>
    </row>
    <row r="127" spans="1:65" s="2" customFormat="1" ht="16.5" customHeight="1">
      <c r="A127" s="34"/>
      <c r="B127" s="35"/>
      <c r="C127" s="188" t="s">
        <v>160</v>
      </c>
      <c r="D127" s="188" t="s">
        <v>156</v>
      </c>
      <c r="E127" s="189" t="s">
        <v>717</v>
      </c>
      <c r="F127" s="190" t="s">
        <v>718</v>
      </c>
      <c r="G127" s="191" t="s">
        <v>708</v>
      </c>
      <c r="H127" s="192">
        <v>1</v>
      </c>
      <c r="I127" s="193"/>
      <c r="J127" s="194">
        <f>ROUND(I127*H127,2)</f>
        <v>0</v>
      </c>
      <c r="K127" s="195"/>
      <c r="L127" s="39"/>
      <c r="M127" s="196" t="s">
        <v>1</v>
      </c>
      <c r="N127" s="197" t="s">
        <v>41</v>
      </c>
      <c r="O127" s="71"/>
      <c r="P127" s="198">
        <f>O127*H127</f>
        <v>0</v>
      </c>
      <c r="Q127" s="198">
        <v>0</v>
      </c>
      <c r="R127" s="198">
        <f>Q127*H127</f>
        <v>0</v>
      </c>
      <c r="S127" s="198">
        <v>0</v>
      </c>
      <c r="T127" s="199">
        <f>S127*H127</f>
        <v>0</v>
      </c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R127" s="200" t="s">
        <v>709</v>
      </c>
      <c r="AT127" s="200" t="s">
        <v>156</v>
      </c>
      <c r="AU127" s="200" t="s">
        <v>86</v>
      </c>
      <c r="AY127" s="17" t="s">
        <v>154</v>
      </c>
      <c r="BE127" s="201">
        <f>IF(N127="základní",J127,0)</f>
        <v>0</v>
      </c>
      <c r="BF127" s="201">
        <f>IF(N127="snížená",J127,0)</f>
        <v>0</v>
      </c>
      <c r="BG127" s="201">
        <f>IF(N127="zákl. přenesená",J127,0)</f>
        <v>0</v>
      </c>
      <c r="BH127" s="201">
        <f>IF(N127="sníž. přenesená",J127,0)</f>
        <v>0</v>
      </c>
      <c r="BI127" s="201">
        <f>IF(N127="nulová",J127,0)</f>
        <v>0</v>
      </c>
      <c r="BJ127" s="17" t="s">
        <v>84</v>
      </c>
      <c r="BK127" s="201">
        <f>ROUND(I127*H127,2)</f>
        <v>0</v>
      </c>
      <c r="BL127" s="17" t="s">
        <v>709</v>
      </c>
      <c r="BM127" s="200" t="s">
        <v>719</v>
      </c>
    </row>
    <row r="128" spans="1:65" s="2" customFormat="1" ht="24.25" customHeight="1">
      <c r="A128" s="34"/>
      <c r="B128" s="35"/>
      <c r="C128" s="188" t="s">
        <v>175</v>
      </c>
      <c r="D128" s="188" t="s">
        <v>156</v>
      </c>
      <c r="E128" s="189" t="s">
        <v>720</v>
      </c>
      <c r="F128" s="190" t="s">
        <v>721</v>
      </c>
      <c r="G128" s="191" t="s">
        <v>708</v>
      </c>
      <c r="H128" s="192">
        <v>1</v>
      </c>
      <c r="I128" s="193"/>
      <c r="J128" s="194">
        <f>ROUND(I128*H128,2)</f>
        <v>0</v>
      </c>
      <c r="K128" s="195"/>
      <c r="L128" s="39"/>
      <c r="M128" s="196" t="s">
        <v>1</v>
      </c>
      <c r="N128" s="197" t="s">
        <v>41</v>
      </c>
      <c r="O128" s="71"/>
      <c r="P128" s="198">
        <f>O128*H128</f>
        <v>0</v>
      </c>
      <c r="Q128" s="198">
        <v>0</v>
      </c>
      <c r="R128" s="198">
        <f>Q128*H128</f>
        <v>0</v>
      </c>
      <c r="S128" s="198">
        <v>0</v>
      </c>
      <c r="T128" s="199">
        <f>S128*H128</f>
        <v>0</v>
      </c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R128" s="200" t="s">
        <v>709</v>
      </c>
      <c r="AT128" s="200" t="s">
        <v>156</v>
      </c>
      <c r="AU128" s="200" t="s">
        <v>86</v>
      </c>
      <c r="AY128" s="17" t="s">
        <v>154</v>
      </c>
      <c r="BE128" s="201">
        <f>IF(N128="základní",J128,0)</f>
        <v>0</v>
      </c>
      <c r="BF128" s="201">
        <f>IF(N128="snížená",J128,0)</f>
        <v>0</v>
      </c>
      <c r="BG128" s="201">
        <f>IF(N128="zákl. přenesená",J128,0)</f>
        <v>0</v>
      </c>
      <c r="BH128" s="201">
        <f>IF(N128="sníž. přenesená",J128,0)</f>
        <v>0</v>
      </c>
      <c r="BI128" s="201">
        <f>IF(N128="nulová",J128,0)</f>
        <v>0</v>
      </c>
      <c r="BJ128" s="17" t="s">
        <v>84</v>
      </c>
      <c r="BK128" s="201">
        <f>ROUND(I128*H128,2)</f>
        <v>0</v>
      </c>
      <c r="BL128" s="17" t="s">
        <v>709</v>
      </c>
      <c r="BM128" s="200" t="s">
        <v>722</v>
      </c>
    </row>
    <row r="129" spans="1:65" s="12" customFormat="1" ht="22.75" customHeight="1">
      <c r="B129" s="172"/>
      <c r="C129" s="173"/>
      <c r="D129" s="174" t="s">
        <v>75</v>
      </c>
      <c r="E129" s="186" t="s">
        <v>723</v>
      </c>
      <c r="F129" s="186" t="s">
        <v>724</v>
      </c>
      <c r="G129" s="173"/>
      <c r="H129" s="173"/>
      <c r="I129" s="176"/>
      <c r="J129" s="187">
        <f>BK129</f>
        <v>0</v>
      </c>
      <c r="K129" s="173"/>
      <c r="L129" s="178"/>
      <c r="M129" s="179"/>
      <c r="N129" s="180"/>
      <c r="O129" s="180"/>
      <c r="P129" s="181">
        <f>SUM(P130:P135)</f>
        <v>0</v>
      </c>
      <c r="Q129" s="180"/>
      <c r="R129" s="181">
        <f>SUM(R130:R135)</f>
        <v>0</v>
      </c>
      <c r="S129" s="180"/>
      <c r="T129" s="182">
        <f>SUM(T130:T135)</f>
        <v>0</v>
      </c>
      <c r="AR129" s="183" t="s">
        <v>175</v>
      </c>
      <c r="AT129" s="184" t="s">
        <v>75</v>
      </c>
      <c r="AU129" s="184" t="s">
        <v>84</v>
      </c>
      <c r="AY129" s="183" t="s">
        <v>154</v>
      </c>
      <c r="BK129" s="185">
        <f>SUM(BK130:BK135)</f>
        <v>0</v>
      </c>
    </row>
    <row r="130" spans="1:65" s="2" customFormat="1" ht="16.5" customHeight="1">
      <c r="A130" s="34"/>
      <c r="B130" s="35"/>
      <c r="C130" s="188" t="s">
        <v>180</v>
      </c>
      <c r="D130" s="188" t="s">
        <v>156</v>
      </c>
      <c r="E130" s="189" t="s">
        <v>725</v>
      </c>
      <c r="F130" s="190" t="s">
        <v>724</v>
      </c>
      <c r="G130" s="191" t="s">
        <v>708</v>
      </c>
      <c r="H130" s="192">
        <v>1</v>
      </c>
      <c r="I130" s="193"/>
      <c r="J130" s="194">
        <f t="shared" ref="J130:J135" si="0">ROUND(I130*H130,2)</f>
        <v>0</v>
      </c>
      <c r="K130" s="195"/>
      <c r="L130" s="39"/>
      <c r="M130" s="196" t="s">
        <v>1</v>
      </c>
      <c r="N130" s="197" t="s">
        <v>41</v>
      </c>
      <c r="O130" s="71"/>
      <c r="P130" s="198">
        <f t="shared" ref="P130:P135" si="1">O130*H130</f>
        <v>0</v>
      </c>
      <c r="Q130" s="198">
        <v>0</v>
      </c>
      <c r="R130" s="198">
        <f t="shared" ref="R130:R135" si="2">Q130*H130</f>
        <v>0</v>
      </c>
      <c r="S130" s="198">
        <v>0</v>
      </c>
      <c r="T130" s="199">
        <f t="shared" ref="T130:T135" si="3">S130*H130</f>
        <v>0</v>
      </c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R130" s="200" t="s">
        <v>709</v>
      </c>
      <c r="AT130" s="200" t="s">
        <v>156</v>
      </c>
      <c r="AU130" s="200" t="s">
        <v>86</v>
      </c>
      <c r="AY130" s="17" t="s">
        <v>154</v>
      </c>
      <c r="BE130" s="201">
        <f t="shared" ref="BE130:BE135" si="4">IF(N130="základní",J130,0)</f>
        <v>0</v>
      </c>
      <c r="BF130" s="201">
        <f t="shared" ref="BF130:BF135" si="5">IF(N130="snížená",J130,0)</f>
        <v>0</v>
      </c>
      <c r="BG130" s="201">
        <f t="shared" ref="BG130:BG135" si="6">IF(N130="zákl. přenesená",J130,0)</f>
        <v>0</v>
      </c>
      <c r="BH130" s="201">
        <f t="shared" ref="BH130:BH135" si="7">IF(N130="sníž. přenesená",J130,0)</f>
        <v>0</v>
      </c>
      <c r="BI130" s="201">
        <f t="shared" ref="BI130:BI135" si="8">IF(N130="nulová",J130,0)</f>
        <v>0</v>
      </c>
      <c r="BJ130" s="17" t="s">
        <v>84</v>
      </c>
      <c r="BK130" s="201">
        <f t="shared" ref="BK130:BK135" si="9">ROUND(I130*H130,2)</f>
        <v>0</v>
      </c>
      <c r="BL130" s="17" t="s">
        <v>709</v>
      </c>
      <c r="BM130" s="200" t="s">
        <v>726</v>
      </c>
    </row>
    <row r="131" spans="1:65" s="2" customFormat="1" ht="16.5" customHeight="1">
      <c r="A131" s="34"/>
      <c r="B131" s="35"/>
      <c r="C131" s="188" t="s">
        <v>185</v>
      </c>
      <c r="D131" s="188" t="s">
        <v>156</v>
      </c>
      <c r="E131" s="189" t="s">
        <v>727</v>
      </c>
      <c r="F131" s="190" t="s">
        <v>728</v>
      </c>
      <c r="G131" s="191" t="s">
        <v>708</v>
      </c>
      <c r="H131" s="192">
        <v>1</v>
      </c>
      <c r="I131" s="193"/>
      <c r="J131" s="194">
        <f t="shared" si="0"/>
        <v>0</v>
      </c>
      <c r="K131" s="195"/>
      <c r="L131" s="39"/>
      <c r="M131" s="196" t="s">
        <v>1</v>
      </c>
      <c r="N131" s="197" t="s">
        <v>41</v>
      </c>
      <c r="O131" s="71"/>
      <c r="P131" s="198">
        <f t="shared" si="1"/>
        <v>0</v>
      </c>
      <c r="Q131" s="198">
        <v>0</v>
      </c>
      <c r="R131" s="198">
        <f t="shared" si="2"/>
        <v>0</v>
      </c>
      <c r="S131" s="198">
        <v>0</v>
      </c>
      <c r="T131" s="199">
        <f t="shared" si="3"/>
        <v>0</v>
      </c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R131" s="200" t="s">
        <v>709</v>
      </c>
      <c r="AT131" s="200" t="s">
        <v>156</v>
      </c>
      <c r="AU131" s="200" t="s">
        <v>86</v>
      </c>
      <c r="AY131" s="17" t="s">
        <v>154</v>
      </c>
      <c r="BE131" s="201">
        <f t="shared" si="4"/>
        <v>0</v>
      </c>
      <c r="BF131" s="201">
        <f t="shared" si="5"/>
        <v>0</v>
      </c>
      <c r="BG131" s="201">
        <f t="shared" si="6"/>
        <v>0</v>
      </c>
      <c r="BH131" s="201">
        <f t="shared" si="7"/>
        <v>0</v>
      </c>
      <c r="BI131" s="201">
        <f t="shared" si="8"/>
        <v>0</v>
      </c>
      <c r="BJ131" s="17" t="s">
        <v>84</v>
      </c>
      <c r="BK131" s="201">
        <f t="shared" si="9"/>
        <v>0</v>
      </c>
      <c r="BL131" s="17" t="s">
        <v>709</v>
      </c>
      <c r="BM131" s="200" t="s">
        <v>729</v>
      </c>
    </row>
    <row r="132" spans="1:65" s="2" customFormat="1" ht="66.75" customHeight="1">
      <c r="A132" s="34"/>
      <c r="B132" s="35"/>
      <c r="C132" s="188" t="s">
        <v>191</v>
      </c>
      <c r="D132" s="188" t="s">
        <v>156</v>
      </c>
      <c r="E132" s="189" t="s">
        <v>730</v>
      </c>
      <c r="F132" s="190" t="s">
        <v>731</v>
      </c>
      <c r="G132" s="191" t="s">
        <v>708</v>
      </c>
      <c r="H132" s="192">
        <v>1</v>
      </c>
      <c r="I132" s="193"/>
      <c r="J132" s="194">
        <f t="shared" si="0"/>
        <v>0</v>
      </c>
      <c r="K132" s="195"/>
      <c r="L132" s="39"/>
      <c r="M132" s="196" t="s">
        <v>1</v>
      </c>
      <c r="N132" s="197" t="s">
        <v>41</v>
      </c>
      <c r="O132" s="71"/>
      <c r="P132" s="198">
        <f t="shared" si="1"/>
        <v>0</v>
      </c>
      <c r="Q132" s="198">
        <v>0</v>
      </c>
      <c r="R132" s="198">
        <f t="shared" si="2"/>
        <v>0</v>
      </c>
      <c r="S132" s="198">
        <v>0</v>
      </c>
      <c r="T132" s="199">
        <f t="shared" si="3"/>
        <v>0</v>
      </c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R132" s="200" t="s">
        <v>709</v>
      </c>
      <c r="AT132" s="200" t="s">
        <v>156</v>
      </c>
      <c r="AU132" s="200" t="s">
        <v>86</v>
      </c>
      <c r="AY132" s="17" t="s">
        <v>154</v>
      </c>
      <c r="BE132" s="201">
        <f t="shared" si="4"/>
        <v>0</v>
      </c>
      <c r="BF132" s="201">
        <f t="shared" si="5"/>
        <v>0</v>
      </c>
      <c r="BG132" s="201">
        <f t="shared" si="6"/>
        <v>0</v>
      </c>
      <c r="BH132" s="201">
        <f t="shared" si="7"/>
        <v>0</v>
      </c>
      <c r="BI132" s="201">
        <f t="shared" si="8"/>
        <v>0</v>
      </c>
      <c r="BJ132" s="17" t="s">
        <v>84</v>
      </c>
      <c r="BK132" s="201">
        <f t="shared" si="9"/>
        <v>0</v>
      </c>
      <c r="BL132" s="17" t="s">
        <v>709</v>
      </c>
      <c r="BM132" s="200" t="s">
        <v>732</v>
      </c>
    </row>
    <row r="133" spans="1:65" s="2" customFormat="1" ht="55.5" customHeight="1">
      <c r="A133" s="34"/>
      <c r="B133" s="35"/>
      <c r="C133" s="188" t="s">
        <v>96</v>
      </c>
      <c r="D133" s="188" t="s">
        <v>156</v>
      </c>
      <c r="E133" s="189" t="s">
        <v>733</v>
      </c>
      <c r="F133" s="190" t="s">
        <v>734</v>
      </c>
      <c r="G133" s="191" t="s">
        <v>708</v>
      </c>
      <c r="H133" s="192">
        <v>1</v>
      </c>
      <c r="I133" s="193"/>
      <c r="J133" s="194">
        <f t="shared" si="0"/>
        <v>0</v>
      </c>
      <c r="K133" s="195"/>
      <c r="L133" s="39"/>
      <c r="M133" s="196" t="s">
        <v>1</v>
      </c>
      <c r="N133" s="197" t="s">
        <v>41</v>
      </c>
      <c r="O133" s="71"/>
      <c r="P133" s="198">
        <f t="shared" si="1"/>
        <v>0</v>
      </c>
      <c r="Q133" s="198">
        <v>0</v>
      </c>
      <c r="R133" s="198">
        <f t="shared" si="2"/>
        <v>0</v>
      </c>
      <c r="S133" s="198">
        <v>0</v>
      </c>
      <c r="T133" s="199">
        <f t="shared" si="3"/>
        <v>0</v>
      </c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R133" s="200" t="s">
        <v>709</v>
      </c>
      <c r="AT133" s="200" t="s">
        <v>156</v>
      </c>
      <c r="AU133" s="200" t="s">
        <v>86</v>
      </c>
      <c r="AY133" s="17" t="s">
        <v>154</v>
      </c>
      <c r="BE133" s="201">
        <f t="shared" si="4"/>
        <v>0</v>
      </c>
      <c r="BF133" s="201">
        <f t="shared" si="5"/>
        <v>0</v>
      </c>
      <c r="BG133" s="201">
        <f t="shared" si="6"/>
        <v>0</v>
      </c>
      <c r="BH133" s="201">
        <f t="shared" si="7"/>
        <v>0</v>
      </c>
      <c r="BI133" s="201">
        <f t="shared" si="8"/>
        <v>0</v>
      </c>
      <c r="BJ133" s="17" t="s">
        <v>84</v>
      </c>
      <c r="BK133" s="201">
        <f t="shared" si="9"/>
        <v>0</v>
      </c>
      <c r="BL133" s="17" t="s">
        <v>709</v>
      </c>
      <c r="BM133" s="200" t="s">
        <v>735</v>
      </c>
    </row>
    <row r="134" spans="1:65" s="2" customFormat="1" ht="24.25" customHeight="1">
      <c r="A134" s="34"/>
      <c r="B134" s="35"/>
      <c r="C134" s="188" t="s">
        <v>201</v>
      </c>
      <c r="D134" s="188" t="s">
        <v>156</v>
      </c>
      <c r="E134" s="189" t="s">
        <v>736</v>
      </c>
      <c r="F134" s="190" t="s">
        <v>737</v>
      </c>
      <c r="G134" s="191" t="s">
        <v>159</v>
      </c>
      <c r="H134" s="192">
        <v>1</v>
      </c>
      <c r="I134" s="193"/>
      <c r="J134" s="194">
        <f t="shared" si="0"/>
        <v>0</v>
      </c>
      <c r="K134" s="195"/>
      <c r="L134" s="39"/>
      <c r="M134" s="196" t="s">
        <v>1</v>
      </c>
      <c r="N134" s="197" t="s">
        <v>41</v>
      </c>
      <c r="O134" s="71"/>
      <c r="P134" s="198">
        <f t="shared" si="1"/>
        <v>0</v>
      </c>
      <c r="Q134" s="198">
        <v>0</v>
      </c>
      <c r="R134" s="198">
        <f t="shared" si="2"/>
        <v>0</v>
      </c>
      <c r="S134" s="198">
        <v>0</v>
      </c>
      <c r="T134" s="199">
        <f t="shared" si="3"/>
        <v>0</v>
      </c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R134" s="200" t="s">
        <v>709</v>
      </c>
      <c r="AT134" s="200" t="s">
        <v>156</v>
      </c>
      <c r="AU134" s="200" t="s">
        <v>86</v>
      </c>
      <c r="AY134" s="17" t="s">
        <v>154</v>
      </c>
      <c r="BE134" s="201">
        <f t="shared" si="4"/>
        <v>0</v>
      </c>
      <c r="BF134" s="201">
        <f t="shared" si="5"/>
        <v>0</v>
      </c>
      <c r="BG134" s="201">
        <f t="shared" si="6"/>
        <v>0</v>
      </c>
      <c r="BH134" s="201">
        <f t="shared" si="7"/>
        <v>0</v>
      </c>
      <c r="BI134" s="201">
        <f t="shared" si="8"/>
        <v>0</v>
      </c>
      <c r="BJ134" s="17" t="s">
        <v>84</v>
      </c>
      <c r="BK134" s="201">
        <f t="shared" si="9"/>
        <v>0</v>
      </c>
      <c r="BL134" s="17" t="s">
        <v>709</v>
      </c>
      <c r="BM134" s="200" t="s">
        <v>738</v>
      </c>
    </row>
    <row r="135" spans="1:65" s="2" customFormat="1" ht="16.5" customHeight="1">
      <c r="A135" s="34"/>
      <c r="B135" s="35"/>
      <c r="C135" s="188" t="s">
        <v>206</v>
      </c>
      <c r="D135" s="188" t="s">
        <v>156</v>
      </c>
      <c r="E135" s="189" t="s">
        <v>739</v>
      </c>
      <c r="F135" s="190" t="s">
        <v>740</v>
      </c>
      <c r="G135" s="191" t="s">
        <v>708</v>
      </c>
      <c r="H135" s="192">
        <v>1</v>
      </c>
      <c r="I135" s="193"/>
      <c r="J135" s="194">
        <f t="shared" si="0"/>
        <v>0</v>
      </c>
      <c r="K135" s="195"/>
      <c r="L135" s="39"/>
      <c r="M135" s="196" t="s">
        <v>1</v>
      </c>
      <c r="N135" s="197" t="s">
        <v>41</v>
      </c>
      <c r="O135" s="71"/>
      <c r="P135" s="198">
        <f t="shared" si="1"/>
        <v>0</v>
      </c>
      <c r="Q135" s="198">
        <v>0</v>
      </c>
      <c r="R135" s="198">
        <f t="shared" si="2"/>
        <v>0</v>
      </c>
      <c r="S135" s="198">
        <v>0</v>
      </c>
      <c r="T135" s="199">
        <f t="shared" si="3"/>
        <v>0</v>
      </c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R135" s="200" t="s">
        <v>709</v>
      </c>
      <c r="AT135" s="200" t="s">
        <v>156</v>
      </c>
      <c r="AU135" s="200" t="s">
        <v>86</v>
      </c>
      <c r="AY135" s="17" t="s">
        <v>154</v>
      </c>
      <c r="BE135" s="201">
        <f t="shared" si="4"/>
        <v>0</v>
      </c>
      <c r="BF135" s="201">
        <f t="shared" si="5"/>
        <v>0</v>
      </c>
      <c r="BG135" s="201">
        <f t="shared" si="6"/>
        <v>0</v>
      </c>
      <c r="BH135" s="201">
        <f t="shared" si="7"/>
        <v>0</v>
      </c>
      <c r="BI135" s="201">
        <f t="shared" si="8"/>
        <v>0</v>
      </c>
      <c r="BJ135" s="17" t="s">
        <v>84</v>
      </c>
      <c r="BK135" s="201">
        <f t="shared" si="9"/>
        <v>0</v>
      </c>
      <c r="BL135" s="17" t="s">
        <v>709</v>
      </c>
      <c r="BM135" s="200" t="s">
        <v>741</v>
      </c>
    </row>
    <row r="136" spans="1:65" s="12" customFormat="1" ht="22.75" customHeight="1">
      <c r="B136" s="172"/>
      <c r="C136" s="173"/>
      <c r="D136" s="174" t="s">
        <v>75</v>
      </c>
      <c r="E136" s="186" t="s">
        <v>742</v>
      </c>
      <c r="F136" s="186" t="s">
        <v>743</v>
      </c>
      <c r="G136" s="173"/>
      <c r="H136" s="173"/>
      <c r="I136" s="176"/>
      <c r="J136" s="187">
        <f>BK136</f>
        <v>0</v>
      </c>
      <c r="K136" s="173"/>
      <c r="L136" s="178"/>
      <c r="M136" s="179"/>
      <c r="N136" s="180"/>
      <c r="O136" s="180"/>
      <c r="P136" s="181">
        <f>SUM(P137:P138)</f>
        <v>0</v>
      </c>
      <c r="Q136" s="180"/>
      <c r="R136" s="181">
        <f>SUM(R137:R138)</f>
        <v>0</v>
      </c>
      <c r="S136" s="180"/>
      <c r="T136" s="182">
        <f>SUM(T137:T138)</f>
        <v>0</v>
      </c>
      <c r="AR136" s="183" t="s">
        <v>175</v>
      </c>
      <c r="AT136" s="184" t="s">
        <v>75</v>
      </c>
      <c r="AU136" s="184" t="s">
        <v>84</v>
      </c>
      <c r="AY136" s="183" t="s">
        <v>154</v>
      </c>
      <c r="BK136" s="185">
        <f>SUM(BK137:BK138)</f>
        <v>0</v>
      </c>
    </row>
    <row r="137" spans="1:65" s="2" customFormat="1" ht="24.25" customHeight="1">
      <c r="A137" s="34"/>
      <c r="B137" s="35"/>
      <c r="C137" s="188" t="s">
        <v>214</v>
      </c>
      <c r="D137" s="188" t="s">
        <v>156</v>
      </c>
      <c r="E137" s="189" t="s">
        <v>744</v>
      </c>
      <c r="F137" s="190" t="s">
        <v>745</v>
      </c>
      <c r="G137" s="191" t="s">
        <v>159</v>
      </c>
      <c r="H137" s="192">
        <v>3</v>
      </c>
      <c r="I137" s="193"/>
      <c r="J137" s="194">
        <f>ROUND(I137*H137,2)</f>
        <v>0</v>
      </c>
      <c r="K137" s="195"/>
      <c r="L137" s="39"/>
      <c r="M137" s="196" t="s">
        <v>1</v>
      </c>
      <c r="N137" s="197" t="s">
        <v>41</v>
      </c>
      <c r="O137" s="71"/>
      <c r="P137" s="198">
        <f>O137*H137</f>
        <v>0</v>
      </c>
      <c r="Q137" s="198">
        <v>0</v>
      </c>
      <c r="R137" s="198">
        <f>Q137*H137</f>
        <v>0</v>
      </c>
      <c r="S137" s="198">
        <v>0</v>
      </c>
      <c r="T137" s="199">
        <f>S137*H137</f>
        <v>0</v>
      </c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R137" s="200" t="s">
        <v>709</v>
      </c>
      <c r="AT137" s="200" t="s">
        <v>156</v>
      </c>
      <c r="AU137" s="200" t="s">
        <v>86</v>
      </c>
      <c r="AY137" s="17" t="s">
        <v>154</v>
      </c>
      <c r="BE137" s="201">
        <f>IF(N137="základní",J137,0)</f>
        <v>0</v>
      </c>
      <c r="BF137" s="201">
        <f>IF(N137="snížená",J137,0)</f>
        <v>0</v>
      </c>
      <c r="BG137" s="201">
        <f>IF(N137="zákl. přenesená",J137,0)</f>
        <v>0</v>
      </c>
      <c r="BH137" s="201">
        <f>IF(N137="sníž. přenesená",J137,0)</f>
        <v>0</v>
      </c>
      <c r="BI137" s="201">
        <f>IF(N137="nulová",J137,0)</f>
        <v>0</v>
      </c>
      <c r="BJ137" s="17" t="s">
        <v>84</v>
      </c>
      <c r="BK137" s="201">
        <f>ROUND(I137*H137,2)</f>
        <v>0</v>
      </c>
      <c r="BL137" s="17" t="s">
        <v>709</v>
      </c>
      <c r="BM137" s="200" t="s">
        <v>746</v>
      </c>
    </row>
    <row r="138" spans="1:65" s="2" customFormat="1" ht="24.25" customHeight="1">
      <c r="A138" s="34"/>
      <c r="B138" s="35"/>
      <c r="C138" s="188" t="s">
        <v>219</v>
      </c>
      <c r="D138" s="188" t="s">
        <v>156</v>
      </c>
      <c r="E138" s="189" t="s">
        <v>747</v>
      </c>
      <c r="F138" s="190" t="s">
        <v>748</v>
      </c>
      <c r="G138" s="191" t="s">
        <v>159</v>
      </c>
      <c r="H138" s="192">
        <v>14</v>
      </c>
      <c r="I138" s="193"/>
      <c r="J138" s="194">
        <f>ROUND(I138*H138,2)</f>
        <v>0</v>
      </c>
      <c r="K138" s="195"/>
      <c r="L138" s="39"/>
      <c r="M138" s="196" t="s">
        <v>1</v>
      </c>
      <c r="N138" s="197" t="s">
        <v>41</v>
      </c>
      <c r="O138" s="71"/>
      <c r="P138" s="198">
        <f>O138*H138</f>
        <v>0</v>
      </c>
      <c r="Q138" s="198">
        <v>0</v>
      </c>
      <c r="R138" s="198">
        <f>Q138*H138</f>
        <v>0</v>
      </c>
      <c r="S138" s="198">
        <v>0</v>
      </c>
      <c r="T138" s="199">
        <f>S138*H138</f>
        <v>0</v>
      </c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R138" s="200" t="s">
        <v>709</v>
      </c>
      <c r="AT138" s="200" t="s">
        <v>156</v>
      </c>
      <c r="AU138" s="200" t="s">
        <v>86</v>
      </c>
      <c r="AY138" s="17" t="s">
        <v>154</v>
      </c>
      <c r="BE138" s="201">
        <f>IF(N138="základní",J138,0)</f>
        <v>0</v>
      </c>
      <c r="BF138" s="201">
        <f>IF(N138="snížená",J138,0)</f>
        <v>0</v>
      </c>
      <c r="BG138" s="201">
        <f>IF(N138="zákl. přenesená",J138,0)</f>
        <v>0</v>
      </c>
      <c r="BH138" s="201">
        <f>IF(N138="sníž. přenesená",J138,0)</f>
        <v>0</v>
      </c>
      <c r="BI138" s="201">
        <f>IF(N138="nulová",J138,0)</f>
        <v>0</v>
      </c>
      <c r="BJ138" s="17" t="s">
        <v>84</v>
      </c>
      <c r="BK138" s="201">
        <f>ROUND(I138*H138,2)</f>
        <v>0</v>
      </c>
      <c r="BL138" s="17" t="s">
        <v>709</v>
      </c>
      <c r="BM138" s="200" t="s">
        <v>749</v>
      </c>
    </row>
    <row r="139" spans="1:65" s="12" customFormat="1" ht="22.75" customHeight="1">
      <c r="B139" s="172"/>
      <c r="C139" s="173"/>
      <c r="D139" s="174" t="s">
        <v>75</v>
      </c>
      <c r="E139" s="186" t="s">
        <v>750</v>
      </c>
      <c r="F139" s="186" t="s">
        <v>751</v>
      </c>
      <c r="G139" s="173"/>
      <c r="H139" s="173"/>
      <c r="I139" s="176"/>
      <c r="J139" s="187">
        <f>BK139</f>
        <v>0</v>
      </c>
      <c r="K139" s="173"/>
      <c r="L139" s="178"/>
      <c r="M139" s="179"/>
      <c r="N139" s="180"/>
      <c r="O139" s="180"/>
      <c r="P139" s="181">
        <f>SUM(P140:P150)</f>
        <v>0</v>
      </c>
      <c r="Q139" s="180"/>
      <c r="R139" s="181">
        <f>SUM(R140:R150)</f>
        <v>0</v>
      </c>
      <c r="S139" s="180"/>
      <c r="T139" s="182">
        <f>SUM(T140:T150)</f>
        <v>0</v>
      </c>
      <c r="AR139" s="183" t="s">
        <v>175</v>
      </c>
      <c r="AT139" s="184" t="s">
        <v>75</v>
      </c>
      <c r="AU139" s="184" t="s">
        <v>84</v>
      </c>
      <c r="AY139" s="183" t="s">
        <v>154</v>
      </c>
      <c r="BK139" s="185">
        <f>SUM(BK140:BK150)</f>
        <v>0</v>
      </c>
    </row>
    <row r="140" spans="1:65" s="2" customFormat="1" ht="16.5" customHeight="1">
      <c r="A140" s="34"/>
      <c r="B140" s="35"/>
      <c r="C140" s="188" t="s">
        <v>224</v>
      </c>
      <c r="D140" s="188" t="s">
        <v>156</v>
      </c>
      <c r="E140" s="189" t="s">
        <v>752</v>
      </c>
      <c r="F140" s="190" t="s">
        <v>753</v>
      </c>
      <c r="G140" s="191" t="s">
        <v>708</v>
      </c>
      <c r="H140" s="192">
        <v>1</v>
      </c>
      <c r="I140" s="193"/>
      <c r="J140" s="194">
        <f>ROUND(I140*H140,2)</f>
        <v>0</v>
      </c>
      <c r="K140" s="195"/>
      <c r="L140" s="39"/>
      <c r="M140" s="196" t="s">
        <v>1</v>
      </c>
      <c r="N140" s="197" t="s">
        <v>41</v>
      </c>
      <c r="O140" s="71"/>
      <c r="P140" s="198">
        <f>O140*H140</f>
        <v>0</v>
      </c>
      <c r="Q140" s="198">
        <v>0</v>
      </c>
      <c r="R140" s="198">
        <f>Q140*H140</f>
        <v>0</v>
      </c>
      <c r="S140" s="198">
        <v>0</v>
      </c>
      <c r="T140" s="199">
        <f>S140*H140</f>
        <v>0</v>
      </c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R140" s="200" t="s">
        <v>709</v>
      </c>
      <c r="AT140" s="200" t="s">
        <v>156</v>
      </c>
      <c r="AU140" s="200" t="s">
        <v>86</v>
      </c>
      <c r="AY140" s="17" t="s">
        <v>154</v>
      </c>
      <c r="BE140" s="201">
        <f>IF(N140="základní",J140,0)</f>
        <v>0</v>
      </c>
      <c r="BF140" s="201">
        <f>IF(N140="snížená",J140,0)</f>
        <v>0</v>
      </c>
      <c r="BG140" s="201">
        <f>IF(N140="zákl. přenesená",J140,0)</f>
        <v>0</v>
      </c>
      <c r="BH140" s="201">
        <f>IF(N140="sníž. přenesená",J140,0)</f>
        <v>0</v>
      </c>
      <c r="BI140" s="201">
        <f>IF(N140="nulová",J140,0)</f>
        <v>0</v>
      </c>
      <c r="BJ140" s="17" t="s">
        <v>84</v>
      </c>
      <c r="BK140" s="201">
        <f>ROUND(I140*H140,2)</f>
        <v>0</v>
      </c>
      <c r="BL140" s="17" t="s">
        <v>709</v>
      </c>
      <c r="BM140" s="200" t="s">
        <v>754</v>
      </c>
    </row>
    <row r="141" spans="1:65" s="15" customFormat="1" ht="36">
      <c r="B141" s="236"/>
      <c r="C141" s="237"/>
      <c r="D141" s="204" t="s">
        <v>173</v>
      </c>
      <c r="E141" s="238" t="s">
        <v>1</v>
      </c>
      <c r="F141" s="239" t="s">
        <v>755</v>
      </c>
      <c r="G141" s="237"/>
      <c r="H141" s="238" t="s">
        <v>1</v>
      </c>
      <c r="I141" s="240"/>
      <c r="J141" s="237"/>
      <c r="K141" s="237"/>
      <c r="L141" s="241"/>
      <c r="M141" s="242"/>
      <c r="N141" s="243"/>
      <c r="O141" s="243"/>
      <c r="P141" s="243"/>
      <c r="Q141" s="243"/>
      <c r="R141" s="243"/>
      <c r="S141" s="243"/>
      <c r="T141" s="244"/>
      <c r="AT141" s="245" t="s">
        <v>173</v>
      </c>
      <c r="AU141" s="245" t="s">
        <v>86</v>
      </c>
      <c r="AV141" s="15" t="s">
        <v>84</v>
      </c>
      <c r="AW141" s="15" t="s">
        <v>32</v>
      </c>
      <c r="AX141" s="15" t="s">
        <v>76</v>
      </c>
      <c r="AY141" s="245" t="s">
        <v>154</v>
      </c>
    </row>
    <row r="142" spans="1:65" s="15" customFormat="1" ht="24">
      <c r="B142" s="236"/>
      <c r="C142" s="237"/>
      <c r="D142" s="204" t="s">
        <v>173</v>
      </c>
      <c r="E142" s="238" t="s">
        <v>1</v>
      </c>
      <c r="F142" s="239" t="s">
        <v>756</v>
      </c>
      <c r="G142" s="237"/>
      <c r="H142" s="238" t="s">
        <v>1</v>
      </c>
      <c r="I142" s="240"/>
      <c r="J142" s="237"/>
      <c r="K142" s="237"/>
      <c r="L142" s="241"/>
      <c r="M142" s="242"/>
      <c r="N142" s="243"/>
      <c r="O142" s="243"/>
      <c r="P142" s="243"/>
      <c r="Q142" s="243"/>
      <c r="R142" s="243"/>
      <c r="S142" s="243"/>
      <c r="T142" s="244"/>
      <c r="AT142" s="245" t="s">
        <v>173</v>
      </c>
      <c r="AU142" s="245" t="s">
        <v>86</v>
      </c>
      <c r="AV142" s="15" t="s">
        <v>84</v>
      </c>
      <c r="AW142" s="15" t="s">
        <v>32</v>
      </c>
      <c r="AX142" s="15" t="s">
        <v>76</v>
      </c>
      <c r="AY142" s="245" t="s">
        <v>154</v>
      </c>
    </row>
    <row r="143" spans="1:65" s="15" customFormat="1" ht="24">
      <c r="B143" s="236"/>
      <c r="C143" s="237"/>
      <c r="D143" s="204" t="s">
        <v>173</v>
      </c>
      <c r="E143" s="238" t="s">
        <v>1</v>
      </c>
      <c r="F143" s="239" t="s">
        <v>757</v>
      </c>
      <c r="G143" s="237"/>
      <c r="H143" s="238" t="s">
        <v>1</v>
      </c>
      <c r="I143" s="240"/>
      <c r="J143" s="237"/>
      <c r="K143" s="237"/>
      <c r="L143" s="241"/>
      <c r="M143" s="242"/>
      <c r="N143" s="243"/>
      <c r="O143" s="243"/>
      <c r="P143" s="243"/>
      <c r="Q143" s="243"/>
      <c r="R143" s="243"/>
      <c r="S143" s="243"/>
      <c r="T143" s="244"/>
      <c r="AT143" s="245" t="s">
        <v>173</v>
      </c>
      <c r="AU143" s="245" t="s">
        <v>86</v>
      </c>
      <c r="AV143" s="15" t="s">
        <v>84</v>
      </c>
      <c r="AW143" s="15" t="s">
        <v>32</v>
      </c>
      <c r="AX143" s="15" t="s">
        <v>76</v>
      </c>
      <c r="AY143" s="245" t="s">
        <v>154</v>
      </c>
    </row>
    <row r="144" spans="1:65" s="13" customFormat="1" ht="12">
      <c r="B144" s="202"/>
      <c r="C144" s="203"/>
      <c r="D144" s="204" t="s">
        <v>173</v>
      </c>
      <c r="E144" s="205" t="s">
        <v>1</v>
      </c>
      <c r="F144" s="206" t="s">
        <v>758</v>
      </c>
      <c r="G144" s="203"/>
      <c r="H144" s="207">
        <v>1</v>
      </c>
      <c r="I144" s="208"/>
      <c r="J144" s="203"/>
      <c r="K144" s="203"/>
      <c r="L144" s="209"/>
      <c r="M144" s="210"/>
      <c r="N144" s="211"/>
      <c r="O144" s="211"/>
      <c r="P144" s="211"/>
      <c r="Q144" s="211"/>
      <c r="R144" s="211"/>
      <c r="S144" s="211"/>
      <c r="T144" s="212"/>
      <c r="AT144" s="213" t="s">
        <v>173</v>
      </c>
      <c r="AU144" s="213" t="s">
        <v>86</v>
      </c>
      <c r="AV144" s="13" t="s">
        <v>86</v>
      </c>
      <c r="AW144" s="13" t="s">
        <v>32</v>
      </c>
      <c r="AX144" s="13" t="s">
        <v>84</v>
      </c>
      <c r="AY144" s="213" t="s">
        <v>154</v>
      </c>
    </row>
    <row r="145" spans="1:65" s="2" customFormat="1" ht="16.5" customHeight="1">
      <c r="A145" s="34"/>
      <c r="B145" s="35"/>
      <c r="C145" s="188" t="s">
        <v>8</v>
      </c>
      <c r="D145" s="188" t="s">
        <v>156</v>
      </c>
      <c r="E145" s="189" t="s">
        <v>759</v>
      </c>
      <c r="F145" s="190" t="s">
        <v>760</v>
      </c>
      <c r="G145" s="191" t="s">
        <v>194</v>
      </c>
      <c r="H145" s="192">
        <v>366</v>
      </c>
      <c r="I145" s="193"/>
      <c r="J145" s="194">
        <f>ROUND(I145*H145,2)</f>
        <v>0</v>
      </c>
      <c r="K145" s="195"/>
      <c r="L145" s="39"/>
      <c r="M145" s="196" t="s">
        <v>1</v>
      </c>
      <c r="N145" s="197" t="s">
        <v>41</v>
      </c>
      <c r="O145" s="71"/>
      <c r="P145" s="198">
        <f>O145*H145</f>
        <v>0</v>
      </c>
      <c r="Q145" s="198">
        <v>0</v>
      </c>
      <c r="R145" s="198">
        <f>Q145*H145</f>
        <v>0</v>
      </c>
      <c r="S145" s="198">
        <v>0</v>
      </c>
      <c r="T145" s="199">
        <f>S145*H145</f>
        <v>0</v>
      </c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R145" s="200" t="s">
        <v>709</v>
      </c>
      <c r="AT145" s="200" t="s">
        <v>156</v>
      </c>
      <c r="AU145" s="200" t="s">
        <v>86</v>
      </c>
      <c r="AY145" s="17" t="s">
        <v>154</v>
      </c>
      <c r="BE145" s="201">
        <f>IF(N145="základní",J145,0)</f>
        <v>0</v>
      </c>
      <c r="BF145" s="201">
        <f>IF(N145="snížená",J145,0)</f>
        <v>0</v>
      </c>
      <c r="BG145" s="201">
        <f>IF(N145="zákl. přenesená",J145,0)</f>
        <v>0</v>
      </c>
      <c r="BH145" s="201">
        <f>IF(N145="sníž. přenesená",J145,0)</f>
        <v>0</v>
      </c>
      <c r="BI145" s="201">
        <f>IF(N145="nulová",J145,0)</f>
        <v>0</v>
      </c>
      <c r="BJ145" s="17" t="s">
        <v>84</v>
      </c>
      <c r="BK145" s="201">
        <f>ROUND(I145*H145,2)</f>
        <v>0</v>
      </c>
      <c r="BL145" s="17" t="s">
        <v>709</v>
      </c>
      <c r="BM145" s="200" t="s">
        <v>761</v>
      </c>
    </row>
    <row r="146" spans="1:65" s="15" customFormat="1" ht="24">
      <c r="B146" s="236"/>
      <c r="C146" s="237"/>
      <c r="D146" s="204" t="s">
        <v>173</v>
      </c>
      <c r="E146" s="238" t="s">
        <v>1</v>
      </c>
      <c r="F146" s="239" t="s">
        <v>762</v>
      </c>
      <c r="G146" s="237"/>
      <c r="H146" s="238" t="s">
        <v>1</v>
      </c>
      <c r="I146" s="240"/>
      <c r="J146" s="237"/>
      <c r="K146" s="237"/>
      <c r="L146" s="241"/>
      <c r="M146" s="242"/>
      <c r="N146" s="243"/>
      <c r="O146" s="243"/>
      <c r="P146" s="243"/>
      <c r="Q146" s="243"/>
      <c r="R146" s="243"/>
      <c r="S146" s="243"/>
      <c r="T146" s="244"/>
      <c r="AT146" s="245" t="s">
        <v>173</v>
      </c>
      <c r="AU146" s="245" t="s">
        <v>86</v>
      </c>
      <c r="AV146" s="15" t="s">
        <v>84</v>
      </c>
      <c r="AW146" s="15" t="s">
        <v>32</v>
      </c>
      <c r="AX146" s="15" t="s">
        <v>76</v>
      </c>
      <c r="AY146" s="245" t="s">
        <v>154</v>
      </c>
    </row>
    <row r="147" spans="1:65" s="15" customFormat="1" ht="36">
      <c r="B147" s="236"/>
      <c r="C147" s="237"/>
      <c r="D147" s="204" t="s">
        <v>173</v>
      </c>
      <c r="E147" s="238" t="s">
        <v>1</v>
      </c>
      <c r="F147" s="239" t="s">
        <v>755</v>
      </c>
      <c r="G147" s="237"/>
      <c r="H147" s="238" t="s">
        <v>1</v>
      </c>
      <c r="I147" s="240"/>
      <c r="J147" s="237"/>
      <c r="K147" s="237"/>
      <c r="L147" s="241"/>
      <c r="M147" s="242"/>
      <c r="N147" s="243"/>
      <c r="O147" s="243"/>
      <c r="P147" s="243"/>
      <c r="Q147" s="243"/>
      <c r="R147" s="243"/>
      <c r="S147" s="243"/>
      <c r="T147" s="244"/>
      <c r="AT147" s="245" t="s">
        <v>173</v>
      </c>
      <c r="AU147" s="245" t="s">
        <v>86</v>
      </c>
      <c r="AV147" s="15" t="s">
        <v>84</v>
      </c>
      <c r="AW147" s="15" t="s">
        <v>32</v>
      </c>
      <c r="AX147" s="15" t="s">
        <v>76</v>
      </c>
      <c r="AY147" s="245" t="s">
        <v>154</v>
      </c>
    </row>
    <row r="148" spans="1:65" s="15" customFormat="1" ht="24">
      <c r="B148" s="236"/>
      <c r="C148" s="237"/>
      <c r="D148" s="204" t="s">
        <v>173</v>
      </c>
      <c r="E148" s="238" t="s">
        <v>1</v>
      </c>
      <c r="F148" s="239" t="s">
        <v>756</v>
      </c>
      <c r="G148" s="237"/>
      <c r="H148" s="238" t="s">
        <v>1</v>
      </c>
      <c r="I148" s="240"/>
      <c r="J148" s="237"/>
      <c r="K148" s="237"/>
      <c r="L148" s="241"/>
      <c r="M148" s="242"/>
      <c r="N148" s="243"/>
      <c r="O148" s="243"/>
      <c r="P148" s="243"/>
      <c r="Q148" s="243"/>
      <c r="R148" s="243"/>
      <c r="S148" s="243"/>
      <c r="T148" s="244"/>
      <c r="AT148" s="245" t="s">
        <v>173</v>
      </c>
      <c r="AU148" s="245" t="s">
        <v>86</v>
      </c>
      <c r="AV148" s="15" t="s">
        <v>84</v>
      </c>
      <c r="AW148" s="15" t="s">
        <v>32</v>
      </c>
      <c r="AX148" s="15" t="s">
        <v>76</v>
      </c>
      <c r="AY148" s="245" t="s">
        <v>154</v>
      </c>
    </row>
    <row r="149" spans="1:65" s="15" customFormat="1" ht="24">
      <c r="B149" s="236"/>
      <c r="C149" s="237"/>
      <c r="D149" s="204" t="s">
        <v>173</v>
      </c>
      <c r="E149" s="238" t="s">
        <v>1</v>
      </c>
      <c r="F149" s="239" t="s">
        <v>757</v>
      </c>
      <c r="G149" s="237"/>
      <c r="H149" s="238" t="s">
        <v>1</v>
      </c>
      <c r="I149" s="240"/>
      <c r="J149" s="237"/>
      <c r="K149" s="237"/>
      <c r="L149" s="241"/>
      <c r="M149" s="242"/>
      <c r="N149" s="243"/>
      <c r="O149" s="243"/>
      <c r="P149" s="243"/>
      <c r="Q149" s="243"/>
      <c r="R149" s="243"/>
      <c r="S149" s="243"/>
      <c r="T149" s="244"/>
      <c r="AT149" s="245" t="s">
        <v>173</v>
      </c>
      <c r="AU149" s="245" t="s">
        <v>86</v>
      </c>
      <c r="AV149" s="15" t="s">
        <v>84</v>
      </c>
      <c r="AW149" s="15" t="s">
        <v>32</v>
      </c>
      <c r="AX149" s="15" t="s">
        <v>76</v>
      </c>
      <c r="AY149" s="245" t="s">
        <v>154</v>
      </c>
    </row>
    <row r="150" spans="1:65" s="13" customFormat="1" ht="12">
      <c r="B150" s="202"/>
      <c r="C150" s="203"/>
      <c r="D150" s="204" t="s">
        <v>173</v>
      </c>
      <c r="E150" s="205" t="s">
        <v>1</v>
      </c>
      <c r="F150" s="206" t="s">
        <v>763</v>
      </c>
      <c r="G150" s="203"/>
      <c r="H150" s="207">
        <v>366</v>
      </c>
      <c r="I150" s="208"/>
      <c r="J150" s="203"/>
      <c r="K150" s="203"/>
      <c r="L150" s="209"/>
      <c r="M150" s="251"/>
      <c r="N150" s="252"/>
      <c r="O150" s="252"/>
      <c r="P150" s="252"/>
      <c r="Q150" s="252"/>
      <c r="R150" s="252"/>
      <c r="S150" s="252"/>
      <c r="T150" s="253"/>
      <c r="AT150" s="213" t="s">
        <v>173</v>
      </c>
      <c r="AU150" s="213" t="s">
        <v>86</v>
      </c>
      <c r="AV150" s="13" t="s">
        <v>86</v>
      </c>
      <c r="AW150" s="13" t="s">
        <v>32</v>
      </c>
      <c r="AX150" s="13" t="s">
        <v>84</v>
      </c>
      <c r="AY150" s="213" t="s">
        <v>154</v>
      </c>
    </row>
    <row r="151" spans="1:65" s="2" customFormat="1" ht="7" customHeight="1">
      <c r="A151" s="34"/>
      <c r="B151" s="54"/>
      <c r="C151" s="55"/>
      <c r="D151" s="55"/>
      <c r="E151" s="55"/>
      <c r="F151" s="55"/>
      <c r="G151" s="55"/>
      <c r="H151" s="55"/>
      <c r="I151" s="55"/>
      <c r="J151" s="55"/>
      <c r="K151" s="55"/>
      <c r="L151" s="39"/>
      <c r="M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</row>
  </sheetData>
  <sheetProtection algorithmName="SHA-512" hashValue="X3oW/rUWkMVjxk08Oe41PZ1B2oTF6umM2+v8szlcgY4rWDWWtZ/IGq5VNeq/VMwpaQdGq+1F+fGwuR08SjNcjg==" saltValue="DN2IQm4oj0OOR442ccZRXSyTQvq+aL8S6ieNxRsTm25x2nDoytDhj+tKPFNcKgPxR9LLHe5ttUFEAqC6PaWvjw==" spinCount="100000" sheet="1" objects="1" scenarios="1" formatColumns="0" formatRows="0" autoFilter="0"/>
  <autoFilter ref="C120:K150" xr:uid="{00000000-0009-0000-0000-000003000000}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2"/>
  <sheetViews>
    <sheetView showGridLines="0" workbookViewId="0"/>
  </sheetViews>
  <sheetFormatPr baseColWidth="10" defaultRowHeight="16"/>
  <cols>
    <col min="1" max="1" width="8.25" style="1" customWidth="1"/>
    <col min="2" max="2" width="1.75" style="1" customWidth="1"/>
    <col min="3" max="3" width="25" style="1" customWidth="1"/>
    <col min="4" max="4" width="75.75" style="1" customWidth="1"/>
    <col min="5" max="5" width="13.25" style="1" customWidth="1"/>
    <col min="6" max="6" width="20" style="1" customWidth="1"/>
    <col min="7" max="7" width="1.75" style="1" customWidth="1"/>
    <col min="8" max="8" width="8.25" style="1" customWidth="1"/>
  </cols>
  <sheetData>
    <row r="1" spans="1:8" s="1" customFormat="1" ht="11.25" customHeight="1"/>
    <row r="2" spans="1:8" s="1" customFormat="1" ht="37" customHeight="1"/>
    <row r="3" spans="1:8" s="1" customFormat="1" ht="7" customHeight="1">
      <c r="B3" s="109"/>
      <c r="C3" s="110"/>
      <c r="D3" s="110"/>
      <c r="E3" s="110"/>
      <c r="F3" s="110"/>
      <c r="G3" s="110"/>
      <c r="H3" s="20"/>
    </row>
    <row r="4" spans="1:8" s="1" customFormat="1" ht="25" customHeight="1">
      <c r="B4" s="20"/>
      <c r="C4" s="111" t="s">
        <v>764</v>
      </c>
      <c r="H4" s="20"/>
    </row>
    <row r="5" spans="1:8" s="1" customFormat="1" ht="12" customHeight="1">
      <c r="B5" s="20"/>
      <c r="C5" s="254" t="s">
        <v>13</v>
      </c>
      <c r="D5" s="315" t="s">
        <v>14</v>
      </c>
      <c r="E5" s="308"/>
      <c r="F5" s="308"/>
      <c r="H5" s="20"/>
    </row>
    <row r="6" spans="1:8" s="1" customFormat="1" ht="37" customHeight="1">
      <c r="B6" s="20"/>
      <c r="C6" s="255" t="s">
        <v>16</v>
      </c>
      <c r="D6" s="319" t="s">
        <v>17</v>
      </c>
      <c r="E6" s="308"/>
      <c r="F6" s="308"/>
      <c r="H6" s="20"/>
    </row>
    <row r="7" spans="1:8" s="1" customFormat="1" ht="16.5" customHeight="1">
      <c r="B7" s="20"/>
      <c r="C7" s="113" t="s">
        <v>22</v>
      </c>
      <c r="D7" s="115" t="str">
        <f>'Rekapitulace stavby'!AN8</f>
        <v>26. 4. 2022</v>
      </c>
      <c r="H7" s="20"/>
    </row>
    <row r="8" spans="1:8" s="2" customFormat="1" ht="10.75" customHeight="1">
      <c r="A8" s="34"/>
      <c r="B8" s="39"/>
      <c r="C8" s="34"/>
      <c r="D8" s="34"/>
      <c r="E8" s="34"/>
      <c r="F8" s="34"/>
      <c r="G8" s="34"/>
      <c r="H8" s="39"/>
    </row>
    <row r="9" spans="1:8" s="11" customFormat="1" ht="29.25" customHeight="1">
      <c r="A9" s="160"/>
      <c r="B9" s="256"/>
      <c r="C9" s="257" t="s">
        <v>57</v>
      </c>
      <c r="D9" s="258" t="s">
        <v>58</v>
      </c>
      <c r="E9" s="258" t="s">
        <v>141</v>
      </c>
      <c r="F9" s="259" t="s">
        <v>765</v>
      </c>
      <c r="G9" s="160"/>
      <c r="H9" s="256"/>
    </row>
    <row r="10" spans="1:8" s="2" customFormat="1" ht="26.5" customHeight="1">
      <c r="A10" s="34"/>
      <c r="B10" s="39"/>
      <c r="C10" s="260" t="s">
        <v>766</v>
      </c>
      <c r="D10" s="260" t="s">
        <v>82</v>
      </c>
      <c r="E10" s="34"/>
      <c r="F10" s="34"/>
      <c r="G10" s="34"/>
      <c r="H10" s="39"/>
    </row>
    <row r="11" spans="1:8" s="2" customFormat="1" ht="16.75" customHeight="1">
      <c r="A11" s="34"/>
      <c r="B11" s="39"/>
      <c r="C11" s="261" t="s">
        <v>93</v>
      </c>
      <c r="D11" s="262" t="s">
        <v>1</v>
      </c>
      <c r="E11" s="263" t="s">
        <v>1</v>
      </c>
      <c r="F11" s="264">
        <v>10.26</v>
      </c>
      <c r="G11" s="34"/>
      <c r="H11" s="39"/>
    </row>
    <row r="12" spans="1:8" s="2" customFormat="1" ht="16.75" customHeight="1">
      <c r="A12" s="34"/>
      <c r="B12" s="39"/>
      <c r="C12" s="265" t="s">
        <v>93</v>
      </c>
      <c r="D12" s="265" t="s">
        <v>223</v>
      </c>
      <c r="E12" s="17" t="s">
        <v>1</v>
      </c>
      <c r="F12" s="266">
        <v>10.26</v>
      </c>
      <c r="G12" s="34"/>
      <c r="H12" s="39"/>
    </row>
    <row r="13" spans="1:8" s="2" customFormat="1" ht="16.75" customHeight="1">
      <c r="A13" s="34"/>
      <c r="B13" s="39"/>
      <c r="C13" s="267" t="s">
        <v>767</v>
      </c>
      <c r="D13" s="34"/>
      <c r="E13" s="34"/>
      <c r="F13" s="34"/>
      <c r="G13" s="34"/>
      <c r="H13" s="39"/>
    </row>
    <row r="14" spans="1:8" s="2" customFormat="1" ht="24">
      <c r="A14" s="34"/>
      <c r="B14" s="39"/>
      <c r="C14" s="265" t="s">
        <v>220</v>
      </c>
      <c r="D14" s="265" t="s">
        <v>221</v>
      </c>
      <c r="E14" s="17" t="s">
        <v>188</v>
      </c>
      <c r="F14" s="266">
        <v>10.26</v>
      </c>
      <c r="G14" s="34"/>
      <c r="H14" s="39"/>
    </row>
    <row r="15" spans="1:8" s="2" customFormat="1" ht="24">
      <c r="A15" s="34"/>
      <c r="B15" s="39"/>
      <c r="C15" s="265" t="s">
        <v>246</v>
      </c>
      <c r="D15" s="265" t="s">
        <v>247</v>
      </c>
      <c r="E15" s="17" t="s">
        <v>188</v>
      </c>
      <c r="F15" s="266">
        <v>3921.8910000000001</v>
      </c>
      <c r="G15" s="34"/>
      <c r="H15" s="39"/>
    </row>
    <row r="16" spans="1:8" s="2" customFormat="1" ht="16.75" customHeight="1">
      <c r="A16" s="34"/>
      <c r="B16" s="39"/>
      <c r="C16" s="261" t="s">
        <v>95</v>
      </c>
      <c r="D16" s="262" t="s">
        <v>1</v>
      </c>
      <c r="E16" s="263" t="s">
        <v>1</v>
      </c>
      <c r="F16" s="264">
        <v>9</v>
      </c>
      <c r="G16" s="34"/>
      <c r="H16" s="39"/>
    </row>
    <row r="17" spans="1:8" s="2" customFormat="1" ht="16.75" customHeight="1">
      <c r="A17" s="34"/>
      <c r="B17" s="39"/>
      <c r="C17" s="265" t="s">
        <v>95</v>
      </c>
      <c r="D17" s="265" t="s">
        <v>462</v>
      </c>
      <c r="E17" s="17" t="s">
        <v>1</v>
      </c>
      <c r="F17" s="266">
        <v>9</v>
      </c>
      <c r="G17" s="34"/>
      <c r="H17" s="39"/>
    </row>
    <row r="18" spans="1:8" s="2" customFormat="1" ht="16.75" customHeight="1">
      <c r="A18" s="34"/>
      <c r="B18" s="39"/>
      <c r="C18" s="267" t="s">
        <v>767</v>
      </c>
      <c r="D18" s="34"/>
      <c r="E18" s="34"/>
      <c r="F18" s="34"/>
      <c r="G18" s="34"/>
      <c r="H18" s="39"/>
    </row>
    <row r="19" spans="1:8" s="2" customFormat="1" ht="16.75" customHeight="1">
      <c r="A19" s="34"/>
      <c r="B19" s="39"/>
      <c r="C19" s="265" t="s">
        <v>458</v>
      </c>
      <c r="D19" s="265" t="s">
        <v>459</v>
      </c>
      <c r="E19" s="17" t="s">
        <v>171</v>
      </c>
      <c r="F19" s="266">
        <v>9881.8799999999992</v>
      </c>
      <c r="G19" s="34"/>
      <c r="H19" s="39"/>
    </row>
    <row r="20" spans="1:8" s="2" customFormat="1" ht="24">
      <c r="A20" s="34"/>
      <c r="B20" s="39"/>
      <c r="C20" s="265" t="s">
        <v>207</v>
      </c>
      <c r="D20" s="265" t="s">
        <v>208</v>
      </c>
      <c r="E20" s="17" t="s">
        <v>188</v>
      </c>
      <c r="F20" s="266">
        <v>3809.2640000000001</v>
      </c>
      <c r="G20" s="34"/>
      <c r="H20" s="39"/>
    </row>
    <row r="21" spans="1:8" s="2" customFormat="1" ht="16.75" customHeight="1">
      <c r="A21" s="34"/>
      <c r="B21" s="39"/>
      <c r="C21" s="265" t="s">
        <v>308</v>
      </c>
      <c r="D21" s="265" t="s">
        <v>309</v>
      </c>
      <c r="E21" s="17" t="s">
        <v>171</v>
      </c>
      <c r="F21" s="266">
        <v>5096.88</v>
      </c>
      <c r="G21" s="34"/>
      <c r="H21" s="39"/>
    </row>
    <row r="22" spans="1:8" s="2" customFormat="1" ht="16.75" customHeight="1">
      <c r="A22" s="34"/>
      <c r="B22" s="39"/>
      <c r="C22" s="265" t="s">
        <v>466</v>
      </c>
      <c r="D22" s="265" t="s">
        <v>467</v>
      </c>
      <c r="E22" s="17" t="s">
        <v>171</v>
      </c>
      <c r="F22" s="266">
        <v>4946.88</v>
      </c>
      <c r="G22" s="34"/>
      <c r="H22" s="39"/>
    </row>
    <row r="23" spans="1:8" s="2" customFormat="1" ht="16.75" customHeight="1">
      <c r="A23" s="34"/>
      <c r="B23" s="39"/>
      <c r="C23" s="265" t="s">
        <v>487</v>
      </c>
      <c r="D23" s="265" t="s">
        <v>488</v>
      </c>
      <c r="E23" s="17" t="s">
        <v>171</v>
      </c>
      <c r="F23" s="266">
        <v>11.88</v>
      </c>
      <c r="G23" s="34"/>
      <c r="H23" s="39"/>
    </row>
    <row r="24" spans="1:8" s="2" customFormat="1" ht="16.75" customHeight="1">
      <c r="A24" s="34"/>
      <c r="B24" s="39"/>
      <c r="C24" s="265" t="s">
        <v>492</v>
      </c>
      <c r="D24" s="265" t="s">
        <v>493</v>
      </c>
      <c r="E24" s="17" t="s">
        <v>171</v>
      </c>
      <c r="F24" s="266">
        <v>9.27</v>
      </c>
      <c r="G24" s="34"/>
      <c r="H24" s="39"/>
    </row>
    <row r="25" spans="1:8" s="2" customFormat="1" ht="16.75" customHeight="1">
      <c r="A25" s="34"/>
      <c r="B25" s="39"/>
      <c r="C25" s="261" t="s">
        <v>98</v>
      </c>
      <c r="D25" s="262" t="s">
        <v>1</v>
      </c>
      <c r="E25" s="263" t="s">
        <v>1</v>
      </c>
      <c r="F25" s="264">
        <v>224.5</v>
      </c>
      <c r="G25" s="34"/>
      <c r="H25" s="39"/>
    </row>
    <row r="26" spans="1:8" s="2" customFormat="1" ht="16.75" customHeight="1">
      <c r="A26" s="34"/>
      <c r="B26" s="39"/>
      <c r="C26" s="265" t="s">
        <v>98</v>
      </c>
      <c r="D26" s="265" t="s">
        <v>218</v>
      </c>
      <c r="E26" s="17" t="s">
        <v>1</v>
      </c>
      <c r="F26" s="266">
        <v>224.5</v>
      </c>
      <c r="G26" s="34"/>
      <c r="H26" s="39"/>
    </row>
    <row r="27" spans="1:8" s="2" customFormat="1" ht="16.75" customHeight="1">
      <c r="A27" s="34"/>
      <c r="B27" s="39"/>
      <c r="C27" s="267" t="s">
        <v>767</v>
      </c>
      <c r="D27" s="34"/>
      <c r="E27" s="34"/>
      <c r="F27" s="34"/>
      <c r="G27" s="34"/>
      <c r="H27" s="39"/>
    </row>
    <row r="28" spans="1:8" s="2" customFormat="1" ht="24">
      <c r="A28" s="34"/>
      <c r="B28" s="39"/>
      <c r="C28" s="265" t="s">
        <v>215</v>
      </c>
      <c r="D28" s="265" t="s">
        <v>216</v>
      </c>
      <c r="E28" s="17" t="s">
        <v>188</v>
      </c>
      <c r="F28" s="266">
        <v>224.5</v>
      </c>
      <c r="G28" s="34"/>
      <c r="H28" s="39"/>
    </row>
    <row r="29" spans="1:8" s="2" customFormat="1" ht="24">
      <c r="A29" s="34"/>
      <c r="B29" s="39"/>
      <c r="C29" s="265" t="s">
        <v>246</v>
      </c>
      <c r="D29" s="265" t="s">
        <v>247</v>
      </c>
      <c r="E29" s="17" t="s">
        <v>188</v>
      </c>
      <c r="F29" s="266">
        <v>3921.8910000000001</v>
      </c>
      <c r="G29" s="34"/>
      <c r="H29" s="39"/>
    </row>
    <row r="30" spans="1:8" s="2" customFormat="1" ht="16.75" customHeight="1">
      <c r="A30" s="34"/>
      <c r="B30" s="39"/>
      <c r="C30" s="261" t="s">
        <v>100</v>
      </c>
      <c r="D30" s="262" t="s">
        <v>1</v>
      </c>
      <c r="E30" s="263" t="s">
        <v>1</v>
      </c>
      <c r="F30" s="264">
        <v>131</v>
      </c>
      <c r="G30" s="34"/>
      <c r="H30" s="39"/>
    </row>
    <row r="31" spans="1:8" s="2" customFormat="1" ht="16.75" customHeight="1">
      <c r="A31" s="34"/>
      <c r="B31" s="39"/>
      <c r="C31" s="265" t="s">
        <v>1</v>
      </c>
      <c r="D31" s="265" t="s">
        <v>261</v>
      </c>
      <c r="E31" s="17" t="s">
        <v>1</v>
      </c>
      <c r="F31" s="266">
        <v>31</v>
      </c>
      <c r="G31" s="34"/>
      <c r="H31" s="39"/>
    </row>
    <row r="32" spans="1:8" s="2" customFormat="1" ht="16.75" customHeight="1">
      <c r="A32" s="34"/>
      <c r="B32" s="39"/>
      <c r="C32" s="265" t="s">
        <v>1</v>
      </c>
      <c r="D32" s="265" t="s">
        <v>262</v>
      </c>
      <c r="E32" s="17" t="s">
        <v>1</v>
      </c>
      <c r="F32" s="266">
        <v>100</v>
      </c>
      <c r="G32" s="34"/>
      <c r="H32" s="39"/>
    </row>
    <row r="33" spans="1:8" s="2" customFormat="1" ht="16.75" customHeight="1">
      <c r="A33" s="34"/>
      <c r="B33" s="39"/>
      <c r="C33" s="265" t="s">
        <v>100</v>
      </c>
      <c r="D33" s="265" t="s">
        <v>213</v>
      </c>
      <c r="E33" s="17" t="s">
        <v>1</v>
      </c>
      <c r="F33" s="266">
        <v>131</v>
      </c>
      <c r="G33" s="34"/>
      <c r="H33" s="39"/>
    </row>
    <row r="34" spans="1:8" s="2" customFormat="1" ht="16.75" customHeight="1">
      <c r="A34" s="34"/>
      <c r="B34" s="39"/>
      <c r="C34" s="267" t="s">
        <v>767</v>
      </c>
      <c r="D34" s="34"/>
      <c r="E34" s="34"/>
      <c r="F34" s="34"/>
      <c r="G34" s="34"/>
      <c r="H34" s="39"/>
    </row>
    <row r="35" spans="1:8" s="2" customFormat="1" ht="16.75" customHeight="1">
      <c r="A35" s="34"/>
      <c r="B35" s="39"/>
      <c r="C35" s="265" t="s">
        <v>258</v>
      </c>
      <c r="D35" s="265" t="s">
        <v>259</v>
      </c>
      <c r="E35" s="17" t="s">
        <v>188</v>
      </c>
      <c r="F35" s="266">
        <v>131</v>
      </c>
      <c r="G35" s="34"/>
      <c r="H35" s="39"/>
    </row>
    <row r="36" spans="1:8" s="2" customFormat="1" ht="24">
      <c r="A36" s="34"/>
      <c r="B36" s="39"/>
      <c r="C36" s="265" t="s">
        <v>246</v>
      </c>
      <c r="D36" s="265" t="s">
        <v>247</v>
      </c>
      <c r="E36" s="17" t="s">
        <v>188</v>
      </c>
      <c r="F36" s="266">
        <v>3921.8910000000001</v>
      </c>
      <c r="G36" s="34"/>
      <c r="H36" s="39"/>
    </row>
    <row r="37" spans="1:8" s="2" customFormat="1" ht="16.75" customHeight="1">
      <c r="A37" s="34"/>
      <c r="B37" s="39"/>
      <c r="C37" s="261" t="s">
        <v>102</v>
      </c>
      <c r="D37" s="262" t="s">
        <v>1</v>
      </c>
      <c r="E37" s="263" t="s">
        <v>1</v>
      </c>
      <c r="F37" s="264">
        <v>3809.2640000000001</v>
      </c>
      <c r="G37" s="34"/>
      <c r="H37" s="39"/>
    </row>
    <row r="38" spans="1:8" s="2" customFormat="1" ht="16.75" customHeight="1">
      <c r="A38" s="34"/>
      <c r="B38" s="39"/>
      <c r="C38" s="265" t="s">
        <v>1</v>
      </c>
      <c r="D38" s="265" t="s">
        <v>210</v>
      </c>
      <c r="E38" s="17" t="s">
        <v>1</v>
      </c>
      <c r="F38" s="266">
        <v>2858</v>
      </c>
      <c r="G38" s="34"/>
      <c r="H38" s="39"/>
    </row>
    <row r="39" spans="1:8" s="2" customFormat="1" ht="16.75" customHeight="1">
      <c r="A39" s="34"/>
      <c r="B39" s="39"/>
      <c r="C39" s="265" t="s">
        <v>1</v>
      </c>
      <c r="D39" s="265" t="s">
        <v>211</v>
      </c>
      <c r="E39" s="17" t="s">
        <v>1</v>
      </c>
      <c r="F39" s="266">
        <v>-532.79999999999995</v>
      </c>
      <c r="G39" s="34"/>
      <c r="H39" s="39"/>
    </row>
    <row r="40" spans="1:8" s="2" customFormat="1" ht="16.75" customHeight="1">
      <c r="A40" s="34"/>
      <c r="B40" s="39"/>
      <c r="C40" s="265" t="s">
        <v>1</v>
      </c>
      <c r="D40" s="265" t="s">
        <v>212</v>
      </c>
      <c r="E40" s="17" t="s">
        <v>1</v>
      </c>
      <c r="F40" s="266">
        <v>1484.0640000000001</v>
      </c>
      <c r="G40" s="34"/>
      <c r="H40" s="39"/>
    </row>
    <row r="41" spans="1:8" s="2" customFormat="1" ht="16.75" customHeight="1">
      <c r="A41" s="34"/>
      <c r="B41" s="39"/>
      <c r="C41" s="265" t="s">
        <v>102</v>
      </c>
      <c r="D41" s="265" t="s">
        <v>213</v>
      </c>
      <c r="E41" s="17" t="s">
        <v>1</v>
      </c>
      <c r="F41" s="266">
        <v>3809.2640000000001</v>
      </c>
      <c r="G41" s="34"/>
      <c r="H41" s="39"/>
    </row>
    <row r="42" spans="1:8" s="2" customFormat="1" ht="16.75" customHeight="1">
      <c r="A42" s="34"/>
      <c r="B42" s="39"/>
      <c r="C42" s="267" t="s">
        <v>767</v>
      </c>
      <c r="D42" s="34"/>
      <c r="E42" s="34"/>
      <c r="F42" s="34"/>
      <c r="G42" s="34"/>
      <c r="H42" s="39"/>
    </row>
    <row r="43" spans="1:8" s="2" customFormat="1" ht="24">
      <c r="A43" s="34"/>
      <c r="B43" s="39"/>
      <c r="C43" s="265" t="s">
        <v>207</v>
      </c>
      <c r="D43" s="265" t="s">
        <v>208</v>
      </c>
      <c r="E43" s="17" t="s">
        <v>188</v>
      </c>
      <c r="F43" s="266">
        <v>3809.2640000000001</v>
      </c>
      <c r="G43" s="34"/>
      <c r="H43" s="39"/>
    </row>
    <row r="44" spans="1:8" s="2" customFormat="1" ht="24">
      <c r="A44" s="34"/>
      <c r="B44" s="39"/>
      <c r="C44" s="265" t="s">
        <v>246</v>
      </c>
      <c r="D44" s="265" t="s">
        <v>247</v>
      </c>
      <c r="E44" s="17" t="s">
        <v>188</v>
      </c>
      <c r="F44" s="266">
        <v>3921.8910000000001</v>
      </c>
      <c r="G44" s="34"/>
      <c r="H44" s="39"/>
    </row>
    <row r="45" spans="1:8" s="2" customFormat="1" ht="16.75" customHeight="1">
      <c r="A45" s="34"/>
      <c r="B45" s="39"/>
      <c r="C45" s="261" t="s">
        <v>104</v>
      </c>
      <c r="D45" s="262" t="s">
        <v>1</v>
      </c>
      <c r="E45" s="263" t="s">
        <v>1</v>
      </c>
      <c r="F45" s="264">
        <v>3921.8910000000001</v>
      </c>
      <c r="G45" s="34"/>
      <c r="H45" s="39"/>
    </row>
    <row r="46" spans="1:8" s="2" customFormat="1" ht="16.75" customHeight="1">
      <c r="A46" s="34"/>
      <c r="B46" s="39"/>
      <c r="C46" s="265" t="s">
        <v>104</v>
      </c>
      <c r="D46" s="265" t="s">
        <v>249</v>
      </c>
      <c r="E46" s="17" t="s">
        <v>1</v>
      </c>
      <c r="F46" s="266">
        <v>3921.8910000000001</v>
      </c>
      <c r="G46" s="34"/>
      <c r="H46" s="39"/>
    </row>
    <row r="47" spans="1:8" s="2" customFormat="1" ht="16.75" customHeight="1">
      <c r="A47" s="34"/>
      <c r="B47" s="39"/>
      <c r="C47" s="267" t="s">
        <v>767</v>
      </c>
      <c r="D47" s="34"/>
      <c r="E47" s="34"/>
      <c r="F47" s="34"/>
      <c r="G47" s="34"/>
      <c r="H47" s="39"/>
    </row>
    <row r="48" spans="1:8" s="2" customFormat="1" ht="24">
      <c r="A48" s="34"/>
      <c r="B48" s="39"/>
      <c r="C48" s="265" t="s">
        <v>246</v>
      </c>
      <c r="D48" s="265" t="s">
        <v>247</v>
      </c>
      <c r="E48" s="17" t="s">
        <v>188</v>
      </c>
      <c r="F48" s="266">
        <v>3921.8910000000001</v>
      </c>
      <c r="G48" s="34"/>
      <c r="H48" s="39"/>
    </row>
    <row r="49" spans="1:8" s="2" customFormat="1" ht="16.75" customHeight="1">
      <c r="A49" s="34"/>
      <c r="B49" s="39"/>
      <c r="C49" s="265" t="s">
        <v>264</v>
      </c>
      <c r="D49" s="265" t="s">
        <v>265</v>
      </c>
      <c r="E49" s="17" t="s">
        <v>266</v>
      </c>
      <c r="F49" s="266">
        <v>7255.4979999999996</v>
      </c>
      <c r="G49" s="34"/>
      <c r="H49" s="39"/>
    </row>
    <row r="50" spans="1:8" s="2" customFormat="1" ht="16.75" customHeight="1">
      <c r="A50" s="34"/>
      <c r="B50" s="39"/>
      <c r="C50" s="265" t="s">
        <v>269</v>
      </c>
      <c r="D50" s="265" t="s">
        <v>270</v>
      </c>
      <c r="E50" s="17" t="s">
        <v>188</v>
      </c>
      <c r="F50" s="266">
        <v>3926.2379999999998</v>
      </c>
      <c r="G50" s="34"/>
      <c r="H50" s="39"/>
    </row>
    <row r="51" spans="1:8" s="2" customFormat="1" ht="16.75" customHeight="1">
      <c r="A51" s="34"/>
      <c r="B51" s="39"/>
      <c r="C51" s="261" t="s">
        <v>107</v>
      </c>
      <c r="D51" s="262" t="s">
        <v>1</v>
      </c>
      <c r="E51" s="263" t="s">
        <v>1</v>
      </c>
      <c r="F51" s="264">
        <v>4.3470000000000004</v>
      </c>
      <c r="G51" s="34"/>
      <c r="H51" s="39"/>
    </row>
    <row r="52" spans="1:8" s="2" customFormat="1" ht="16.75" customHeight="1">
      <c r="A52" s="34"/>
      <c r="B52" s="39"/>
      <c r="C52" s="265" t="s">
        <v>1</v>
      </c>
      <c r="D52" s="265" t="s">
        <v>254</v>
      </c>
      <c r="E52" s="17" t="s">
        <v>1</v>
      </c>
      <c r="F52" s="266">
        <v>2.0489999999999999</v>
      </c>
      <c r="G52" s="34"/>
      <c r="H52" s="39"/>
    </row>
    <row r="53" spans="1:8" s="2" customFormat="1" ht="16.75" customHeight="1">
      <c r="A53" s="34"/>
      <c r="B53" s="39"/>
      <c r="C53" s="265" t="s">
        <v>1</v>
      </c>
      <c r="D53" s="265" t="s">
        <v>255</v>
      </c>
      <c r="E53" s="17" t="s">
        <v>1</v>
      </c>
      <c r="F53" s="266">
        <v>1.552</v>
      </c>
      <c r="G53" s="34"/>
      <c r="H53" s="39"/>
    </row>
    <row r="54" spans="1:8" s="2" customFormat="1" ht="16.75" customHeight="1">
      <c r="A54" s="34"/>
      <c r="B54" s="39"/>
      <c r="C54" s="265" t="s">
        <v>1</v>
      </c>
      <c r="D54" s="265" t="s">
        <v>256</v>
      </c>
      <c r="E54" s="17" t="s">
        <v>1</v>
      </c>
      <c r="F54" s="266">
        <v>0.746</v>
      </c>
      <c r="G54" s="34"/>
      <c r="H54" s="39"/>
    </row>
    <row r="55" spans="1:8" s="2" customFormat="1" ht="16.75" customHeight="1">
      <c r="A55" s="34"/>
      <c r="B55" s="39"/>
      <c r="C55" s="265" t="s">
        <v>107</v>
      </c>
      <c r="D55" s="265" t="s">
        <v>213</v>
      </c>
      <c r="E55" s="17" t="s">
        <v>1</v>
      </c>
      <c r="F55" s="266">
        <v>4.3470000000000004</v>
      </c>
      <c r="G55" s="34"/>
      <c r="H55" s="39"/>
    </row>
    <row r="56" spans="1:8" s="2" customFormat="1" ht="16.75" customHeight="1">
      <c r="A56" s="34"/>
      <c r="B56" s="39"/>
      <c r="C56" s="267" t="s">
        <v>767</v>
      </c>
      <c r="D56" s="34"/>
      <c r="E56" s="34"/>
      <c r="F56" s="34"/>
      <c r="G56" s="34"/>
      <c r="H56" s="39"/>
    </row>
    <row r="57" spans="1:8" s="2" customFormat="1" ht="24">
      <c r="A57" s="34"/>
      <c r="B57" s="39"/>
      <c r="C57" s="265" t="s">
        <v>251</v>
      </c>
      <c r="D57" s="265" t="s">
        <v>252</v>
      </c>
      <c r="E57" s="17" t="s">
        <v>188</v>
      </c>
      <c r="F57" s="266">
        <v>4.3470000000000004</v>
      </c>
      <c r="G57" s="34"/>
      <c r="H57" s="39"/>
    </row>
    <row r="58" spans="1:8" s="2" customFormat="1" ht="16.75" customHeight="1">
      <c r="A58" s="34"/>
      <c r="B58" s="39"/>
      <c r="C58" s="265" t="s">
        <v>269</v>
      </c>
      <c r="D58" s="265" t="s">
        <v>270</v>
      </c>
      <c r="E58" s="17" t="s">
        <v>188</v>
      </c>
      <c r="F58" s="266">
        <v>3926.2379999999998</v>
      </c>
      <c r="G58" s="34"/>
      <c r="H58" s="39"/>
    </row>
    <row r="59" spans="1:8" s="2" customFormat="1" ht="24">
      <c r="A59" s="34"/>
      <c r="B59" s="39"/>
      <c r="C59" s="265" t="s">
        <v>595</v>
      </c>
      <c r="D59" s="265" t="s">
        <v>596</v>
      </c>
      <c r="E59" s="17" t="s">
        <v>266</v>
      </c>
      <c r="F59" s="266">
        <v>10.868</v>
      </c>
      <c r="G59" s="34"/>
      <c r="H59" s="39"/>
    </row>
    <row r="60" spans="1:8" s="2" customFormat="1" ht="16.75" customHeight="1">
      <c r="A60" s="34"/>
      <c r="B60" s="39"/>
      <c r="C60" s="261" t="s">
        <v>110</v>
      </c>
      <c r="D60" s="262" t="s">
        <v>1</v>
      </c>
      <c r="E60" s="263" t="s">
        <v>1</v>
      </c>
      <c r="F60" s="264">
        <v>4372</v>
      </c>
      <c r="G60" s="34"/>
      <c r="H60" s="39"/>
    </row>
    <row r="61" spans="1:8" s="2" customFormat="1" ht="16.75" customHeight="1">
      <c r="A61" s="34"/>
      <c r="B61" s="39"/>
      <c r="C61" s="265" t="s">
        <v>110</v>
      </c>
      <c r="D61" s="265" t="s">
        <v>290</v>
      </c>
      <c r="E61" s="17" t="s">
        <v>1</v>
      </c>
      <c r="F61" s="266">
        <v>4372</v>
      </c>
      <c r="G61" s="34"/>
      <c r="H61" s="39"/>
    </row>
    <row r="62" spans="1:8" s="2" customFormat="1" ht="16.75" customHeight="1">
      <c r="A62" s="34"/>
      <c r="B62" s="39"/>
      <c r="C62" s="267" t="s">
        <v>767</v>
      </c>
      <c r="D62" s="34"/>
      <c r="E62" s="34"/>
      <c r="F62" s="34"/>
      <c r="G62" s="34"/>
      <c r="H62" s="39"/>
    </row>
    <row r="63" spans="1:8" s="2" customFormat="1" ht="16.75" customHeight="1">
      <c r="A63" s="34"/>
      <c r="B63" s="39"/>
      <c r="C63" s="265" t="s">
        <v>287</v>
      </c>
      <c r="D63" s="265" t="s">
        <v>288</v>
      </c>
      <c r="E63" s="17" t="s">
        <v>171</v>
      </c>
      <c r="F63" s="266">
        <v>4372</v>
      </c>
      <c r="G63" s="34"/>
      <c r="H63" s="39"/>
    </row>
    <row r="64" spans="1:8" s="2" customFormat="1" ht="16.75" customHeight="1">
      <c r="A64" s="34"/>
      <c r="B64" s="39"/>
      <c r="C64" s="265" t="s">
        <v>298</v>
      </c>
      <c r="D64" s="265" t="s">
        <v>299</v>
      </c>
      <c r="E64" s="17" t="s">
        <v>171</v>
      </c>
      <c r="F64" s="266">
        <v>4372</v>
      </c>
      <c r="G64" s="34"/>
      <c r="H64" s="39"/>
    </row>
    <row r="65" spans="1:8" s="2" customFormat="1" ht="24">
      <c r="A65" s="34"/>
      <c r="B65" s="39"/>
      <c r="C65" s="265" t="s">
        <v>328</v>
      </c>
      <c r="D65" s="265" t="s">
        <v>329</v>
      </c>
      <c r="E65" s="17" t="s">
        <v>171</v>
      </c>
      <c r="F65" s="266">
        <v>4372</v>
      </c>
      <c r="G65" s="34"/>
      <c r="H65" s="39"/>
    </row>
    <row r="66" spans="1:8" s="2" customFormat="1" ht="16.75" customHeight="1">
      <c r="A66" s="34"/>
      <c r="B66" s="39"/>
      <c r="C66" s="265" t="s">
        <v>341</v>
      </c>
      <c r="D66" s="265" t="s">
        <v>342</v>
      </c>
      <c r="E66" s="17" t="s">
        <v>188</v>
      </c>
      <c r="F66" s="266">
        <v>21.86</v>
      </c>
      <c r="G66" s="34"/>
      <c r="H66" s="39"/>
    </row>
    <row r="67" spans="1:8" s="2" customFormat="1" ht="16.75" customHeight="1">
      <c r="A67" s="34"/>
      <c r="B67" s="39"/>
      <c r="C67" s="265" t="s">
        <v>346</v>
      </c>
      <c r="D67" s="265" t="s">
        <v>347</v>
      </c>
      <c r="E67" s="17" t="s">
        <v>188</v>
      </c>
      <c r="F67" s="266">
        <v>21.86</v>
      </c>
      <c r="G67" s="34"/>
      <c r="H67" s="39"/>
    </row>
    <row r="68" spans="1:8" s="2" customFormat="1" ht="16.75" customHeight="1">
      <c r="A68" s="34"/>
      <c r="B68" s="39"/>
      <c r="C68" s="265" t="s">
        <v>350</v>
      </c>
      <c r="D68" s="265" t="s">
        <v>351</v>
      </c>
      <c r="E68" s="17" t="s">
        <v>188</v>
      </c>
      <c r="F68" s="266">
        <v>109.3</v>
      </c>
      <c r="G68" s="34"/>
      <c r="H68" s="39"/>
    </row>
    <row r="69" spans="1:8" s="2" customFormat="1" ht="16.75" customHeight="1">
      <c r="A69" s="34"/>
      <c r="B69" s="39"/>
      <c r="C69" s="265" t="s">
        <v>302</v>
      </c>
      <c r="D69" s="265" t="s">
        <v>303</v>
      </c>
      <c r="E69" s="17" t="s">
        <v>304</v>
      </c>
      <c r="F69" s="266">
        <v>131.16</v>
      </c>
      <c r="G69" s="34"/>
      <c r="H69" s="39"/>
    </row>
    <row r="70" spans="1:8" s="2" customFormat="1" ht="16.75" customHeight="1">
      <c r="A70" s="34"/>
      <c r="B70" s="39"/>
      <c r="C70" s="265" t="s">
        <v>293</v>
      </c>
      <c r="D70" s="265" t="s">
        <v>294</v>
      </c>
      <c r="E70" s="17" t="s">
        <v>266</v>
      </c>
      <c r="F70" s="266">
        <v>808.82</v>
      </c>
      <c r="G70" s="34"/>
      <c r="H70" s="39"/>
    </row>
    <row r="71" spans="1:8" s="2" customFormat="1" ht="16.75" customHeight="1">
      <c r="A71" s="34"/>
      <c r="B71" s="39"/>
      <c r="C71" s="261" t="s">
        <v>112</v>
      </c>
      <c r="D71" s="262" t="s">
        <v>1</v>
      </c>
      <c r="E71" s="263" t="s">
        <v>1</v>
      </c>
      <c r="F71" s="264">
        <v>14.173999999999999</v>
      </c>
      <c r="G71" s="34"/>
      <c r="H71" s="39"/>
    </row>
    <row r="72" spans="1:8" s="2" customFormat="1" ht="16.75" customHeight="1">
      <c r="A72" s="34"/>
      <c r="B72" s="39"/>
      <c r="C72" s="265" t="s">
        <v>1</v>
      </c>
      <c r="D72" s="265" t="s">
        <v>228</v>
      </c>
      <c r="E72" s="17" t="s">
        <v>1</v>
      </c>
      <c r="F72" s="266">
        <v>3</v>
      </c>
      <c r="G72" s="34"/>
      <c r="H72" s="39"/>
    </row>
    <row r="73" spans="1:8" s="2" customFormat="1" ht="16.75" customHeight="1">
      <c r="A73" s="34"/>
      <c r="B73" s="39"/>
      <c r="C73" s="265" t="s">
        <v>1</v>
      </c>
      <c r="D73" s="265" t="s">
        <v>229</v>
      </c>
      <c r="E73" s="17" t="s">
        <v>1</v>
      </c>
      <c r="F73" s="266">
        <v>3</v>
      </c>
      <c r="G73" s="34"/>
      <c r="H73" s="39"/>
    </row>
    <row r="74" spans="1:8" s="2" customFormat="1" ht="16.75" customHeight="1">
      <c r="A74" s="34"/>
      <c r="B74" s="39"/>
      <c r="C74" s="265" t="s">
        <v>1</v>
      </c>
      <c r="D74" s="265" t="s">
        <v>230</v>
      </c>
      <c r="E74" s="17" t="s">
        <v>1</v>
      </c>
      <c r="F74" s="266">
        <v>3.5</v>
      </c>
      <c r="G74" s="34"/>
      <c r="H74" s="39"/>
    </row>
    <row r="75" spans="1:8" s="2" customFormat="1" ht="16.75" customHeight="1">
      <c r="A75" s="34"/>
      <c r="B75" s="39"/>
      <c r="C75" s="265" t="s">
        <v>1</v>
      </c>
      <c r="D75" s="265" t="s">
        <v>231</v>
      </c>
      <c r="E75" s="17" t="s">
        <v>1</v>
      </c>
      <c r="F75" s="266">
        <v>4.6740000000000004</v>
      </c>
      <c r="G75" s="34"/>
      <c r="H75" s="39"/>
    </row>
    <row r="76" spans="1:8" s="2" customFormat="1" ht="16.75" customHeight="1">
      <c r="A76" s="34"/>
      <c r="B76" s="39"/>
      <c r="C76" s="265" t="s">
        <v>112</v>
      </c>
      <c r="D76" s="265" t="s">
        <v>213</v>
      </c>
      <c r="E76" s="17" t="s">
        <v>1</v>
      </c>
      <c r="F76" s="266">
        <v>14.173999999999999</v>
      </c>
      <c r="G76" s="34"/>
      <c r="H76" s="39"/>
    </row>
    <row r="77" spans="1:8" s="2" customFormat="1" ht="16.75" customHeight="1">
      <c r="A77" s="34"/>
      <c r="B77" s="39"/>
      <c r="C77" s="267" t="s">
        <v>767</v>
      </c>
      <c r="D77" s="34"/>
      <c r="E77" s="34"/>
      <c r="F77" s="34"/>
      <c r="G77" s="34"/>
      <c r="H77" s="39"/>
    </row>
    <row r="78" spans="1:8" s="2" customFormat="1" ht="24">
      <c r="A78" s="34"/>
      <c r="B78" s="39"/>
      <c r="C78" s="265" t="s">
        <v>225</v>
      </c>
      <c r="D78" s="265" t="s">
        <v>226</v>
      </c>
      <c r="E78" s="17" t="s">
        <v>188</v>
      </c>
      <c r="F78" s="266">
        <v>14.173999999999999</v>
      </c>
      <c r="G78" s="34"/>
      <c r="H78" s="39"/>
    </row>
    <row r="79" spans="1:8" s="2" customFormat="1" ht="24">
      <c r="A79" s="34"/>
      <c r="B79" s="39"/>
      <c r="C79" s="265" t="s">
        <v>246</v>
      </c>
      <c r="D79" s="265" t="s">
        <v>247</v>
      </c>
      <c r="E79" s="17" t="s">
        <v>188</v>
      </c>
      <c r="F79" s="266">
        <v>3921.8910000000001</v>
      </c>
      <c r="G79" s="34"/>
      <c r="H79" s="39"/>
    </row>
    <row r="80" spans="1:8" s="2" customFormat="1" ht="16.75" customHeight="1">
      <c r="A80" s="34"/>
      <c r="B80" s="39"/>
      <c r="C80" s="261" t="s">
        <v>114</v>
      </c>
      <c r="D80" s="262" t="s">
        <v>1</v>
      </c>
      <c r="E80" s="263" t="s">
        <v>1</v>
      </c>
      <c r="F80" s="264">
        <v>18.335000000000001</v>
      </c>
      <c r="G80" s="34"/>
      <c r="H80" s="39"/>
    </row>
    <row r="81" spans="1:8" s="2" customFormat="1" ht="16.75" customHeight="1">
      <c r="A81" s="34"/>
      <c r="B81" s="39"/>
      <c r="C81" s="265" t="s">
        <v>1</v>
      </c>
      <c r="D81" s="265" t="s">
        <v>235</v>
      </c>
      <c r="E81" s="17" t="s">
        <v>1</v>
      </c>
      <c r="F81" s="266">
        <v>5.9850000000000003</v>
      </c>
      <c r="G81" s="34"/>
      <c r="H81" s="39"/>
    </row>
    <row r="82" spans="1:8" s="2" customFormat="1" ht="16.75" customHeight="1">
      <c r="A82" s="34"/>
      <c r="B82" s="39"/>
      <c r="C82" s="265" t="s">
        <v>1</v>
      </c>
      <c r="D82" s="265" t="s">
        <v>236</v>
      </c>
      <c r="E82" s="17" t="s">
        <v>1</v>
      </c>
      <c r="F82" s="266">
        <v>4.75</v>
      </c>
      <c r="G82" s="34"/>
      <c r="H82" s="39"/>
    </row>
    <row r="83" spans="1:8" s="2" customFormat="1" ht="16.75" customHeight="1">
      <c r="A83" s="34"/>
      <c r="B83" s="39"/>
      <c r="C83" s="265" t="s">
        <v>1</v>
      </c>
      <c r="D83" s="265" t="s">
        <v>237</v>
      </c>
      <c r="E83" s="17" t="s">
        <v>1</v>
      </c>
      <c r="F83" s="266">
        <v>7.6</v>
      </c>
      <c r="G83" s="34"/>
      <c r="H83" s="39"/>
    </row>
    <row r="84" spans="1:8" s="2" customFormat="1" ht="16.75" customHeight="1">
      <c r="A84" s="34"/>
      <c r="B84" s="39"/>
      <c r="C84" s="265" t="s">
        <v>114</v>
      </c>
      <c r="D84" s="265" t="s">
        <v>213</v>
      </c>
      <c r="E84" s="17" t="s">
        <v>1</v>
      </c>
      <c r="F84" s="266">
        <v>18.335000000000001</v>
      </c>
      <c r="G84" s="34"/>
      <c r="H84" s="39"/>
    </row>
    <row r="85" spans="1:8" s="2" customFormat="1" ht="16.75" customHeight="1">
      <c r="A85" s="34"/>
      <c r="B85" s="39"/>
      <c r="C85" s="267" t="s">
        <v>767</v>
      </c>
      <c r="D85" s="34"/>
      <c r="E85" s="34"/>
      <c r="F85" s="34"/>
      <c r="G85" s="34"/>
      <c r="H85" s="39"/>
    </row>
    <row r="86" spans="1:8" s="2" customFormat="1" ht="24">
      <c r="A86" s="34"/>
      <c r="B86" s="39"/>
      <c r="C86" s="265" t="s">
        <v>232</v>
      </c>
      <c r="D86" s="265" t="s">
        <v>233</v>
      </c>
      <c r="E86" s="17" t="s">
        <v>188</v>
      </c>
      <c r="F86" s="266">
        <v>18.335000000000001</v>
      </c>
      <c r="G86" s="34"/>
      <c r="H86" s="39"/>
    </row>
    <row r="87" spans="1:8" s="2" customFormat="1" ht="24">
      <c r="A87" s="34"/>
      <c r="B87" s="39"/>
      <c r="C87" s="265" t="s">
        <v>246</v>
      </c>
      <c r="D87" s="265" t="s">
        <v>247</v>
      </c>
      <c r="E87" s="17" t="s">
        <v>188</v>
      </c>
      <c r="F87" s="266">
        <v>3921.8910000000001</v>
      </c>
      <c r="G87" s="34"/>
      <c r="H87" s="39"/>
    </row>
    <row r="88" spans="1:8" s="2" customFormat="1" ht="16.75" customHeight="1">
      <c r="A88" s="34"/>
      <c r="B88" s="39"/>
      <c r="C88" s="261" t="s">
        <v>116</v>
      </c>
      <c r="D88" s="262" t="s">
        <v>1</v>
      </c>
      <c r="E88" s="263" t="s">
        <v>1</v>
      </c>
      <c r="F88" s="264">
        <v>4935</v>
      </c>
      <c r="G88" s="34"/>
      <c r="H88" s="39"/>
    </row>
    <row r="89" spans="1:8" s="2" customFormat="1" ht="16.75" customHeight="1">
      <c r="A89" s="34"/>
      <c r="B89" s="39"/>
      <c r="C89" s="265" t="s">
        <v>116</v>
      </c>
      <c r="D89" s="265" t="s">
        <v>461</v>
      </c>
      <c r="E89" s="17" t="s">
        <v>1</v>
      </c>
      <c r="F89" s="266">
        <v>4935</v>
      </c>
      <c r="G89" s="34"/>
      <c r="H89" s="39"/>
    </row>
    <row r="90" spans="1:8" s="2" customFormat="1" ht="16.75" customHeight="1">
      <c r="A90" s="34"/>
      <c r="B90" s="39"/>
      <c r="C90" s="267" t="s">
        <v>767</v>
      </c>
      <c r="D90" s="34"/>
      <c r="E90" s="34"/>
      <c r="F90" s="34"/>
      <c r="G90" s="34"/>
      <c r="H90" s="39"/>
    </row>
    <row r="91" spans="1:8" s="2" customFormat="1" ht="16.75" customHeight="1">
      <c r="A91" s="34"/>
      <c r="B91" s="39"/>
      <c r="C91" s="265" t="s">
        <v>458</v>
      </c>
      <c r="D91" s="265" t="s">
        <v>459</v>
      </c>
      <c r="E91" s="17" t="s">
        <v>171</v>
      </c>
      <c r="F91" s="266">
        <v>9881.8799999999992</v>
      </c>
      <c r="G91" s="34"/>
      <c r="H91" s="39"/>
    </row>
    <row r="92" spans="1:8" s="2" customFormat="1" ht="24">
      <c r="A92" s="34"/>
      <c r="B92" s="39"/>
      <c r="C92" s="265" t="s">
        <v>207</v>
      </c>
      <c r="D92" s="265" t="s">
        <v>208</v>
      </c>
      <c r="E92" s="17" t="s">
        <v>188</v>
      </c>
      <c r="F92" s="266">
        <v>3809.2640000000001</v>
      </c>
      <c r="G92" s="34"/>
      <c r="H92" s="39"/>
    </row>
    <row r="93" spans="1:8" s="2" customFormat="1" ht="16.75" customHeight="1">
      <c r="A93" s="34"/>
      <c r="B93" s="39"/>
      <c r="C93" s="265" t="s">
        <v>308</v>
      </c>
      <c r="D93" s="265" t="s">
        <v>309</v>
      </c>
      <c r="E93" s="17" t="s">
        <v>171</v>
      </c>
      <c r="F93" s="266">
        <v>5096.88</v>
      </c>
      <c r="G93" s="34"/>
      <c r="H93" s="39"/>
    </row>
    <row r="94" spans="1:8" s="2" customFormat="1" ht="16.75" customHeight="1">
      <c r="A94" s="34"/>
      <c r="B94" s="39"/>
      <c r="C94" s="265" t="s">
        <v>466</v>
      </c>
      <c r="D94" s="265" t="s">
        <v>467</v>
      </c>
      <c r="E94" s="17" t="s">
        <v>171</v>
      </c>
      <c r="F94" s="266">
        <v>4946.88</v>
      </c>
      <c r="G94" s="34"/>
      <c r="H94" s="39"/>
    </row>
    <row r="95" spans="1:8" s="2" customFormat="1" ht="16.75" customHeight="1">
      <c r="A95" s="34"/>
      <c r="B95" s="39"/>
      <c r="C95" s="265" t="s">
        <v>471</v>
      </c>
      <c r="D95" s="265" t="s">
        <v>472</v>
      </c>
      <c r="E95" s="17" t="s">
        <v>171</v>
      </c>
      <c r="F95" s="266">
        <v>4939.75</v>
      </c>
      <c r="G95" s="34"/>
      <c r="H95" s="39"/>
    </row>
    <row r="96" spans="1:8" s="2" customFormat="1" ht="16.75" customHeight="1">
      <c r="A96" s="34"/>
      <c r="B96" s="39"/>
      <c r="C96" s="265" t="s">
        <v>475</v>
      </c>
      <c r="D96" s="265" t="s">
        <v>476</v>
      </c>
      <c r="E96" s="17" t="s">
        <v>171</v>
      </c>
      <c r="F96" s="266">
        <v>4944.5</v>
      </c>
      <c r="G96" s="34"/>
      <c r="H96" s="39"/>
    </row>
    <row r="97" spans="1:8" s="2" customFormat="1" ht="24">
      <c r="A97" s="34"/>
      <c r="B97" s="39"/>
      <c r="C97" s="265" t="s">
        <v>483</v>
      </c>
      <c r="D97" s="265" t="s">
        <v>484</v>
      </c>
      <c r="E97" s="17" t="s">
        <v>171</v>
      </c>
      <c r="F97" s="266">
        <v>4944.5</v>
      </c>
      <c r="G97" s="34"/>
      <c r="H97" s="39"/>
    </row>
    <row r="98" spans="1:8" s="2" customFormat="1" ht="16.75" customHeight="1">
      <c r="A98" s="34"/>
      <c r="B98" s="39"/>
      <c r="C98" s="261" t="s">
        <v>118</v>
      </c>
      <c r="D98" s="262" t="s">
        <v>1</v>
      </c>
      <c r="E98" s="263" t="s">
        <v>1</v>
      </c>
      <c r="F98" s="264">
        <v>2.88</v>
      </c>
      <c r="G98" s="34"/>
      <c r="H98" s="39"/>
    </row>
    <row r="99" spans="1:8" s="2" customFormat="1" ht="16.75" customHeight="1">
      <c r="A99" s="34"/>
      <c r="B99" s="39"/>
      <c r="C99" s="265" t="s">
        <v>118</v>
      </c>
      <c r="D99" s="265" t="s">
        <v>463</v>
      </c>
      <c r="E99" s="17" t="s">
        <v>1</v>
      </c>
      <c r="F99" s="266">
        <v>2.88</v>
      </c>
      <c r="G99" s="34"/>
      <c r="H99" s="39"/>
    </row>
    <row r="100" spans="1:8" s="2" customFormat="1" ht="16.75" customHeight="1">
      <c r="A100" s="34"/>
      <c r="B100" s="39"/>
      <c r="C100" s="267" t="s">
        <v>767</v>
      </c>
      <c r="D100" s="34"/>
      <c r="E100" s="34"/>
      <c r="F100" s="34"/>
      <c r="G100" s="34"/>
      <c r="H100" s="39"/>
    </row>
    <row r="101" spans="1:8" s="2" customFormat="1" ht="16.75" customHeight="1">
      <c r="A101" s="34"/>
      <c r="B101" s="39"/>
      <c r="C101" s="265" t="s">
        <v>458</v>
      </c>
      <c r="D101" s="265" t="s">
        <v>459</v>
      </c>
      <c r="E101" s="17" t="s">
        <v>171</v>
      </c>
      <c r="F101" s="266">
        <v>9881.8799999999992</v>
      </c>
      <c r="G101" s="34"/>
      <c r="H101" s="39"/>
    </row>
    <row r="102" spans="1:8" s="2" customFormat="1" ht="24">
      <c r="A102" s="34"/>
      <c r="B102" s="39"/>
      <c r="C102" s="265" t="s">
        <v>207</v>
      </c>
      <c r="D102" s="265" t="s">
        <v>208</v>
      </c>
      <c r="E102" s="17" t="s">
        <v>188</v>
      </c>
      <c r="F102" s="266">
        <v>3809.2640000000001</v>
      </c>
      <c r="G102" s="34"/>
      <c r="H102" s="39"/>
    </row>
    <row r="103" spans="1:8" s="2" customFormat="1" ht="16.75" customHeight="1">
      <c r="A103" s="34"/>
      <c r="B103" s="39"/>
      <c r="C103" s="265" t="s">
        <v>308</v>
      </c>
      <c r="D103" s="265" t="s">
        <v>309</v>
      </c>
      <c r="E103" s="17" t="s">
        <v>171</v>
      </c>
      <c r="F103" s="266">
        <v>5096.88</v>
      </c>
      <c r="G103" s="34"/>
      <c r="H103" s="39"/>
    </row>
    <row r="104" spans="1:8" s="2" customFormat="1" ht="16.75" customHeight="1">
      <c r="A104" s="34"/>
      <c r="B104" s="39"/>
      <c r="C104" s="265" t="s">
        <v>466</v>
      </c>
      <c r="D104" s="265" t="s">
        <v>467</v>
      </c>
      <c r="E104" s="17" t="s">
        <v>171</v>
      </c>
      <c r="F104" s="266">
        <v>4946.88</v>
      </c>
      <c r="G104" s="34"/>
      <c r="H104" s="39"/>
    </row>
    <row r="105" spans="1:8" s="2" customFormat="1" ht="16.75" customHeight="1">
      <c r="A105" s="34"/>
      <c r="B105" s="39"/>
      <c r="C105" s="265" t="s">
        <v>487</v>
      </c>
      <c r="D105" s="265" t="s">
        <v>488</v>
      </c>
      <c r="E105" s="17" t="s">
        <v>171</v>
      </c>
      <c r="F105" s="266">
        <v>11.88</v>
      </c>
      <c r="G105" s="34"/>
      <c r="H105" s="39"/>
    </row>
    <row r="106" spans="1:8" s="2" customFormat="1" ht="16.75" customHeight="1">
      <c r="A106" s="34"/>
      <c r="B106" s="39"/>
      <c r="C106" s="265" t="s">
        <v>497</v>
      </c>
      <c r="D106" s="265" t="s">
        <v>498</v>
      </c>
      <c r="E106" s="17" t="s">
        <v>171</v>
      </c>
      <c r="F106" s="266">
        <v>2.9660000000000002</v>
      </c>
      <c r="G106" s="34"/>
      <c r="H106" s="39"/>
    </row>
    <row r="107" spans="1:8" s="2" customFormat="1" ht="16.75" customHeight="1">
      <c r="A107" s="34"/>
      <c r="B107" s="39"/>
      <c r="C107" s="261" t="s">
        <v>120</v>
      </c>
      <c r="D107" s="262" t="s">
        <v>1</v>
      </c>
      <c r="E107" s="263" t="s">
        <v>1</v>
      </c>
      <c r="F107" s="264">
        <v>23.641999999999999</v>
      </c>
      <c r="G107" s="34"/>
      <c r="H107" s="39"/>
    </row>
    <row r="108" spans="1:8" s="2" customFormat="1" ht="16.75" customHeight="1">
      <c r="A108" s="34"/>
      <c r="B108" s="39"/>
      <c r="C108" s="265" t="s">
        <v>1</v>
      </c>
      <c r="D108" s="265" t="s">
        <v>277</v>
      </c>
      <c r="E108" s="17" t="s">
        <v>1</v>
      </c>
      <c r="F108" s="266">
        <v>1.08</v>
      </c>
      <c r="G108" s="34"/>
      <c r="H108" s="39"/>
    </row>
    <row r="109" spans="1:8" s="2" customFormat="1" ht="16.75" customHeight="1">
      <c r="A109" s="34"/>
      <c r="B109" s="39"/>
      <c r="C109" s="265" t="s">
        <v>1</v>
      </c>
      <c r="D109" s="265" t="s">
        <v>278</v>
      </c>
      <c r="E109" s="17" t="s">
        <v>1</v>
      </c>
      <c r="F109" s="266">
        <v>1.08</v>
      </c>
      <c r="G109" s="34"/>
      <c r="H109" s="39"/>
    </row>
    <row r="110" spans="1:8" s="2" customFormat="1" ht="16.75" customHeight="1">
      <c r="A110" s="34"/>
      <c r="B110" s="39"/>
      <c r="C110" s="265" t="s">
        <v>1</v>
      </c>
      <c r="D110" s="265" t="s">
        <v>279</v>
      </c>
      <c r="E110" s="17" t="s">
        <v>1</v>
      </c>
      <c r="F110" s="266">
        <v>1.26</v>
      </c>
      <c r="G110" s="34"/>
      <c r="H110" s="39"/>
    </row>
    <row r="111" spans="1:8" s="2" customFormat="1" ht="16.75" customHeight="1">
      <c r="A111" s="34"/>
      <c r="B111" s="39"/>
      <c r="C111" s="265" t="s">
        <v>1</v>
      </c>
      <c r="D111" s="265" t="s">
        <v>231</v>
      </c>
      <c r="E111" s="17" t="s">
        <v>1</v>
      </c>
      <c r="F111" s="266">
        <v>4.6740000000000004</v>
      </c>
      <c r="G111" s="34"/>
      <c r="H111" s="39"/>
    </row>
    <row r="112" spans="1:8" s="2" customFormat="1" ht="16.75" customHeight="1">
      <c r="A112" s="34"/>
      <c r="B112" s="39"/>
      <c r="C112" s="265" t="s">
        <v>1</v>
      </c>
      <c r="D112" s="265" t="s">
        <v>280</v>
      </c>
      <c r="E112" s="17" t="s">
        <v>1</v>
      </c>
      <c r="F112" s="266">
        <v>3.88</v>
      </c>
      <c r="G112" s="34"/>
      <c r="H112" s="39"/>
    </row>
    <row r="113" spans="1:8" s="2" customFormat="1" ht="16.75" customHeight="1">
      <c r="A113" s="34"/>
      <c r="B113" s="39"/>
      <c r="C113" s="265" t="s">
        <v>1</v>
      </c>
      <c r="D113" s="265" t="s">
        <v>281</v>
      </c>
      <c r="E113" s="17" t="s">
        <v>1</v>
      </c>
      <c r="F113" s="266">
        <v>2.8740000000000001</v>
      </c>
      <c r="G113" s="34"/>
      <c r="H113" s="39"/>
    </row>
    <row r="114" spans="1:8" s="2" customFormat="1" ht="16.75" customHeight="1">
      <c r="A114" s="34"/>
      <c r="B114" s="39"/>
      <c r="C114" s="265" t="s">
        <v>1</v>
      </c>
      <c r="D114" s="265" t="s">
        <v>282</v>
      </c>
      <c r="E114" s="17" t="s">
        <v>1</v>
      </c>
      <c r="F114" s="266">
        <v>2.7879999999999998</v>
      </c>
      <c r="G114" s="34"/>
      <c r="H114" s="39"/>
    </row>
    <row r="115" spans="1:8" s="2" customFormat="1" ht="16.75" customHeight="1">
      <c r="A115" s="34"/>
      <c r="B115" s="39"/>
      <c r="C115" s="265" t="s">
        <v>1</v>
      </c>
      <c r="D115" s="265" t="s">
        <v>283</v>
      </c>
      <c r="E115" s="17" t="s">
        <v>1</v>
      </c>
      <c r="F115" s="266">
        <v>2.7</v>
      </c>
      <c r="G115" s="34"/>
      <c r="H115" s="39"/>
    </row>
    <row r="116" spans="1:8" s="2" customFormat="1" ht="16.75" customHeight="1">
      <c r="A116" s="34"/>
      <c r="B116" s="39"/>
      <c r="C116" s="265" t="s">
        <v>1</v>
      </c>
      <c r="D116" s="265" t="s">
        <v>284</v>
      </c>
      <c r="E116" s="17" t="s">
        <v>1</v>
      </c>
      <c r="F116" s="266">
        <v>1.653</v>
      </c>
      <c r="G116" s="34"/>
      <c r="H116" s="39"/>
    </row>
    <row r="117" spans="1:8" s="2" customFormat="1" ht="16.75" customHeight="1">
      <c r="A117" s="34"/>
      <c r="B117" s="39"/>
      <c r="C117" s="265" t="s">
        <v>1</v>
      </c>
      <c r="D117" s="265" t="s">
        <v>285</v>
      </c>
      <c r="E117" s="17" t="s">
        <v>1</v>
      </c>
      <c r="F117" s="266">
        <v>1.653</v>
      </c>
      <c r="G117" s="34"/>
      <c r="H117" s="39"/>
    </row>
    <row r="118" spans="1:8" s="2" customFormat="1" ht="16.75" customHeight="1">
      <c r="A118" s="34"/>
      <c r="B118" s="39"/>
      <c r="C118" s="265" t="s">
        <v>120</v>
      </c>
      <c r="D118" s="265" t="s">
        <v>213</v>
      </c>
      <c r="E118" s="17" t="s">
        <v>1</v>
      </c>
      <c r="F118" s="266">
        <v>23.641999999999999</v>
      </c>
      <c r="G118" s="34"/>
      <c r="H118" s="39"/>
    </row>
    <row r="119" spans="1:8" s="2" customFormat="1" ht="16.75" customHeight="1">
      <c r="A119" s="34"/>
      <c r="B119" s="39"/>
      <c r="C119" s="267" t="s">
        <v>767</v>
      </c>
      <c r="D119" s="34"/>
      <c r="E119" s="34"/>
      <c r="F119" s="34"/>
      <c r="G119" s="34"/>
      <c r="H119" s="39"/>
    </row>
    <row r="120" spans="1:8" s="2" customFormat="1" ht="16.75" customHeight="1">
      <c r="A120" s="34"/>
      <c r="B120" s="39"/>
      <c r="C120" s="265" t="s">
        <v>274</v>
      </c>
      <c r="D120" s="265" t="s">
        <v>275</v>
      </c>
      <c r="E120" s="17" t="s">
        <v>188</v>
      </c>
      <c r="F120" s="266">
        <v>23.641999999999999</v>
      </c>
      <c r="G120" s="34"/>
      <c r="H120" s="39"/>
    </row>
    <row r="121" spans="1:8" s="2" customFormat="1" ht="24">
      <c r="A121" s="34"/>
      <c r="B121" s="39"/>
      <c r="C121" s="265" t="s">
        <v>246</v>
      </c>
      <c r="D121" s="265" t="s">
        <v>247</v>
      </c>
      <c r="E121" s="17" t="s">
        <v>188</v>
      </c>
      <c r="F121" s="266">
        <v>3921.8910000000001</v>
      </c>
      <c r="G121" s="34"/>
      <c r="H121" s="39"/>
    </row>
    <row r="122" spans="1:8" s="2" customFormat="1" ht="26.5" customHeight="1">
      <c r="A122" s="34"/>
      <c r="B122" s="39"/>
      <c r="C122" s="260" t="s">
        <v>768</v>
      </c>
      <c r="D122" s="260" t="s">
        <v>88</v>
      </c>
      <c r="E122" s="34"/>
      <c r="F122" s="34"/>
      <c r="G122" s="34"/>
      <c r="H122" s="39"/>
    </row>
    <row r="123" spans="1:8" s="2" customFormat="1" ht="16.75" customHeight="1">
      <c r="A123" s="34"/>
      <c r="B123" s="39"/>
      <c r="C123" s="261" t="s">
        <v>102</v>
      </c>
      <c r="D123" s="262" t="s">
        <v>1</v>
      </c>
      <c r="E123" s="263" t="s">
        <v>1</v>
      </c>
      <c r="F123" s="264">
        <v>1454</v>
      </c>
      <c r="G123" s="34"/>
      <c r="H123" s="39"/>
    </row>
    <row r="124" spans="1:8" s="2" customFormat="1" ht="16.75" customHeight="1">
      <c r="A124" s="34"/>
      <c r="B124" s="39"/>
      <c r="C124" s="265" t="s">
        <v>1</v>
      </c>
      <c r="D124" s="265" t="s">
        <v>662</v>
      </c>
      <c r="E124" s="17" t="s">
        <v>1</v>
      </c>
      <c r="F124" s="266">
        <v>1454</v>
      </c>
      <c r="G124" s="34"/>
      <c r="H124" s="39"/>
    </row>
    <row r="125" spans="1:8" s="2" customFormat="1" ht="16.75" customHeight="1">
      <c r="A125" s="34"/>
      <c r="B125" s="39"/>
      <c r="C125" s="265" t="s">
        <v>102</v>
      </c>
      <c r="D125" s="265" t="s">
        <v>213</v>
      </c>
      <c r="E125" s="17" t="s">
        <v>1</v>
      </c>
      <c r="F125" s="266">
        <v>1454</v>
      </c>
      <c r="G125" s="34"/>
      <c r="H125" s="39"/>
    </row>
    <row r="126" spans="1:8" s="2" customFormat="1" ht="16.75" customHeight="1">
      <c r="A126" s="34"/>
      <c r="B126" s="39"/>
      <c r="C126" s="267" t="s">
        <v>767</v>
      </c>
      <c r="D126" s="34"/>
      <c r="E126" s="34"/>
      <c r="F126" s="34"/>
      <c r="G126" s="34"/>
      <c r="H126" s="39"/>
    </row>
    <row r="127" spans="1:8" s="2" customFormat="1" ht="24">
      <c r="A127" s="34"/>
      <c r="B127" s="39"/>
      <c r="C127" s="265" t="s">
        <v>207</v>
      </c>
      <c r="D127" s="265" t="s">
        <v>208</v>
      </c>
      <c r="E127" s="17" t="s">
        <v>188</v>
      </c>
      <c r="F127" s="266">
        <v>1454</v>
      </c>
      <c r="G127" s="34"/>
      <c r="H127" s="39"/>
    </row>
    <row r="128" spans="1:8" s="2" customFormat="1" ht="24">
      <c r="A128" s="34"/>
      <c r="B128" s="39"/>
      <c r="C128" s="265" t="s">
        <v>246</v>
      </c>
      <c r="D128" s="265" t="s">
        <v>247</v>
      </c>
      <c r="E128" s="17" t="s">
        <v>188</v>
      </c>
      <c r="F128" s="266">
        <v>1462.28</v>
      </c>
      <c r="G128" s="34"/>
      <c r="H128" s="39"/>
    </row>
    <row r="129" spans="1:8" s="2" customFormat="1" ht="16.75" customHeight="1">
      <c r="A129" s="34"/>
      <c r="B129" s="39"/>
      <c r="C129" s="261" t="s">
        <v>104</v>
      </c>
      <c r="D129" s="262" t="s">
        <v>1</v>
      </c>
      <c r="E129" s="263" t="s">
        <v>1</v>
      </c>
      <c r="F129" s="264">
        <v>1462.28</v>
      </c>
      <c r="G129" s="34"/>
      <c r="H129" s="39"/>
    </row>
    <row r="130" spans="1:8" s="2" customFormat="1" ht="16.75" customHeight="1">
      <c r="A130" s="34"/>
      <c r="B130" s="39"/>
      <c r="C130" s="265" t="s">
        <v>104</v>
      </c>
      <c r="D130" s="265" t="s">
        <v>666</v>
      </c>
      <c r="E130" s="17" t="s">
        <v>1</v>
      </c>
      <c r="F130" s="266">
        <v>1462.28</v>
      </c>
      <c r="G130" s="34"/>
      <c r="H130" s="39"/>
    </row>
    <row r="131" spans="1:8" s="2" customFormat="1" ht="16.75" customHeight="1">
      <c r="A131" s="34"/>
      <c r="B131" s="39"/>
      <c r="C131" s="267" t="s">
        <v>767</v>
      </c>
      <c r="D131" s="34"/>
      <c r="E131" s="34"/>
      <c r="F131" s="34"/>
      <c r="G131" s="34"/>
      <c r="H131" s="39"/>
    </row>
    <row r="132" spans="1:8" s="2" customFormat="1" ht="24">
      <c r="A132" s="34"/>
      <c r="B132" s="39"/>
      <c r="C132" s="265" t="s">
        <v>246</v>
      </c>
      <c r="D132" s="265" t="s">
        <v>247</v>
      </c>
      <c r="E132" s="17" t="s">
        <v>188</v>
      </c>
      <c r="F132" s="266">
        <v>1462.28</v>
      </c>
      <c r="G132" s="34"/>
      <c r="H132" s="39"/>
    </row>
    <row r="133" spans="1:8" s="2" customFormat="1" ht="16.75" customHeight="1">
      <c r="A133" s="34"/>
      <c r="B133" s="39"/>
      <c r="C133" s="265" t="s">
        <v>264</v>
      </c>
      <c r="D133" s="265" t="s">
        <v>265</v>
      </c>
      <c r="E133" s="17" t="s">
        <v>266</v>
      </c>
      <c r="F133" s="266">
        <v>2705.2179999999998</v>
      </c>
      <c r="G133" s="34"/>
      <c r="H133" s="39"/>
    </row>
    <row r="134" spans="1:8" s="2" customFormat="1" ht="16.75" customHeight="1">
      <c r="A134" s="34"/>
      <c r="B134" s="39"/>
      <c r="C134" s="265" t="s">
        <v>269</v>
      </c>
      <c r="D134" s="265" t="s">
        <v>270</v>
      </c>
      <c r="E134" s="17" t="s">
        <v>188</v>
      </c>
      <c r="F134" s="266">
        <v>1462.28</v>
      </c>
      <c r="G134" s="34"/>
      <c r="H134" s="39"/>
    </row>
    <row r="135" spans="1:8" s="2" customFormat="1" ht="16.75" customHeight="1">
      <c r="A135" s="34"/>
      <c r="B135" s="39"/>
      <c r="C135" s="261" t="s">
        <v>112</v>
      </c>
      <c r="D135" s="262" t="s">
        <v>1</v>
      </c>
      <c r="E135" s="263" t="s">
        <v>1</v>
      </c>
      <c r="F135" s="264">
        <v>8.2799999999999994</v>
      </c>
      <c r="G135" s="34"/>
      <c r="H135" s="39"/>
    </row>
    <row r="136" spans="1:8" s="2" customFormat="1" ht="16.75" customHeight="1">
      <c r="A136" s="34"/>
      <c r="B136" s="39"/>
      <c r="C136" s="265" t="s">
        <v>1</v>
      </c>
      <c r="D136" s="265" t="s">
        <v>664</v>
      </c>
      <c r="E136" s="17" t="s">
        <v>1</v>
      </c>
      <c r="F136" s="266">
        <v>8.2799999999999994</v>
      </c>
      <c r="G136" s="34"/>
      <c r="H136" s="39"/>
    </row>
    <row r="137" spans="1:8" s="2" customFormat="1" ht="16.75" customHeight="1">
      <c r="A137" s="34"/>
      <c r="B137" s="39"/>
      <c r="C137" s="265" t="s">
        <v>112</v>
      </c>
      <c r="D137" s="265" t="s">
        <v>213</v>
      </c>
      <c r="E137" s="17" t="s">
        <v>1</v>
      </c>
      <c r="F137" s="266">
        <v>8.2799999999999994</v>
      </c>
      <c r="G137" s="34"/>
      <c r="H137" s="39"/>
    </row>
    <row r="138" spans="1:8" s="2" customFormat="1" ht="16.75" customHeight="1">
      <c r="A138" s="34"/>
      <c r="B138" s="39"/>
      <c r="C138" s="267" t="s">
        <v>767</v>
      </c>
      <c r="D138" s="34"/>
      <c r="E138" s="34"/>
      <c r="F138" s="34"/>
      <c r="G138" s="34"/>
      <c r="H138" s="39"/>
    </row>
    <row r="139" spans="1:8" s="2" customFormat="1" ht="24">
      <c r="A139" s="34"/>
      <c r="B139" s="39"/>
      <c r="C139" s="265" t="s">
        <v>225</v>
      </c>
      <c r="D139" s="265" t="s">
        <v>226</v>
      </c>
      <c r="E139" s="17" t="s">
        <v>188</v>
      </c>
      <c r="F139" s="266">
        <v>8.2799999999999994</v>
      </c>
      <c r="G139" s="34"/>
      <c r="H139" s="39"/>
    </row>
    <row r="140" spans="1:8" s="2" customFormat="1" ht="24">
      <c r="A140" s="34"/>
      <c r="B140" s="39"/>
      <c r="C140" s="265" t="s">
        <v>246</v>
      </c>
      <c r="D140" s="265" t="s">
        <v>247</v>
      </c>
      <c r="E140" s="17" t="s">
        <v>188</v>
      </c>
      <c r="F140" s="266">
        <v>1462.28</v>
      </c>
      <c r="G140" s="34"/>
      <c r="H140" s="39"/>
    </row>
    <row r="141" spans="1:8" s="2" customFormat="1" ht="7.5" customHeight="1">
      <c r="A141" s="34"/>
      <c r="B141" s="140"/>
      <c r="C141" s="141"/>
      <c r="D141" s="141"/>
      <c r="E141" s="141"/>
      <c r="F141" s="141"/>
      <c r="G141" s="141"/>
      <c r="H141" s="39"/>
    </row>
    <row r="142" spans="1:8" s="2" customFormat="1" ht="11">
      <c r="A142" s="34"/>
      <c r="B142" s="34"/>
      <c r="C142" s="34"/>
      <c r="D142" s="34"/>
      <c r="E142" s="34"/>
      <c r="F142" s="34"/>
      <c r="G142" s="34"/>
      <c r="H142" s="34"/>
    </row>
  </sheetData>
  <sheetProtection algorithmName="SHA-512" hashValue="Dc1GujLLV0JJGnrnCZttE0/uGjU552isZQLXfdGYkqGw25m9wezU7twla4a6t/1f0g0QR/oZxTJ57DuQp6m9wg==" saltValue="u6vAr4/GjnRW+hoaGje6GjuXIoFc468kQ+vcGBRUdSwmj5O7Tjrs+IOUtSgnKRMiZ7bIZPdlTps8TNpAjO06ZQ==" spinCount="100000" sheet="1" objects="1" scenarios="1" formatColumns="0" formatRows="0"/>
  <mergeCells count="2">
    <mergeCell ref="D5:F5"/>
    <mergeCell ref="D6:F6"/>
  </mergeCells>
  <pageMargins left="0.7" right="0.7" top="0.78740157499999996" bottom="0.78740157499999996" header="0.3" footer="0.3"/>
  <pageSetup paperSize="9" fitToHeight="100" orientation="portrait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10</vt:i4>
      </vt:variant>
    </vt:vector>
  </HeadingPairs>
  <TitlesOfParts>
    <vt:vector size="15" baseType="lpstr">
      <vt:lpstr>Rekapitulace stavby</vt:lpstr>
      <vt:lpstr>SO 101 - Stezka pro chodc...</vt:lpstr>
      <vt:lpstr>SO 201 - Armovaný svah</vt:lpstr>
      <vt:lpstr>VON - Vedlejší a ostatní ...</vt:lpstr>
      <vt:lpstr>Seznam figur</vt:lpstr>
      <vt:lpstr>'Rekapitulace stavby'!Názvy_tisku</vt:lpstr>
      <vt:lpstr>'Seznam figur'!Názvy_tisku</vt:lpstr>
      <vt:lpstr>'SO 101 - Stezka pro chodc...'!Názvy_tisku</vt:lpstr>
      <vt:lpstr>'SO 201 - Armovaný svah'!Názvy_tisku</vt:lpstr>
      <vt:lpstr>'VON - Vedlejší a ostatní ...'!Názvy_tisku</vt:lpstr>
      <vt:lpstr>'Rekapitulace stavby'!Oblast_tisku</vt:lpstr>
      <vt:lpstr>'Seznam figur'!Oblast_tisku</vt:lpstr>
      <vt:lpstr>'SO 101 - Stezka pro chodc...'!Oblast_tisku</vt:lpstr>
      <vt:lpstr>'SO 201 - Armovaný svah'!Oblast_tisku</vt:lpstr>
      <vt:lpstr>'VON - Vedlejší a ostatní 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Duben</dc:creator>
  <cp:lastModifiedBy>Hana Valentová</cp:lastModifiedBy>
  <dcterms:created xsi:type="dcterms:W3CDTF">2022-07-19T18:07:27Z</dcterms:created>
  <dcterms:modified xsi:type="dcterms:W3CDTF">2022-07-20T10:12:17Z</dcterms:modified>
</cp:coreProperties>
</file>