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8680" yWindow="-120" windowWidth="29040" windowHeight="15600" activeTab="1"/>
  </bookViews>
  <sheets>
    <sheet name="Pokyny pro vyplnění" sheetId="11" r:id="rId1"/>
    <sheet name="Stavba" sheetId="1" r:id="rId2"/>
    <sheet name="VzorPolozky" sheetId="10" state="hidden" r:id="rId3"/>
    <sheet name="001 2017-08-01-1 Naklady" sheetId="12" r:id="rId4"/>
    <sheet name="01 2017-08-01-1 Pol" sheetId="13" r:id="rId5"/>
    <sheet name="02 2017-08-01-1 Pol" sheetId="14" r:id="rId6"/>
    <sheet name="07 2017-08-01-1 Pol" sheetId="15" r:id="rId7"/>
    <sheet name="08 2017-08-01-1 Pol" sheetId="16" r:id="rId8"/>
  </sheets>
  <externalReferences>
    <externalReference r:id="rId9"/>
  </externalReferences>
  <definedNames>
    <definedName name="CelkemDPHVypocet" localSheetId="1">Stavba!$H$51</definedName>
    <definedName name="CenaCelkem">Stavba!$G$29</definedName>
    <definedName name="CenaCelkemBezDPH">Stavba!$G$28</definedName>
    <definedName name="CenaCelkemVypocet" localSheetId="1">Stavba!$I$51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'001 2017-08-01-1 Naklady'!$1:$7</definedName>
    <definedName name="_xlnm.Print_Titles" localSheetId="4">'01 2017-08-01-1 Pol'!$1:$7</definedName>
    <definedName name="_xlnm.Print_Titles" localSheetId="5">'02 2017-08-01-1 Pol'!$1:$7</definedName>
    <definedName name="_xlnm.Print_Titles" localSheetId="6">'07 2017-08-01-1 Pol'!$1:$7</definedName>
    <definedName name="_xlnm.Print_Titles" localSheetId="7">'08 2017-08-01-1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'001 2017-08-01-1 Naklady'!$A$1:$X$51</definedName>
    <definedName name="_xlnm.Print_Area" localSheetId="4">'01 2017-08-01-1 Pol'!$A$1:$X$109</definedName>
    <definedName name="_xlnm.Print_Area" localSheetId="5">'02 2017-08-01-1 Pol'!$A$1:$X$266</definedName>
    <definedName name="_xlnm.Print_Area" localSheetId="6">'07 2017-08-01-1 Pol'!$A$1:$X$154</definedName>
    <definedName name="_xlnm.Print_Area" localSheetId="7">'08 2017-08-01-1 Pol'!$A$1:$X$144</definedName>
    <definedName name="_xlnm.Print_Area" localSheetId="1">Stavba!$A$1:$J$74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Stavba!$F$51</definedName>
    <definedName name="ZakladDPHZakl">Stavba!$G$25</definedName>
    <definedName name="ZakladDPHZaklVypocet" localSheetId="1">Stavba!$G$51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4525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3" i="1" l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1" i="1"/>
  <c r="F41" i="1"/>
  <c r="G40" i="1"/>
  <c r="F40" i="1"/>
  <c r="G39" i="1"/>
  <c r="F39" i="1"/>
  <c r="G143" i="16"/>
  <c r="BA128" i="16"/>
  <c r="BA126" i="16"/>
  <c r="BA125" i="16"/>
  <c r="BA100" i="16"/>
  <c r="BA99" i="16"/>
  <c r="BA81" i="16"/>
  <c r="BA73" i="16"/>
  <c r="BA67" i="16"/>
  <c r="BA61" i="16"/>
  <c r="BA49" i="16"/>
  <c r="BA16" i="16"/>
  <c r="G9" i="16"/>
  <c r="I9" i="16"/>
  <c r="I8" i="16" s="1"/>
  <c r="K9" i="16"/>
  <c r="M9" i="16"/>
  <c r="O9" i="16"/>
  <c r="Q9" i="16"/>
  <c r="Q8" i="16" s="1"/>
  <c r="V9" i="16"/>
  <c r="G15" i="16"/>
  <c r="M15" i="16" s="1"/>
  <c r="I15" i="16"/>
  <c r="K15" i="16"/>
  <c r="K8" i="16" s="1"/>
  <c r="O15" i="16"/>
  <c r="O8" i="16" s="1"/>
  <c r="Q15" i="16"/>
  <c r="V15" i="16"/>
  <c r="V8" i="16" s="1"/>
  <c r="G24" i="16"/>
  <c r="I24" i="16"/>
  <c r="K24" i="16"/>
  <c r="M24" i="16"/>
  <c r="O24" i="16"/>
  <c r="Q24" i="16"/>
  <c r="V24" i="16"/>
  <c r="G32" i="16"/>
  <c r="M32" i="16" s="1"/>
  <c r="I32" i="16"/>
  <c r="K32" i="16"/>
  <c r="O32" i="16"/>
  <c r="Q32" i="16"/>
  <c r="V32" i="16"/>
  <c r="G40" i="16"/>
  <c r="I40" i="16"/>
  <c r="K40" i="16"/>
  <c r="M40" i="16"/>
  <c r="O40" i="16"/>
  <c r="Q40" i="16"/>
  <c r="V40" i="16"/>
  <c r="G48" i="16"/>
  <c r="M48" i="16" s="1"/>
  <c r="I48" i="16"/>
  <c r="K48" i="16"/>
  <c r="O48" i="16"/>
  <c r="Q48" i="16"/>
  <c r="V48" i="16"/>
  <c r="G54" i="16"/>
  <c r="I54" i="16"/>
  <c r="I53" i="16" s="1"/>
  <c r="K54" i="16"/>
  <c r="M54" i="16"/>
  <c r="O54" i="16"/>
  <c r="Q54" i="16"/>
  <c r="Q53" i="16" s="1"/>
  <c r="V54" i="16"/>
  <c r="G60" i="16"/>
  <c r="G53" i="16" s="1"/>
  <c r="I60" i="16"/>
  <c r="K60" i="16"/>
  <c r="K53" i="16" s="1"/>
  <c r="O60" i="16"/>
  <c r="O53" i="16" s="1"/>
  <c r="Q60" i="16"/>
  <c r="V60" i="16"/>
  <c r="V53" i="16" s="1"/>
  <c r="G66" i="16"/>
  <c r="I66" i="16"/>
  <c r="K66" i="16"/>
  <c r="M66" i="16"/>
  <c r="O66" i="16"/>
  <c r="Q66" i="16"/>
  <c r="V66" i="16"/>
  <c r="G72" i="16"/>
  <c r="M72" i="16" s="1"/>
  <c r="I72" i="16"/>
  <c r="K72" i="16"/>
  <c r="O72" i="16"/>
  <c r="Q72" i="16"/>
  <c r="V72" i="16"/>
  <c r="I78" i="16"/>
  <c r="Q78" i="16"/>
  <c r="G79" i="16"/>
  <c r="G78" i="16" s="1"/>
  <c r="I79" i="16"/>
  <c r="K79" i="16"/>
  <c r="K78" i="16" s="1"/>
  <c r="O79" i="16"/>
  <c r="O78" i="16" s="1"/>
  <c r="Q79" i="16"/>
  <c r="V79" i="16"/>
  <c r="V78" i="16" s="1"/>
  <c r="G86" i="16"/>
  <c r="G85" i="16" s="1"/>
  <c r="I86" i="16"/>
  <c r="K86" i="16"/>
  <c r="K85" i="16" s="1"/>
  <c r="O86" i="16"/>
  <c r="O85" i="16" s="1"/>
  <c r="Q86" i="16"/>
  <c r="V86" i="16"/>
  <c r="V85" i="16" s="1"/>
  <c r="G90" i="16"/>
  <c r="I90" i="16"/>
  <c r="I85" i="16" s="1"/>
  <c r="K90" i="16"/>
  <c r="M90" i="16"/>
  <c r="O90" i="16"/>
  <c r="Q90" i="16"/>
  <c r="Q85" i="16" s="1"/>
  <c r="V90" i="16"/>
  <c r="G94" i="16"/>
  <c r="M94" i="16" s="1"/>
  <c r="I94" i="16"/>
  <c r="K94" i="16"/>
  <c r="O94" i="16"/>
  <c r="Q94" i="16"/>
  <c r="V94" i="16"/>
  <c r="I97" i="16"/>
  <c r="Q97" i="16"/>
  <c r="G98" i="16"/>
  <c r="G97" i="16" s="1"/>
  <c r="I98" i="16"/>
  <c r="K98" i="16"/>
  <c r="K97" i="16" s="1"/>
  <c r="O98" i="16"/>
  <c r="O97" i="16" s="1"/>
  <c r="Q98" i="16"/>
  <c r="V98" i="16"/>
  <c r="V97" i="16" s="1"/>
  <c r="G102" i="16"/>
  <c r="G101" i="16" s="1"/>
  <c r="I102" i="16"/>
  <c r="K102" i="16"/>
  <c r="K101" i="16" s="1"/>
  <c r="O102" i="16"/>
  <c r="O101" i="16" s="1"/>
  <c r="Q102" i="16"/>
  <c r="V102" i="16"/>
  <c r="V101" i="16" s="1"/>
  <c r="G105" i="16"/>
  <c r="I105" i="16"/>
  <c r="I101" i="16" s="1"/>
  <c r="K105" i="16"/>
  <c r="M105" i="16"/>
  <c r="O105" i="16"/>
  <c r="Q105" i="16"/>
  <c r="Q101" i="16" s="1"/>
  <c r="V105" i="16"/>
  <c r="G109" i="16"/>
  <c r="M109" i="16" s="1"/>
  <c r="I109" i="16"/>
  <c r="K109" i="16"/>
  <c r="O109" i="16"/>
  <c r="Q109" i="16"/>
  <c r="V109" i="16"/>
  <c r="G113" i="16"/>
  <c r="I113" i="16"/>
  <c r="K113" i="16"/>
  <c r="M113" i="16"/>
  <c r="O113" i="16"/>
  <c r="Q113" i="16"/>
  <c r="V113" i="16"/>
  <c r="G116" i="16"/>
  <c r="M116" i="16" s="1"/>
  <c r="I116" i="16"/>
  <c r="K116" i="16"/>
  <c r="O116" i="16"/>
  <c r="Q116" i="16"/>
  <c r="V116" i="16"/>
  <c r="G118" i="16"/>
  <c r="I118" i="16"/>
  <c r="K118" i="16"/>
  <c r="M118" i="16"/>
  <c r="O118" i="16"/>
  <c r="Q118" i="16"/>
  <c r="V118" i="16"/>
  <c r="G119" i="16"/>
  <c r="M119" i="16" s="1"/>
  <c r="I119" i="16"/>
  <c r="K119" i="16"/>
  <c r="O119" i="16"/>
  <c r="Q119" i="16"/>
  <c r="V119" i="16"/>
  <c r="G123" i="16"/>
  <c r="I123" i="16"/>
  <c r="K123" i="16"/>
  <c r="M123" i="16"/>
  <c r="O123" i="16"/>
  <c r="Q123" i="16"/>
  <c r="V123" i="16"/>
  <c r="G133" i="16"/>
  <c r="M133" i="16" s="1"/>
  <c r="I133" i="16"/>
  <c r="K133" i="16"/>
  <c r="O133" i="16"/>
  <c r="Q133" i="16"/>
  <c r="V133" i="16"/>
  <c r="G134" i="16"/>
  <c r="I134" i="16"/>
  <c r="K134" i="16"/>
  <c r="M134" i="16"/>
  <c r="O134" i="16"/>
  <c r="Q134" i="16"/>
  <c r="V134" i="16"/>
  <c r="G135" i="16"/>
  <c r="M135" i="16" s="1"/>
  <c r="I135" i="16"/>
  <c r="K135" i="16"/>
  <c r="O135" i="16"/>
  <c r="Q135" i="16"/>
  <c r="V135" i="16"/>
  <c r="G140" i="16"/>
  <c r="I140" i="16"/>
  <c r="K140" i="16"/>
  <c r="M140" i="16"/>
  <c r="O140" i="16"/>
  <c r="Q140" i="16"/>
  <c r="V140" i="16"/>
  <c r="AE143" i="16"/>
  <c r="AF143" i="16"/>
  <c r="G153" i="15"/>
  <c r="BA130" i="15"/>
  <c r="BA125" i="15"/>
  <c r="BA121" i="15"/>
  <c r="BA109" i="15"/>
  <c r="BA108" i="15"/>
  <c r="BA106" i="15"/>
  <c r="BA102" i="15"/>
  <c r="BA101" i="15"/>
  <c r="BA95" i="15"/>
  <c r="BA94" i="15"/>
  <c r="BA93" i="15"/>
  <c r="BA77" i="15"/>
  <c r="BA68" i="15"/>
  <c r="BA67" i="15"/>
  <c r="BA50" i="15"/>
  <c r="BA42" i="15"/>
  <c r="BA21" i="15"/>
  <c r="BA17" i="15"/>
  <c r="BA14" i="15"/>
  <c r="BA13" i="15"/>
  <c r="G9" i="15"/>
  <c r="I9" i="15"/>
  <c r="I8" i="15" s="1"/>
  <c r="K9" i="15"/>
  <c r="M9" i="15"/>
  <c r="O9" i="15"/>
  <c r="Q9" i="15"/>
  <c r="Q8" i="15" s="1"/>
  <c r="V9" i="15"/>
  <c r="G12" i="15"/>
  <c r="G8" i="15" s="1"/>
  <c r="I12" i="15"/>
  <c r="K12" i="15"/>
  <c r="K8" i="15" s="1"/>
  <c r="O12" i="15"/>
  <c r="O8" i="15" s="1"/>
  <c r="Q12" i="15"/>
  <c r="V12" i="15"/>
  <c r="V8" i="15" s="1"/>
  <c r="G16" i="15"/>
  <c r="I16" i="15"/>
  <c r="K16" i="15"/>
  <c r="M16" i="15"/>
  <c r="O16" i="15"/>
  <c r="Q16" i="15"/>
  <c r="V16" i="15"/>
  <c r="G20" i="15"/>
  <c r="M20" i="15" s="1"/>
  <c r="I20" i="15"/>
  <c r="K20" i="15"/>
  <c r="O20" i="15"/>
  <c r="Q20" i="15"/>
  <c r="V20" i="15"/>
  <c r="G26" i="15"/>
  <c r="I26" i="15"/>
  <c r="K26" i="15"/>
  <c r="M26" i="15"/>
  <c r="O26" i="15"/>
  <c r="Q26" i="15"/>
  <c r="V26" i="15"/>
  <c r="G29" i="15"/>
  <c r="M29" i="15" s="1"/>
  <c r="I29" i="15"/>
  <c r="K29" i="15"/>
  <c r="O29" i="15"/>
  <c r="Q29" i="15"/>
  <c r="V29" i="15"/>
  <c r="G34" i="15"/>
  <c r="I34" i="15"/>
  <c r="K34" i="15"/>
  <c r="M34" i="15"/>
  <c r="O34" i="15"/>
  <c r="Q34" i="15"/>
  <c r="V34" i="15"/>
  <c r="G37" i="15"/>
  <c r="M37" i="15" s="1"/>
  <c r="I37" i="15"/>
  <c r="K37" i="15"/>
  <c r="O37" i="15"/>
  <c r="Q37" i="15"/>
  <c r="V37" i="15"/>
  <c r="G41" i="15"/>
  <c r="G40" i="15" s="1"/>
  <c r="I41" i="15"/>
  <c r="K41" i="15"/>
  <c r="K40" i="15" s="1"/>
  <c r="O41" i="15"/>
  <c r="O40" i="15" s="1"/>
  <c r="Q41" i="15"/>
  <c r="V41" i="15"/>
  <c r="V40" i="15" s="1"/>
  <c r="G44" i="15"/>
  <c r="I44" i="15"/>
  <c r="I40" i="15" s="1"/>
  <c r="K44" i="15"/>
  <c r="M44" i="15"/>
  <c r="O44" i="15"/>
  <c r="Q44" i="15"/>
  <c r="Q40" i="15" s="1"/>
  <c r="V44" i="15"/>
  <c r="G49" i="15"/>
  <c r="I49" i="15"/>
  <c r="I48" i="15" s="1"/>
  <c r="K49" i="15"/>
  <c r="M49" i="15"/>
  <c r="O49" i="15"/>
  <c r="Q49" i="15"/>
  <c r="Q48" i="15" s="1"/>
  <c r="V49" i="15"/>
  <c r="G54" i="15"/>
  <c r="G48" i="15" s="1"/>
  <c r="I54" i="15"/>
  <c r="K54" i="15"/>
  <c r="K48" i="15" s="1"/>
  <c r="O54" i="15"/>
  <c r="O48" i="15" s="1"/>
  <c r="Q54" i="15"/>
  <c r="V54" i="15"/>
  <c r="V48" i="15" s="1"/>
  <c r="G58" i="15"/>
  <c r="G57" i="15" s="1"/>
  <c r="I58" i="15"/>
  <c r="K58" i="15"/>
  <c r="K57" i="15" s="1"/>
  <c r="O58" i="15"/>
  <c r="O57" i="15" s="1"/>
  <c r="Q58" i="15"/>
  <c r="V58" i="15"/>
  <c r="V57" i="15" s="1"/>
  <c r="G61" i="15"/>
  <c r="I61" i="15"/>
  <c r="I57" i="15" s="1"/>
  <c r="K61" i="15"/>
  <c r="M61" i="15"/>
  <c r="O61" i="15"/>
  <c r="Q61" i="15"/>
  <c r="Q57" i="15" s="1"/>
  <c r="V61" i="15"/>
  <c r="G63" i="15"/>
  <c r="M63" i="15" s="1"/>
  <c r="I63" i="15"/>
  <c r="K63" i="15"/>
  <c r="O63" i="15"/>
  <c r="Q63" i="15"/>
  <c r="V63" i="15"/>
  <c r="G66" i="15"/>
  <c r="I66" i="15"/>
  <c r="K66" i="15"/>
  <c r="M66" i="15"/>
  <c r="O66" i="15"/>
  <c r="Q66" i="15"/>
  <c r="V66" i="15"/>
  <c r="G70" i="15"/>
  <c r="M70" i="15" s="1"/>
  <c r="I70" i="15"/>
  <c r="K70" i="15"/>
  <c r="O70" i="15"/>
  <c r="Q70" i="15"/>
  <c r="V70" i="15"/>
  <c r="G72" i="15"/>
  <c r="I72" i="15"/>
  <c r="K72" i="15"/>
  <c r="M72" i="15"/>
  <c r="O72" i="15"/>
  <c r="Q72" i="15"/>
  <c r="V72" i="15"/>
  <c r="G74" i="15"/>
  <c r="M74" i="15" s="1"/>
  <c r="I74" i="15"/>
  <c r="K74" i="15"/>
  <c r="O74" i="15"/>
  <c r="Q74" i="15"/>
  <c r="V74" i="15"/>
  <c r="G81" i="15"/>
  <c r="I81" i="15"/>
  <c r="K81" i="15"/>
  <c r="M81" i="15"/>
  <c r="O81" i="15"/>
  <c r="Q81" i="15"/>
  <c r="V81" i="15"/>
  <c r="G85" i="15"/>
  <c r="M85" i="15" s="1"/>
  <c r="I85" i="15"/>
  <c r="K85" i="15"/>
  <c r="O85" i="15"/>
  <c r="Q85" i="15"/>
  <c r="V85" i="15"/>
  <c r="G88" i="15"/>
  <c r="G87" i="15" s="1"/>
  <c r="I88" i="15"/>
  <c r="K88" i="15"/>
  <c r="K87" i="15" s="1"/>
  <c r="O88" i="15"/>
  <c r="O87" i="15" s="1"/>
  <c r="Q88" i="15"/>
  <c r="V88" i="15"/>
  <c r="V87" i="15" s="1"/>
  <c r="G92" i="15"/>
  <c r="I92" i="15"/>
  <c r="I87" i="15" s="1"/>
  <c r="K92" i="15"/>
  <c r="M92" i="15"/>
  <c r="O92" i="15"/>
  <c r="Q92" i="15"/>
  <c r="Q87" i="15" s="1"/>
  <c r="V92" i="15"/>
  <c r="G98" i="15"/>
  <c r="M98" i="15" s="1"/>
  <c r="I98" i="15"/>
  <c r="K98" i="15"/>
  <c r="O98" i="15"/>
  <c r="Q98" i="15"/>
  <c r="V98" i="15"/>
  <c r="G100" i="15"/>
  <c r="I100" i="15"/>
  <c r="K100" i="15"/>
  <c r="M100" i="15"/>
  <c r="O100" i="15"/>
  <c r="Q100" i="15"/>
  <c r="V100" i="15"/>
  <c r="G105" i="15"/>
  <c r="M105" i="15" s="1"/>
  <c r="I105" i="15"/>
  <c r="K105" i="15"/>
  <c r="O105" i="15"/>
  <c r="Q105" i="15"/>
  <c r="V105" i="15"/>
  <c r="G120" i="15"/>
  <c r="I120" i="15"/>
  <c r="K120" i="15"/>
  <c r="M120" i="15"/>
  <c r="O120" i="15"/>
  <c r="Q120" i="15"/>
  <c r="V120" i="15"/>
  <c r="G126" i="15"/>
  <c r="M126" i="15" s="1"/>
  <c r="I126" i="15"/>
  <c r="K126" i="15"/>
  <c r="O126" i="15"/>
  <c r="Q126" i="15"/>
  <c r="V126" i="15"/>
  <c r="G129" i="15"/>
  <c r="I129" i="15"/>
  <c r="K129" i="15"/>
  <c r="M129" i="15"/>
  <c r="O129" i="15"/>
  <c r="Q129" i="15"/>
  <c r="V129" i="15"/>
  <c r="G133" i="15"/>
  <c r="M133" i="15" s="1"/>
  <c r="I133" i="15"/>
  <c r="K133" i="15"/>
  <c r="O133" i="15"/>
  <c r="Q133" i="15"/>
  <c r="V133" i="15"/>
  <c r="I136" i="15"/>
  <c r="Q136" i="15"/>
  <c r="G137" i="15"/>
  <c r="G136" i="15" s="1"/>
  <c r="I137" i="15"/>
  <c r="K137" i="15"/>
  <c r="K136" i="15" s="1"/>
  <c r="O137" i="15"/>
  <c r="O136" i="15" s="1"/>
  <c r="Q137" i="15"/>
  <c r="V137" i="15"/>
  <c r="V136" i="15" s="1"/>
  <c r="I141" i="15"/>
  <c r="Q141" i="15"/>
  <c r="G142" i="15"/>
  <c r="G141" i="15" s="1"/>
  <c r="I142" i="15"/>
  <c r="K142" i="15"/>
  <c r="K141" i="15" s="1"/>
  <c r="O142" i="15"/>
  <c r="O141" i="15" s="1"/>
  <c r="Q142" i="15"/>
  <c r="V142" i="15"/>
  <c r="V141" i="15" s="1"/>
  <c r="G145" i="15"/>
  <c r="G144" i="15" s="1"/>
  <c r="I145" i="15"/>
  <c r="K145" i="15"/>
  <c r="K144" i="15" s="1"/>
  <c r="O145" i="15"/>
  <c r="O144" i="15" s="1"/>
  <c r="Q145" i="15"/>
  <c r="V145" i="15"/>
  <c r="V144" i="15" s="1"/>
  <c r="G148" i="15"/>
  <c r="I148" i="15"/>
  <c r="I144" i="15" s="1"/>
  <c r="K148" i="15"/>
  <c r="M148" i="15"/>
  <c r="O148" i="15"/>
  <c r="Q148" i="15"/>
  <c r="Q144" i="15" s="1"/>
  <c r="V148" i="15"/>
  <c r="G150" i="15"/>
  <c r="M150" i="15" s="1"/>
  <c r="I150" i="15"/>
  <c r="K150" i="15"/>
  <c r="O150" i="15"/>
  <c r="Q150" i="15"/>
  <c r="V150" i="15"/>
  <c r="AE153" i="15"/>
  <c r="AF153" i="15"/>
  <c r="G265" i="14"/>
  <c r="BA226" i="14"/>
  <c r="BA199" i="14"/>
  <c r="BA178" i="14"/>
  <c r="BA177" i="14"/>
  <c r="BA121" i="14"/>
  <c r="BA111" i="14"/>
  <c r="BA105" i="14"/>
  <c r="BA80" i="14"/>
  <c r="BA70" i="14"/>
  <c r="BA35" i="14"/>
  <c r="BA23" i="14"/>
  <c r="BA22" i="14"/>
  <c r="BA18" i="14"/>
  <c r="BA17" i="14"/>
  <c r="BA10" i="14"/>
  <c r="G9" i="14"/>
  <c r="I9" i="14"/>
  <c r="I8" i="14" s="1"/>
  <c r="K9" i="14"/>
  <c r="M9" i="14"/>
  <c r="O9" i="14"/>
  <c r="Q9" i="14"/>
  <c r="Q8" i="14" s="1"/>
  <c r="V9" i="14"/>
  <c r="G16" i="14"/>
  <c r="M16" i="14" s="1"/>
  <c r="I16" i="14"/>
  <c r="K16" i="14"/>
  <c r="K8" i="14" s="1"/>
  <c r="O16" i="14"/>
  <c r="O8" i="14" s="1"/>
  <c r="Q16" i="14"/>
  <c r="V16" i="14"/>
  <c r="V8" i="14" s="1"/>
  <c r="G21" i="14"/>
  <c r="I21" i="14"/>
  <c r="K21" i="14"/>
  <c r="M21" i="14"/>
  <c r="O21" i="14"/>
  <c r="Q21" i="14"/>
  <c r="V21" i="14"/>
  <c r="G28" i="14"/>
  <c r="M28" i="14" s="1"/>
  <c r="I28" i="14"/>
  <c r="K28" i="14"/>
  <c r="O28" i="14"/>
  <c r="Q28" i="14"/>
  <c r="V28" i="14"/>
  <c r="G31" i="14"/>
  <c r="I31" i="14"/>
  <c r="K31" i="14"/>
  <c r="M31" i="14"/>
  <c r="O31" i="14"/>
  <c r="Q31" i="14"/>
  <c r="V31" i="14"/>
  <c r="G34" i="14"/>
  <c r="M34" i="14" s="1"/>
  <c r="I34" i="14"/>
  <c r="K34" i="14"/>
  <c r="O34" i="14"/>
  <c r="Q34" i="14"/>
  <c r="V34" i="14"/>
  <c r="G45" i="14"/>
  <c r="I45" i="14"/>
  <c r="K45" i="14"/>
  <c r="M45" i="14"/>
  <c r="O45" i="14"/>
  <c r="Q45" i="14"/>
  <c r="V45" i="14"/>
  <c r="G55" i="14"/>
  <c r="M55" i="14" s="1"/>
  <c r="I55" i="14"/>
  <c r="K55" i="14"/>
  <c r="O55" i="14"/>
  <c r="Q55" i="14"/>
  <c r="V55" i="14"/>
  <c r="G58" i="14"/>
  <c r="I58" i="14"/>
  <c r="K58" i="14"/>
  <c r="M58" i="14"/>
  <c r="O58" i="14"/>
  <c r="Q58" i="14"/>
  <c r="V58" i="14"/>
  <c r="G69" i="14"/>
  <c r="I69" i="14"/>
  <c r="I68" i="14" s="1"/>
  <c r="K69" i="14"/>
  <c r="M69" i="14"/>
  <c r="O69" i="14"/>
  <c r="Q69" i="14"/>
  <c r="Q68" i="14" s="1"/>
  <c r="V69" i="14"/>
  <c r="G73" i="14"/>
  <c r="M73" i="14" s="1"/>
  <c r="I73" i="14"/>
  <c r="K73" i="14"/>
  <c r="K68" i="14" s="1"/>
  <c r="O73" i="14"/>
  <c r="O68" i="14" s="1"/>
  <c r="Q73" i="14"/>
  <c r="V73" i="14"/>
  <c r="V68" i="14" s="1"/>
  <c r="G76" i="14"/>
  <c r="I76" i="14"/>
  <c r="K76" i="14"/>
  <c r="M76" i="14"/>
  <c r="O76" i="14"/>
  <c r="Q76" i="14"/>
  <c r="V76" i="14"/>
  <c r="G79" i="14"/>
  <c r="M79" i="14" s="1"/>
  <c r="I79" i="14"/>
  <c r="K79" i="14"/>
  <c r="O79" i="14"/>
  <c r="Q79" i="14"/>
  <c r="V79" i="14"/>
  <c r="G83" i="14"/>
  <c r="I83" i="14"/>
  <c r="K83" i="14"/>
  <c r="M83" i="14"/>
  <c r="O83" i="14"/>
  <c r="Q83" i="14"/>
  <c r="V83" i="14"/>
  <c r="G85" i="14"/>
  <c r="M85" i="14" s="1"/>
  <c r="I85" i="14"/>
  <c r="K85" i="14"/>
  <c r="O85" i="14"/>
  <c r="Q85" i="14"/>
  <c r="V85" i="14"/>
  <c r="G89" i="14"/>
  <c r="G88" i="14" s="1"/>
  <c r="I89" i="14"/>
  <c r="I88" i="14" s="1"/>
  <c r="K89" i="14"/>
  <c r="K88" i="14" s="1"/>
  <c r="M89" i="14"/>
  <c r="O89" i="14"/>
  <c r="O88" i="14" s="1"/>
  <c r="Q89" i="14"/>
  <c r="Q88" i="14" s="1"/>
  <c r="V89" i="14"/>
  <c r="V88" i="14" s="1"/>
  <c r="G95" i="14"/>
  <c r="I95" i="14"/>
  <c r="K95" i="14"/>
  <c r="M95" i="14"/>
  <c r="O95" i="14"/>
  <c r="Q95" i="14"/>
  <c r="V95" i="14"/>
  <c r="G104" i="14"/>
  <c r="I104" i="14"/>
  <c r="K104" i="14"/>
  <c r="M104" i="14"/>
  <c r="O104" i="14"/>
  <c r="Q104" i="14"/>
  <c r="V104" i="14"/>
  <c r="G110" i="14"/>
  <c r="M110" i="14" s="1"/>
  <c r="I110" i="14"/>
  <c r="K110" i="14"/>
  <c r="O110" i="14"/>
  <c r="Q110" i="14"/>
  <c r="V110" i="14"/>
  <c r="G116" i="14"/>
  <c r="I116" i="14"/>
  <c r="K116" i="14"/>
  <c r="M116" i="14"/>
  <c r="O116" i="14"/>
  <c r="Q116" i="14"/>
  <c r="V116" i="14"/>
  <c r="G120" i="14"/>
  <c r="M120" i="14" s="1"/>
  <c r="I120" i="14"/>
  <c r="K120" i="14"/>
  <c r="O120" i="14"/>
  <c r="Q120" i="14"/>
  <c r="V120" i="14"/>
  <c r="G124" i="14"/>
  <c r="G123" i="14" s="1"/>
  <c r="I124" i="14"/>
  <c r="I123" i="14" s="1"/>
  <c r="K124" i="14"/>
  <c r="M124" i="14"/>
  <c r="O124" i="14"/>
  <c r="Q124" i="14"/>
  <c r="Q123" i="14" s="1"/>
  <c r="V124" i="14"/>
  <c r="G132" i="14"/>
  <c r="M132" i="14" s="1"/>
  <c r="I132" i="14"/>
  <c r="K132" i="14"/>
  <c r="K123" i="14" s="1"/>
  <c r="O132" i="14"/>
  <c r="O123" i="14" s="1"/>
  <c r="Q132" i="14"/>
  <c r="V132" i="14"/>
  <c r="V123" i="14" s="1"/>
  <c r="G137" i="14"/>
  <c r="I137" i="14"/>
  <c r="K137" i="14"/>
  <c r="M137" i="14"/>
  <c r="O137" i="14"/>
  <c r="Q137" i="14"/>
  <c r="V137" i="14"/>
  <c r="G142" i="14"/>
  <c r="M142" i="14" s="1"/>
  <c r="I142" i="14"/>
  <c r="K142" i="14"/>
  <c r="O142" i="14"/>
  <c r="Q142" i="14"/>
  <c r="V142" i="14"/>
  <c r="G146" i="14"/>
  <c r="I146" i="14"/>
  <c r="K146" i="14"/>
  <c r="M146" i="14"/>
  <c r="O146" i="14"/>
  <c r="Q146" i="14"/>
  <c r="V146" i="14"/>
  <c r="G150" i="14"/>
  <c r="M150" i="14" s="1"/>
  <c r="I150" i="14"/>
  <c r="K150" i="14"/>
  <c r="O150" i="14"/>
  <c r="Q150" i="14"/>
  <c r="V150" i="14"/>
  <c r="G153" i="14"/>
  <c r="I153" i="14"/>
  <c r="K153" i="14"/>
  <c r="M153" i="14"/>
  <c r="O153" i="14"/>
  <c r="Q153" i="14"/>
  <c r="V153" i="14"/>
  <c r="G156" i="14"/>
  <c r="M156" i="14" s="1"/>
  <c r="I156" i="14"/>
  <c r="K156" i="14"/>
  <c r="O156" i="14"/>
  <c r="Q156" i="14"/>
  <c r="V156" i="14"/>
  <c r="G158" i="14"/>
  <c r="I158" i="14"/>
  <c r="K158" i="14"/>
  <c r="M158" i="14"/>
  <c r="O158" i="14"/>
  <c r="Q158" i="14"/>
  <c r="V158" i="14"/>
  <c r="G168" i="14"/>
  <c r="M168" i="14" s="1"/>
  <c r="I168" i="14"/>
  <c r="K168" i="14"/>
  <c r="O168" i="14"/>
  <c r="Q168" i="14"/>
  <c r="V168" i="14"/>
  <c r="G171" i="14"/>
  <c r="I171" i="14"/>
  <c r="K171" i="14"/>
  <c r="M171" i="14"/>
  <c r="O171" i="14"/>
  <c r="Q171" i="14"/>
  <c r="V171" i="14"/>
  <c r="G175" i="14"/>
  <c r="M175" i="14" s="1"/>
  <c r="I175" i="14"/>
  <c r="K175" i="14"/>
  <c r="O175" i="14"/>
  <c r="Q175" i="14"/>
  <c r="V175" i="14"/>
  <c r="G180" i="14"/>
  <c r="I180" i="14"/>
  <c r="K180" i="14"/>
  <c r="M180" i="14"/>
  <c r="O180" i="14"/>
  <c r="Q180" i="14"/>
  <c r="V180" i="14"/>
  <c r="G182" i="14"/>
  <c r="M182" i="14" s="1"/>
  <c r="I182" i="14"/>
  <c r="K182" i="14"/>
  <c r="O182" i="14"/>
  <c r="Q182" i="14"/>
  <c r="V182" i="14"/>
  <c r="G184" i="14"/>
  <c r="I184" i="14"/>
  <c r="K184" i="14"/>
  <c r="M184" i="14"/>
  <c r="O184" i="14"/>
  <c r="Q184" i="14"/>
  <c r="V184" i="14"/>
  <c r="G189" i="14"/>
  <c r="I189" i="14"/>
  <c r="I188" i="14" s="1"/>
  <c r="K189" i="14"/>
  <c r="M189" i="14"/>
  <c r="O189" i="14"/>
  <c r="Q189" i="14"/>
  <c r="Q188" i="14" s="1"/>
  <c r="V189" i="14"/>
  <c r="G192" i="14"/>
  <c r="M192" i="14" s="1"/>
  <c r="I192" i="14"/>
  <c r="K192" i="14"/>
  <c r="K188" i="14" s="1"/>
  <c r="O192" i="14"/>
  <c r="O188" i="14" s="1"/>
  <c r="Q192" i="14"/>
  <c r="V192" i="14"/>
  <c r="V188" i="14" s="1"/>
  <c r="G193" i="14"/>
  <c r="I193" i="14"/>
  <c r="K193" i="14"/>
  <c r="M193" i="14"/>
  <c r="O193" i="14"/>
  <c r="Q193" i="14"/>
  <c r="V193" i="14"/>
  <c r="G198" i="14"/>
  <c r="M198" i="14" s="1"/>
  <c r="I198" i="14"/>
  <c r="K198" i="14"/>
  <c r="O198" i="14"/>
  <c r="Q198" i="14"/>
  <c r="V198" i="14"/>
  <c r="G202" i="14"/>
  <c r="I202" i="14"/>
  <c r="K202" i="14"/>
  <c r="M202" i="14"/>
  <c r="O202" i="14"/>
  <c r="Q202" i="14"/>
  <c r="V202" i="14"/>
  <c r="G204" i="14"/>
  <c r="M204" i="14" s="1"/>
  <c r="I204" i="14"/>
  <c r="K204" i="14"/>
  <c r="O204" i="14"/>
  <c r="Q204" i="14"/>
  <c r="V204" i="14"/>
  <c r="G206" i="14"/>
  <c r="I206" i="14"/>
  <c r="K206" i="14"/>
  <c r="M206" i="14"/>
  <c r="O206" i="14"/>
  <c r="Q206" i="14"/>
  <c r="V206" i="14"/>
  <c r="G208" i="14"/>
  <c r="M208" i="14" s="1"/>
  <c r="I208" i="14"/>
  <c r="K208" i="14"/>
  <c r="O208" i="14"/>
  <c r="Q208" i="14"/>
  <c r="V208" i="14"/>
  <c r="G210" i="14"/>
  <c r="I210" i="14"/>
  <c r="K210" i="14"/>
  <c r="M210" i="14"/>
  <c r="O210" i="14"/>
  <c r="Q210" i="14"/>
  <c r="V210" i="14"/>
  <c r="G214" i="14"/>
  <c r="M214" i="14" s="1"/>
  <c r="I214" i="14"/>
  <c r="K214" i="14"/>
  <c r="O214" i="14"/>
  <c r="Q214" i="14"/>
  <c r="V214" i="14"/>
  <c r="G219" i="14"/>
  <c r="G218" i="14" s="1"/>
  <c r="I219" i="14"/>
  <c r="K219" i="14"/>
  <c r="K218" i="14" s="1"/>
  <c r="O219" i="14"/>
  <c r="O218" i="14" s="1"/>
  <c r="Q219" i="14"/>
  <c r="V219" i="14"/>
  <c r="V218" i="14" s="1"/>
  <c r="G220" i="14"/>
  <c r="I220" i="14"/>
  <c r="I218" i="14" s="1"/>
  <c r="K220" i="14"/>
  <c r="M220" i="14"/>
  <c r="O220" i="14"/>
  <c r="Q220" i="14"/>
  <c r="Q218" i="14" s="1"/>
  <c r="V220" i="14"/>
  <c r="G221" i="14"/>
  <c r="M221" i="14" s="1"/>
  <c r="I221" i="14"/>
  <c r="K221" i="14"/>
  <c r="O221" i="14"/>
  <c r="Q221" i="14"/>
  <c r="V221" i="14"/>
  <c r="G222" i="14"/>
  <c r="I222" i="14"/>
  <c r="K222" i="14"/>
  <c r="M222" i="14"/>
  <c r="O222" i="14"/>
  <c r="Q222" i="14"/>
  <c r="V222" i="14"/>
  <c r="G223" i="14"/>
  <c r="M223" i="14" s="1"/>
  <c r="I223" i="14"/>
  <c r="K223" i="14"/>
  <c r="O223" i="14"/>
  <c r="Q223" i="14"/>
  <c r="V223" i="14"/>
  <c r="G225" i="14"/>
  <c r="G224" i="14" s="1"/>
  <c r="I225" i="14"/>
  <c r="K225" i="14"/>
  <c r="K224" i="14" s="1"/>
  <c r="O225" i="14"/>
  <c r="O224" i="14" s="1"/>
  <c r="Q225" i="14"/>
  <c r="V225" i="14"/>
  <c r="V224" i="14" s="1"/>
  <c r="G231" i="14"/>
  <c r="I231" i="14"/>
  <c r="I224" i="14" s="1"/>
  <c r="K231" i="14"/>
  <c r="M231" i="14"/>
  <c r="O231" i="14"/>
  <c r="Q231" i="14"/>
  <c r="Q224" i="14" s="1"/>
  <c r="V231" i="14"/>
  <c r="G236" i="14"/>
  <c r="M236" i="14" s="1"/>
  <c r="I236" i="14"/>
  <c r="K236" i="14"/>
  <c r="O236" i="14"/>
  <c r="Q236" i="14"/>
  <c r="V236" i="14"/>
  <c r="G238" i="14"/>
  <c r="I238" i="14"/>
  <c r="K238" i="14"/>
  <c r="M238" i="14"/>
  <c r="O238" i="14"/>
  <c r="Q238" i="14"/>
  <c r="V238" i="14"/>
  <c r="G241" i="14"/>
  <c r="M241" i="14" s="1"/>
  <c r="I241" i="14"/>
  <c r="K241" i="14"/>
  <c r="O241" i="14"/>
  <c r="Q241" i="14"/>
  <c r="V241" i="14"/>
  <c r="G244" i="14"/>
  <c r="I244" i="14"/>
  <c r="K244" i="14"/>
  <c r="M244" i="14"/>
  <c r="O244" i="14"/>
  <c r="Q244" i="14"/>
  <c r="V244" i="14"/>
  <c r="G252" i="14"/>
  <c r="I252" i="14"/>
  <c r="I251" i="14" s="1"/>
  <c r="K252" i="14"/>
  <c r="M252" i="14"/>
  <c r="O252" i="14"/>
  <c r="Q252" i="14"/>
  <c r="Q251" i="14" s="1"/>
  <c r="V252" i="14"/>
  <c r="G256" i="14"/>
  <c r="M256" i="14" s="1"/>
  <c r="I256" i="14"/>
  <c r="K256" i="14"/>
  <c r="K251" i="14" s="1"/>
  <c r="O256" i="14"/>
  <c r="O251" i="14" s="1"/>
  <c r="Q256" i="14"/>
  <c r="V256" i="14"/>
  <c r="V251" i="14" s="1"/>
  <c r="G260" i="14"/>
  <c r="I260" i="14"/>
  <c r="K260" i="14"/>
  <c r="M260" i="14"/>
  <c r="O260" i="14"/>
  <c r="Q260" i="14"/>
  <c r="V260" i="14"/>
  <c r="G262" i="14"/>
  <c r="K262" i="14"/>
  <c r="O262" i="14"/>
  <c r="V262" i="14"/>
  <c r="G263" i="14"/>
  <c r="I263" i="14"/>
  <c r="I262" i="14" s="1"/>
  <c r="K263" i="14"/>
  <c r="M263" i="14"/>
  <c r="M262" i="14" s="1"/>
  <c r="O263" i="14"/>
  <c r="Q263" i="14"/>
  <c r="Q262" i="14" s="1"/>
  <c r="V263" i="14"/>
  <c r="AE265" i="14"/>
  <c r="AF265" i="14"/>
  <c r="G108" i="13"/>
  <c r="BA61" i="13"/>
  <c r="BA57" i="13"/>
  <c r="BA48" i="13"/>
  <c r="BA37" i="13"/>
  <c r="BA33" i="13"/>
  <c r="BA28" i="13"/>
  <c r="BA24" i="13"/>
  <c r="BA20" i="13"/>
  <c r="BA15" i="13"/>
  <c r="G9" i="13"/>
  <c r="I9" i="13"/>
  <c r="I8" i="13" s="1"/>
  <c r="K9" i="13"/>
  <c r="M9" i="13"/>
  <c r="O9" i="13"/>
  <c r="Q9" i="13"/>
  <c r="Q8" i="13" s="1"/>
  <c r="V9" i="13"/>
  <c r="G14" i="13"/>
  <c r="M14" i="13" s="1"/>
  <c r="I14" i="13"/>
  <c r="K14" i="13"/>
  <c r="K8" i="13" s="1"/>
  <c r="O14" i="13"/>
  <c r="O8" i="13" s="1"/>
  <c r="Q14" i="13"/>
  <c r="V14" i="13"/>
  <c r="V8" i="13" s="1"/>
  <c r="G19" i="13"/>
  <c r="I19" i="13"/>
  <c r="K19" i="13"/>
  <c r="M19" i="13"/>
  <c r="O19" i="13"/>
  <c r="Q19" i="13"/>
  <c r="V19" i="13"/>
  <c r="G23" i="13"/>
  <c r="M23" i="13" s="1"/>
  <c r="I23" i="13"/>
  <c r="K23" i="13"/>
  <c r="O23" i="13"/>
  <c r="Q23" i="13"/>
  <c r="V23" i="13"/>
  <c r="G27" i="13"/>
  <c r="I27" i="13"/>
  <c r="K27" i="13"/>
  <c r="M27" i="13"/>
  <c r="O27" i="13"/>
  <c r="Q27" i="13"/>
  <c r="V27" i="13"/>
  <c r="G32" i="13"/>
  <c r="M32" i="13" s="1"/>
  <c r="I32" i="13"/>
  <c r="K32" i="13"/>
  <c r="O32" i="13"/>
  <c r="Q32" i="13"/>
  <c r="V32" i="13"/>
  <c r="G36" i="13"/>
  <c r="I36" i="13"/>
  <c r="K36" i="13"/>
  <c r="M36" i="13"/>
  <c r="O36" i="13"/>
  <c r="Q36" i="13"/>
  <c r="V36" i="13"/>
  <c r="G40" i="13"/>
  <c r="M40" i="13" s="1"/>
  <c r="I40" i="13"/>
  <c r="K40" i="13"/>
  <c r="O40" i="13"/>
  <c r="Q40" i="13"/>
  <c r="V40" i="13"/>
  <c r="G44" i="13"/>
  <c r="I44" i="13"/>
  <c r="K44" i="13"/>
  <c r="M44" i="13"/>
  <c r="O44" i="13"/>
  <c r="Q44" i="13"/>
  <c r="V44" i="13"/>
  <c r="G47" i="13"/>
  <c r="M47" i="13" s="1"/>
  <c r="I47" i="13"/>
  <c r="K47" i="13"/>
  <c r="O47" i="13"/>
  <c r="Q47" i="13"/>
  <c r="V47" i="13"/>
  <c r="G51" i="13"/>
  <c r="I51" i="13"/>
  <c r="K51" i="13"/>
  <c r="M51" i="13"/>
  <c r="O51" i="13"/>
  <c r="Q51" i="13"/>
  <c r="V51" i="13"/>
  <c r="G56" i="13"/>
  <c r="M56" i="13" s="1"/>
  <c r="I56" i="13"/>
  <c r="K56" i="13"/>
  <c r="O56" i="13"/>
  <c r="Q56" i="13"/>
  <c r="V56" i="13"/>
  <c r="G60" i="13"/>
  <c r="I60" i="13"/>
  <c r="K60" i="13"/>
  <c r="M60" i="13"/>
  <c r="O60" i="13"/>
  <c r="Q60" i="13"/>
  <c r="V60" i="13"/>
  <c r="G63" i="13"/>
  <c r="M63" i="13" s="1"/>
  <c r="I63" i="13"/>
  <c r="K63" i="13"/>
  <c r="O63" i="13"/>
  <c r="Q63" i="13"/>
  <c r="V63" i="13"/>
  <c r="G65" i="13"/>
  <c r="I65" i="13"/>
  <c r="K65" i="13"/>
  <c r="M65" i="13"/>
  <c r="O65" i="13"/>
  <c r="Q65" i="13"/>
  <c r="V65" i="13"/>
  <c r="G67" i="13"/>
  <c r="M67" i="13" s="1"/>
  <c r="I67" i="13"/>
  <c r="K67" i="13"/>
  <c r="O67" i="13"/>
  <c r="Q67" i="13"/>
  <c r="V67" i="13"/>
  <c r="G70" i="13"/>
  <c r="I70" i="13"/>
  <c r="K70" i="13"/>
  <c r="M70" i="13"/>
  <c r="O70" i="13"/>
  <c r="Q70" i="13"/>
  <c r="V70" i="13"/>
  <c r="G73" i="13"/>
  <c r="I73" i="13"/>
  <c r="I72" i="13" s="1"/>
  <c r="K73" i="13"/>
  <c r="M73" i="13"/>
  <c r="O73" i="13"/>
  <c r="Q73" i="13"/>
  <c r="Q72" i="13" s="1"/>
  <c r="V73" i="13"/>
  <c r="G82" i="13"/>
  <c r="M82" i="13" s="1"/>
  <c r="I82" i="13"/>
  <c r="K82" i="13"/>
  <c r="K72" i="13" s="1"/>
  <c r="O82" i="13"/>
  <c r="O72" i="13" s="1"/>
  <c r="Q82" i="13"/>
  <c r="V82" i="13"/>
  <c r="V72" i="13" s="1"/>
  <c r="I89" i="13"/>
  <c r="Q89" i="13"/>
  <c r="G90" i="13"/>
  <c r="G89" i="13" s="1"/>
  <c r="I90" i="13"/>
  <c r="K90" i="13"/>
  <c r="K89" i="13" s="1"/>
  <c r="O90" i="13"/>
  <c r="O89" i="13" s="1"/>
  <c r="Q90" i="13"/>
  <c r="V90" i="13"/>
  <c r="V89" i="13" s="1"/>
  <c r="G92" i="13"/>
  <c r="G91" i="13" s="1"/>
  <c r="I92" i="13"/>
  <c r="K92" i="13"/>
  <c r="K91" i="13" s="1"/>
  <c r="O92" i="13"/>
  <c r="O91" i="13" s="1"/>
  <c r="Q92" i="13"/>
  <c r="V92" i="13"/>
  <c r="V91" i="13" s="1"/>
  <c r="G95" i="13"/>
  <c r="I95" i="13"/>
  <c r="I91" i="13" s="1"/>
  <c r="K95" i="13"/>
  <c r="M95" i="13"/>
  <c r="O95" i="13"/>
  <c r="Q95" i="13"/>
  <c r="Q91" i="13" s="1"/>
  <c r="V95" i="13"/>
  <c r="G101" i="13"/>
  <c r="I101" i="13"/>
  <c r="I100" i="13" s="1"/>
  <c r="K101" i="13"/>
  <c r="M101" i="13"/>
  <c r="O101" i="13"/>
  <c r="Q101" i="13"/>
  <c r="Q100" i="13" s="1"/>
  <c r="V101" i="13"/>
  <c r="G102" i="13"/>
  <c r="M102" i="13" s="1"/>
  <c r="I102" i="13"/>
  <c r="K102" i="13"/>
  <c r="K100" i="13" s="1"/>
  <c r="O102" i="13"/>
  <c r="O100" i="13" s="1"/>
  <c r="Q102" i="13"/>
  <c r="V102" i="13"/>
  <c r="V100" i="13" s="1"/>
  <c r="G103" i="13"/>
  <c r="I103" i="13"/>
  <c r="K103" i="13"/>
  <c r="M103" i="13"/>
  <c r="O103" i="13"/>
  <c r="Q103" i="13"/>
  <c r="V103" i="13"/>
  <c r="G104" i="13"/>
  <c r="M104" i="13" s="1"/>
  <c r="I104" i="13"/>
  <c r="K104" i="13"/>
  <c r="O104" i="13"/>
  <c r="Q104" i="13"/>
  <c r="V104" i="13"/>
  <c r="G105" i="13"/>
  <c r="I105" i="13"/>
  <c r="K105" i="13"/>
  <c r="M105" i="13"/>
  <c r="O105" i="13"/>
  <c r="Q105" i="13"/>
  <c r="V105" i="13"/>
  <c r="G106" i="13"/>
  <c r="M106" i="13" s="1"/>
  <c r="I106" i="13"/>
  <c r="K106" i="13"/>
  <c r="O106" i="13"/>
  <c r="Q106" i="13"/>
  <c r="V106" i="13"/>
  <c r="AE108" i="13"/>
  <c r="AF108" i="13"/>
  <c r="G50" i="12"/>
  <c r="BA48" i="12"/>
  <c r="BA46" i="12"/>
  <c r="BA44" i="12"/>
  <c r="BA36" i="12"/>
  <c r="BA35" i="12"/>
  <c r="BA32" i="12"/>
  <c r="BA30" i="12"/>
  <c r="BA20" i="12"/>
  <c r="BA16" i="12"/>
  <c r="BA13" i="12"/>
  <c r="BA11" i="12"/>
  <c r="G9" i="12"/>
  <c r="I9" i="12"/>
  <c r="I8" i="12" s="1"/>
  <c r="K9" i="12"/>
  <c r="M9" i="12"/>
  <c r="O9" i="12"/>
  <c r="Q9" i="12"/>
  <c r="Q8" i="12" s="1"/>
  <c r="V9" i="12"/>
  <c r="G12" i="12"/>
  <c r="M12" i="12" s="1"/>
  <c r="I12" i="12"/>
  <c r="K12" i="12"/>
  <c r="K8" i="12" s="1"/>
  <c r="O12" i="12"/>
  <c r="O8" i="12" s="1"/>
  <c r="Q12" i="12"/>
  <c r="V12" i="12"/>
  <c r="V8" i="12" s="1"/>
  <c r="G14" i="12"/>
  <c r="I14" i="12"/>
  <c r="K14" i="12"/>
  <c r="M14" i="12"/>
  <c r="O14" i="12"/>
  <c r="Q14" i="12"/>
  <c r="V14" i="12"/>
  <c r="G28" i="12"/>
  <c r="M28" i="12" s="1"/>
  <c r="I28" i="12"/>
  <c r="K28" i="12"/>
  <c r="O28" i="12"/>
  <c r="Q28" i="12"/>
  <c r="V28" i="12"/>
  <c r="G29" i="12"/>
  <c r="I29" i="12"/>
  <c r="K29" i="12"/>
  <c r="M29" i="12"/>
  <c r="O29" i="12"/>
  <c r="Q29" i="12"/>
  <c r="V29" i="12"/>
  <c r="G39" i="12"/>
  <c r="M39" i="12" s="1"/>
  <c r="I39" i="12"/>
  <c r="K39" i="12"/>
  <c r="O39" i="12"/>
  <c r="Q39" i="12"/>
  <c r="V39" i="12"/>
  <c r="G42" i="12"/>
  <c r="I42" i="12"/>
  <c r="I41" i="12" s="1"/>
  <c r="K42" i="12"/>
  <c r="M42" i="12"/>
  <c r="O42" i="12"/>
  <c r="Q42" i="12"/>
  <c r="Q41" i="12" s="1"/>
  <c r="V42" i="12"/>
  <c r="G43" i="12"/>
  <c r="G41" i="12" s="1"/>
  <c r="I43" i="12"/>
  <c r="K43" i="12"/>
  <c r="K41" i="12" s="1"/>
  <c r="O43" i="12"/>
  <c r="O41" i="12" s="1"/>
  <c r="Q43" i="12"/>
  <c r="V43" i="12"/>
  <c r="V41" i="12" s="1"/>
  <c r="G45" i="12"/>
  <c r="I45" i="12"/>
  <c r="K45" i="12"/>
  <c r="M45" i="12"/>
  <c r="O45" i="12"/>
  <c r="Q45" i="12"/>
  <c r="V45" i="12"/>
  <c r="G47" i="12"/>
  <c r="M47" i="12" s="1"/>
  <c r="I47" i="12"/>
  <c r="K47" i="12"/>
  <c r="O47" i="12"/>
  <c r="Q47" i="12"/>
  <c r="V47" i="12"/>
  <c r="AE50" i="12"/>
  <c r="AF50" i="12"/>
  <c r="I20" i="1"/>
  <c r="I19" i="1"/>
  <c r="I18" i="1"/>
  <c r="I17" i="1"/>
  <c r="I16" i="1"/>
  <c r="I74" i="1"/>
  <c r="J73" i="1" s="1"/>
  <c r="F51" i="1"/>
  <c r="G51" i="1"/>
  <c r="G25" i="1" s="1"/>
  <c r="A25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I51" i="1" s="1"/>
  <c r="J58" i="1" l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G26" i="1"/>
  <c r="A26" i="1"/>
  <c r="H51" i="1"/>
  <c r="G28" i="1"/>
  <c r="G23" i="1"/>
  <c r="M8" i="16"/>
  <c r="M102" i="16"/>
  <c r="M101" i="16" s="1"/>
  <c r="M98" i="16"/>
  <c r="M97" i="16" s="1"/>
  <c r="M86" i="16"/>
  <c r="M85" i="16" s="1"/>
  <c r="M79" i="16"/>
  <c r="M78" i="16" s="1"/>
  <c r="M60" i="16"/>
  <c r="M53" i="16" s="1"/>
  <c r="G8" i="16"/>
  <c r="M145" i="15"/>
  <c r="M144" i="15" s="1"/>
  <c r="M142" i="15"/>
  <c r="M141" i="15" s="1"/>
  <c r="M137" i="15"/>
  <c r="M136" i="15" s="1"/>
  <c r="M88" i="15"/>
  <c r="M87" i="15" s="1"/>
  <c r="M58" i="15"/>
  <c r="M57" i="15" s="1"/>
  <c r="M54" i="15"/>
  <c r="M48" i="15" s="1"/>
  <c r="M41" i="15"/>
  <c r="M40" i="15" s="1"/>
  <c r="M12" i="15"/>
  <c r="M8" i="15" s="1"/>
  <c r="M68" i="14"/>
  <c r="M251" i="14"/>
  <c r="M188" i="14"/>
  <c r="M123" i="14"/>
  <c r="M88" i="14"/>
  <c r="M8" i="14"/>
  <c r="G251" i="14"/>
  <c r="G188" i="14"/>
  <c r="G68" i="14"/>
  <c r="G8" i="14"/>
  <c r="M225" i="14"/>
  <c r="M224" i="14" s="1"/>
  <c r="M219" i="14"/>
  <c r="M218" i="14" s="1"/>
  <c r="M100" i="13"/>
  <c r="M72" i="13"/>
  <c r="M8" i="13"/>
  <c r="G100" i="13"/>
  <c r="G72" i="13"/>
  <c r="G8" i="13"/>
  <c r="M92" i="13"/>
  <c r="M91" i="13" s="1"/>
  <c r="M90" i="13"/>
  <c r="M89" i="13" s="1"/>
  <c r="M8" i="12"/>
  <c r="M43" i="12"/>
  <c r="M41" i="12" s="1"/>
  <c r="G8" i="12"/>
  <c r="J49" i="1"/>
  <c r="J47" i="1"/>
  <c r="J45" i="1"/>
  <c r="J43" i="1"/>
  <c r="J41" i="1"/>
  <c r="J39" i="1"/>
  <c r="J51" i="1" s="1"/>
  <c r="J50" i="1"/>
  <c r="J48" i="1"/>
  <c r="J46" i="1"/>
  <c r="J44" i="1"/>
  <c r="J42" i="1"/>
  <c r="J40" i="1"/>
  <c r="I21" i="1"/>
  <c r="J28" i="1"/>
  <c r="J26" i="1"/>
  <c r="G38" i="1"/>
  <c r="F38" i="1"/>
  <c r="J23" i="1"/>
  <c r="J24" i="1"/>
  <c r="J25" i="1"/>
  <c r="J27" i="1"/>
  <c r="E24" i="1"/>
  <c r="E26" i="1"/>
  <c r="J74" i="1" l="1"/>
  <c r="A23" i="1"/>
  <c r="G24" i="1" l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PC Milan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PC Milan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PC Milan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>
  <authors>
    <author>PC Milan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>
  <authors>
    <author>PC Milan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<sst xmlns="http://schemas.openxmlformats.org/spreadsheetml/2006/main" count="2673" uniqueCount="762">
  <si>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</si>
  <si>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</si>
  <si>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</si>
  <si>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</si>
  <si>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</si>
  <si>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</si>
  <si>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</si>
  <si>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</si>
  <si>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</si>
  <si>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</si>
  <si>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</si>
  <si>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</si>
  <si>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</si>
  <si>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</si>
  <si>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</si>
  <si>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</si>
  <si>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</si>
  <si>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</si>
  <si>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</si>
  <si>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</si>
  <si>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</si>
  <si>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</si>
  <si>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</si>
  <si>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</si>
  <si>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</si>
  <si>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</si>
  <si>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</si>
  <si>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</si>
  <si>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</si>
  <si>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</si>
  <si>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</si>
  <si>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</si>
  <si>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</si>
  <si>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</si>
  <si>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</si>
  <si>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</si>
  <si>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</si>
  <si>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</si>
  <si>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</si>
  <si>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</si>
  <si>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</si>
  <si>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</si>
  <si>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</si>
  <si>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2017-08-01-1</t>
  </si>
  <si>
    <t>Multifunkční sportovní areál, Nádražní ulice, Tovačov</t>
  </si>
  <si>
    <t>Olomoucký kraj</t>
  </si>
  <si>
    <t>Jeremenkova 1191/40a</t>
  </si>
  <si>
    <t>Olomouc-Hodolany</t>
  </si>
  <si>
    <t>77900</t>
  </si>
  <si>
    <t>60609460</t>
  </si>
  <si>
    <t>CZ60609460</t>
  </si>
  <si>
    <t>PRINTES - ATELIER s.r.o.</t>
  </si>
  <si>
    <t>Mostní 1876/11a</t>
  </si>
  <si>
    <t>Přerov-Přerov I-Město</t>
  </si>
  <si>
    <t>75002</t>
  </si>
  <si>
    <t>25391089</t>
  </si>
  <si>
    <t>CZ25391089</t>
  </si>
  <si>
    <t>Stavba</t>
  </si>
  <si>
    <t>Ostatní a vedlejší náklady</t>
  </si>
  <si>
    <t>Multifunkční sportovní areál,  Tovačov -  Vedlejší rozpočtové náklady</t>
  </si>
  <si>
    <t>Stavební objekt</t>
  </si>
  <si>
    <t>01</t>
  </si>
  <si>
    <t>Příprava území</t>
  </si>
  <si>
    <t>Multifunkční sportovní areá - Příprava území</t>
  </si>
  <si>
    <t>02</t>
  </si>
  <si>
    <t>Multifunkční hřiště</t>
  </si>
  <si>
    <t>Multifunkční sportovní areál, Nádražní ulice, Tovačov - Multifunkční hřiště</t>
  </si>
  <si>
    <t>07</t>
  </si>
  <si>
    <t>Chodníky, zpevněné plochy, venkovní schodiště a opěrné zídky</t>
  </si>
  <si>
    <t>Multifunkční sportovní areál, Tovačov - Chodníky, zpevněné plochy, venkovní schodiště a opěrné zídky</t>
  </si>
  <si>
    <t>08</t>
  </si>
  <si>
    <t>Oplocení areálu</t>
  </si>
  <si>
    <t>Multifunkční sportovní areál,  Tovačov - Oplocení areálu</t>
  </si>
  <si>
    <t>Celkem za stavbu</t>
  </si>
  <si>
    <t>CZK</t>
  </si>
  <si>
    <t>Rekapitulace dílů</t>
  </si>
  <si>
    <t>Typ dílu</t>
  </si>
  <si>
    <t>1</t>
  </si>
  <si>
    <t>Zemní práce</t>
  </si>
  <si>
    <t>18</t>
  </si>
  <si>
    <t>Povrchové úpravy terénu</t>
  </si>
  <si>
    <t>2</t>
  </si>
  <si>
    <t>Základy a zvláštní zakládání</t>
  </si>
  <si>
    <t>212</t>
  </si>
  <si>
    <t>Drenáže a trativody</t>
  </si>
  <si>
    <t>3</t>
  </si>
  <si>
    <t>Svislé a kompletní konstrukce</t>
  </si>
  <si>
    <t>43</t>
  </si>
  <si>
    <t>Schodiště</t>
  </si>
  <si>
    <t>5</t>
  </si>
  <si>
    <t>Komunikace</t>
  </si>
  <si>
    <t>581</t>
  </si>
  <si>
    <t>Sportovní  vybavení a mobiliář</t>
  </si>
  <si>
    <t>900</t>
  </si>
  <si>
    <t xml:space="preserve">Oplocení 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</si>
  <si>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</si>
  <si>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</si>
  <si>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</si>
  <si>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</si>
  <si>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</si>
  <si>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</si>
  <si>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</si>
  <si>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</si>
  <si>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</si>
  <si>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</si>
  <si>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</si>
  <si>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</si>
  <si>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</si>
  <si>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</si>
  <si>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</si>
  <si>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</si>
  <si>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001</t>
  </si>
  <si>
    <t>Vedlejší rozpočtové náklady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</si>
  <si>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</si>
  <si>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</si>
  <si>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</si>
  <si>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</si>
  <si>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</si>
  <si>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</si>
  <si>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</si>
  <si>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</si>
  <si>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</si>
  <si>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</si>
  <si>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</si>
  <si>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</si>
  <si>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</si>
  <si>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</si>
  <si>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</si>
  <si>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</si>
  <si>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</si>
  <si>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</si>
  <si>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</si>
  <si>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</si>
  <si>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</si>
  <si>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</si>
  <si>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</si>
  <si>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</si>
  <si>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</si>
  <si>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</si>
  <si>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005111020R</t>
  </si>
  <si>
    <t>Vytyčení stavby</t>
  </si>
  <si>
    <t>Soubor</t>
  </si>
  <si>
    <t>RTS 20/ I</t>
  </si>
  <si>
    <t>Indiv</t>
  </si>
  <si>
    <t>VRN</t>
  </si>
  <si>
    <t>POL99_2</t>
  </si>
  <si>
    <t>POP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</si>
  <si>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</si>
  <si>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</si>
  <si>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</si>
  <si>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</si>
  <si>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005121010R</t>
  </si>
  <si>
    <t>Vybudování zařízení staveniště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</si>
  <si>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</si>
  <si>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</si>
  <si>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</si>
  <si>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</si>
  <si>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</si>
  <si>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</si>
  <si>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</si>
  <si>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Doprava a osazení dočasného oplocení staveniště v celkové délce 34 m</t>
  </si>
  <si>
    <t>Plocha zařízení staveniště cca 290 m2</t>
  </si>
  <si>
    <t>Mezi zařízení jsou zahrnuty 2 mobilní plechové stavební buňky. Jedna jako kancelář stavbyvedoucího,</t>
  </si>
  <si>
    <t>a druhá jako šatna pro zaměstnance.</t>
  </si>
  <si>
    <t>Dva plechové mobilní stavební kontejnéry pro uskladnění stavebního materiálu a pracovního vybavení.¨</t>
  </si>
  <si>
    <t>Mobilní WC</t>
  </si>
  <si>
    <t>005121021R</t>
  </si>
  <si>
    <t>Provoz zařízení staveniště pro JKSO 801 až 803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</si>
  <si>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</si>
  <si>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</si>
  <si>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</si>
  <si>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Odvoz kontejnerů pro skladování a uvedení zpevněných ploch pro skladování do původního stavu.</t>
  </si>
  <si>
    <t>Uvedení zpevněných ploch pro objekty sociálního zařízení staveniště a kanceláří stavby do původního stavu. Případné ohumusování.</t>
  </si>
  <si>
    <t>Odvoz mobilních buněk sociálního zařízení, nebo uvedení do původního stavu prostor pronajatých.</t>
  </si>
  <si>
    <t>Odvoz dočasného oplocení staveniště.</t>
  </si>
  <si>
    <t>Odvoz mobilních kanceláří stavby a technického dozoru, nebo uvedení do původního stavu prostor pronajatých.</t>
  </si>
  <si>
    <t>Zrušení vnitrostaveništního rozvodu energie včetně rozvaděčů a osvětlení staveniště (včetně stožárů a osvětlovacích těles).</t>
  </si>
  <si>
    <t>Odstranění základů a opěrných konstrukcí pro stavební stroje.</t>
  </si>
  <si>
    <t>Zrušení přípojky elektrické energie a vody.</t>
  </si>
  <si>
    <t>005124010R</t>
  </si>
  <si>
    <t>Koordinační činnost</t>
  </si>
  <si>
    <t>Koordinace stavebních a technologických dodávek stavby.</t>
  </si>
  <si>
    <t>0051122T</t>
  </si>
  <si>
    <t>Záchranný archeologický výzkum</t>
  </si>
  <si>
    <t>Vlastní</t>
  </si>
  <si>
    <t>POL99_0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</si>
  <si>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</si>
  <si>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</si>
  <si>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</si>
  <si>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</si>
  <si>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</si>
  <si>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</si>
  <si>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</si>
  <si>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</si>
  <si>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</si>
  <si>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SUM</t>
  </si>
  <si>
    <t>Geodetické zaměření rohů stavby, stabilizace bodů a sestavení laviček.</t>
  </si>
  <si>
    <t>END</t>
  </si>
  <si>
    <t>Položkový soupis prací a dodávek</t>
  </si>
  <si>
    <t>111201501R00</t>
  </si>
  <si>
    <t>Spálení větví pro všechny druhy stromů</t>
  </si>
  <si>
    <t>kus</t>
  </si>
  <si>
    <t>800-1</t>
  </si>
  <si>
    <t>Práce</t>
  </si>
  <si>
    <t>POL1_</t>
  </si>
  <si>
    <t>stromů o průměru kmene přes 100 mm, na hromadách, pro všechny druhy stromů,</t>
  </si>
  <si>
    <t>SPI</t>
  </si>
  <si>
    <t>odhad : 3*10</t>
  </si>
  <si>
    <t>VV</t>
  </si>
  <si>
    <t>2*10</t>
  </si>
  <si>
    <t>15</t>
  </si>
  <si>
    <t>112101101R00</t>
  </si>
  <si>
    <t>Kácení stromů listnatých_x000D_
 o průměru kmene přes 100 do 300 mm</t>
  </si>
  <si>
    <t>s odřezáním kmene a odvětvením, včetně případného odklizení kmene a větví na oddělené hromady na vzdálenost do 50 m nebo s naložením na dopravní prostředek,</t>
  </si>
  <si>
    <t xml:space="preserve">Technická zpráva str. 4 odst. D.3.5 : </t>
  </si>
  <si>
    <t>javor babyka obvod 30 cm : 2</t>
  </si>
  <si>
    <t>blašský ořech obvod 28 cm : 1</t>
  </si>
  <si>
    <t>112101102R00</t>
  </si>
  <si>
    <t>Kácení stromů listnatých_x000D_
 o průměru kmene přes 300 do 500 mm</t>
  </si>
  <si>
    <t>třešeň obecná obvod 120 a 105 cm : 2</t>
  </si>
  <si>
    <t>112101104R00</t>
  </si>
  <si>
    <t>Kácení stromů listnatých_x000D_
 o průměru kmene přes 700 do 900 mm</t>
  </si>
  <si>
    <t>Topol osika - obvod 195 cm : 1</t>
  </si>
  <si>
    <t>112201101R00</t>
  </si>
  <si>
    <t>Odstranění pařezů pod úrovní terénu vykopáním_x000D_
 o průměru přes 100 do 300 mm</t>
  </si>
  <si>
    <t>s jejich vykopáním nebo vytrháním, s přesekáním kořenů a s případným nutným přemístěním pařezů na hromady do vzdálenosti do 50 m nebo s naložením na dopravní prostředek,</t>
  </si>
  <si>
    <t>112201102R00</t>
  </si>
  <si>
    <t>Odstranění pařezů pod úrovní terénu vykopáním_x000D_
 o průměru přes 300 do 500 mm</t>
  </si>
  <si>
    <t>112201104R00</t>
  </si>
  <si>
    <t>Odstranění pařezů pod úrovní terénu vykopáním_x000D_
 o průměru přes 700 do 900 mm</t>
  </si>
  <si>
    <t>113106121R00</t>
  </si>
  <si>
    <t>Rozebrání dlažeb, panelů komunikací pro pěší s jakýmkoliv ložem a výplní spár_x000D_
 z betonových nebo kameninových dlaždic nebo tvarovek</t>
  </si>
  <si>
    <t>m2</t>
  </si>
  <si>
    <t>822-1</t>
  </si>
  <si>
    <t>s přemístěním hmot na skládku na vzdálenost do 3 m nebo s naložením na dopravní prostředek</t>
  </si>
  <si>
    <t xml:space="preserve">Výkr. č. D.01-02-001 : </t>
  </si>
  <si>
    <t>Technická zpráva str. 4 odst.D.3.4 : 25</t>
  </si>
  <si>
    <t>113107310R00</t>
  </si>
  <si>
    <t>Odstranění podkladů nebo krytů z kameniva těženého, v ploše jednotlivě do 50 m2, tloušťka vrstvy 100 mm</t>
  </si>
  <si>
    <t>121101103R00</t>
  </si>
  <si>
    <t>Sejmutí ornice s přemístěním na vzdálenost přes 100 do 250 m</t>
  </si>
  <si>
    <t>m3</t>
  </si>
  <si>
    <t>nebo lesní půdy, s vodorovným přemístěním na hromady v místě upotřebení nebo na dočasné či trvalé skládky se složením</t>
  </si>
  <si>
    <t>Technická zpráva str. 3 odst.D.3.2 : 2385*0,25</t>
  </si>
  <si>
    <t>122201102R00</t>
  </si>
  <si>
    <t>Odkopávky a  prokopávky nezapažené v hornině 3_x000D_
 přes 100 do 1 000 m3</t>
  </si>
  <si>
    <t>s přehozením výkopku na vzdálenost do 3 m nebo s naložením na dopravní prostředek,</t>
  </si>
  <si>
    <t>Odstranění humózní zeminy v tl. 150 mm</t>
  </si>
  <si>
    <t>Technická zpráva str. 3 odst.D.3.1 - humózní zemina : 1800*0,15</t>
  </si>
  <si>
    <t>162301101R00</t>
  </si>
  <si>
    <t>Vodorovné přemístění výkopku z horniny 1 až 4, na vzdálenost přes 50  do 500 m</t>
  </si>
  <si>
    <t>po suchu, bez ohledu na druh dopravního prostředku, bez naložení výkopku, avšak se složením bez rozhrnutí,</t>
  </si>
  <si>
    <t>162701105R00</t>
  </si>
  <si>
    <t>Vodorovné přemístění výkopku z horniny 1 až 4, na vzdálenost přes 9 000  do 10 000 m</t>
  </si>
  <si>
    <t>Technická zpráva str.3, výkr. č. D.01-02-001 : 560*0,1</t>
  </si>
  <si>
    <t>167101101R00</t>
  </si>
  <si>
    <t>Nakládání, skládání, překládání neulehlého výkopku nakládání výkopku_x000D_
 do 100 m3, z horniny 1 až 4</t>
  </si>
  <si>
    <t>181006111R00</t>
  </si>
  <si>
    <t>Rozprostření zemin v rov./sklonu 1:5, tl. do 10 cm</t>
  </si>
  <si>
    <t>Technická zpráva str.3, výkr. č. D.01-02-001 : 560</t>
  </si>
  <si>
    <t>181201102R00</t>
  </si>
  <si>
    <t>Úprava pláně v násypech v hornině 1 až 4, se zhutněním</t>
  </si>
  <si>
    <t>vyrovnání výškových rozdílů, plochy vodorovné a plochy do sklonu 1 : 5,</t>
  </si>
  <si>
    <t>58330002.ART</t>
  </si>
  <si>
    <t>Zemina stabilizační pro dosypámí nekulturní vrstvy půdy</t>
  </si>
  <si>
    <t>t</t>
  </si>
  <si>
    <t>Specifikace</t>
  </si>
  <si>
    <t>POL3_</t>
  </si>
  <si>
    <t>Technická zpráva str.3, výkr. č. D.01-02-001 : (560*0,1)*1</t>
  </si>
  <si>
    <t>961044111R00</t>
  </si>
  <si>
    <t>Bourání základů z betonu prostého</t>
  </si>
  <si>
    <t>801-3</t>
  </si>
  <si>
    <t>nebo vybourání otvorů průřezové plochy přes 4 m2 v základech,</t>
  </si>
  <si>
    <t>vybourání základových patek a vzpěr oplocení, slopků branek oplocení a sloupků ocelových rámů</t>
  </si>
  <si>
    <t xml:space="preserve">Tech.zpráva str. 4, odd.D.3.3 : </t>
  </si>
  <si>
    <t>sloupky : 0,3*0,3*0,9*14</t>
  </si>
  <si>
    <t>vzpěry : 0,3*0,3*0,9*10</t>
  </si>
  <si>
    <t>branky : 0,5*0,5*0,9*4</t>
  </si>
  <si>
    <t>ocelové rámy : 0,5*0,5*0,9*4</t>
  </si>
  <si>
    <t>966079881T00</t>
  </si>
  <si>
    <t>Přerušení ocelových profilů průřezu nad 7 cm2</t>
  </si>
  <si>
    <t>sloupky : 14</t>
  </si>
  <si>
    <t>vzpěry : 10</t>
  </si>
  <si>
    <t>branky : 4</t>
  </si>
  <si>
    <t>ocelové rámy : 4</t>
  </si>
  <si>
    <t>998222012R00</t>
  </si>
  <si>
    <t xml:space="preserve">Přesun hmot, plochy pro tělovýchovu zpevněná plocha z kameniva,  </t>
  </si>
  <si>
    <t>823-1</t>
  </si>
  <si>
    <t>Přesun hmot</t>
  </si>
  <si>
    <t>POL7_</t>
  </si>
  <si>
    <t>767911822R00</t>
  </si>
  <si>
    <t>Demontáž oplocení demontáž pletiva, výšky do 2,0 m</t>
  </si>
  <si>
    <t>m</t>
  </si>
  <si>
    <t>800-767</t>
  </si>
  <si>
    <t>Tech.zpráva str. 4, odd.D.3.3 : 50</t>
  </si>
  <si>
    <t>767920820R00</t>
  </si>
  <si>
    <t>Demontáž vrat a vrátek k oplocení o ploše jednotlivě přes 2 do 6 m2</t>
  </si>
  <si>
    <t>rozm 1,2x1,8 : 1</t>
  </si>
  <si>
    <t>rozm. 1,0x2,4 : 1</t>
  </si>
  <si>
    <t>979087112R00</t>
  </si>
  <si>
    <t>Nakládání suti na dopravní prostředky</t>
  </si>
  <si>
    <t>Přesun suti</t>
  </si>
  <si>
    <t>POL8_</t>
  </si>
  <si>
    <t>979081111R00</t>
  </si>
  <si>
    <t>Odvoz suti a vybouraných hmot na skládku do 1 km</t>
  </si>
  <si>
    <t>979081121R00</t>
  </si>
  <si>
    <t>Odvoz suti a vybouraných hmot na skládku příplatek za každý další 1 km</t>
  </si>
  <si>
    <t>979082111R00</t>
  </si>
  <si>
    <t>Vnitrostaveništní doprava suti a vybouraných hmot do 10 m</t>
  </si>
  <si>
    <t>979082121R00</t>
  </si>
  <si>
    <t>Vnitrostaveništní doprava suti a vybouraných hmot příplatek k ceně za každých dalších 5 m</t>
  </si>
  <si>
    <t>979990001R00</t>
  </si>
  <si>
    <t>Poplatek za skládku stavební suti</t>
  </si>
  <si>
    <t>131201110R00</t>
  </si>
  <si>
    <t>Hloubení nezapažených jam a zářezů do 50 m3, v hornině 3, hloubení strojně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</si>
  <si>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</si>
  <si>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výkr. č. D.02-02-004, výkop patek pro síťové oplocení : 0,4*0,4*1,0*56</t>
  </si>
  <si>
    <t>výkr. č. D.02-02-006 - výkop patek pro streetbal : 0,8*0,8*1,1*4</t>
  </si>
  <si>
    <t>výkr. č. D.02-02-007 - výkop patek pro tréninkové branky malá kopaná a florbal : 0,5*0,5*0,95*6</t>
  </si>
  <si>
    <t>výkr. č. D.02-02-005 - výkop patek pro sloupek volejbalu.pro tenis, : 0,5*0,5*0,95*6</t>
  </si>
  <si>
    <t>výkop jam pro kontrolní PVC šachty : 0,5*0,5*1,0*4</t>
  </si>
  <si>
    <t>132201111R00</t>
  </si>
  <si>
    <t>Hloubení rýh šířky do 60 cm do 100 m3, v hornině 3, hloubení strojně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</si>
  <si>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</si>
  <si>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Položka obsahuje hloubení rýh traktorbagrem, naložení výkopku na dopravní prostředek pro svislé, nebo vodorovné přemístění, popř. přemístění výkopku do 3 m (po povrchu území), případné zajištění rypadel polštáři, udržování pracoviště a ochranu výkopiště proti stékání srážkové vody z okolního terénu i s jejím odvodněním, nebo odvedením, přesekání a odstranění kořenů ve výkopišti, odstranění napadávek, urovnání dna výkopu.</t>
  </si>
  <si>
    <t>výkr. č. D.02-02-009 pro DN 100 ve sportovní ploše : 310*0,3*0,4</t>
  </si>
  <si>
    <t>výkr. č. D.02-02-010 pro DN 150 mimo sportovní plochu : 65*1,0*1,0</t>
  </si>
  <si>
    <t>132201210R00</t>
  </si>
  <si>
    <t xml:space="preserve">Hloubení rýh šířky přes 60 do 200 cm do 50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</si>
  <si>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</si>
  <si>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/>
  </si>
  <si>
    <t>výkop pro zasakovací jám u nebo rýhy, z důvodu velké hloubky je nutné rýhu zapažir.</t>
  </si>
  <si>
    <t xml:space="preserve">výkr. č. D.02-02-011 : </t>
  </si>
  <si>
    <t>výkop pro zasakovací rýhu : 1,0*12,0*1,8</t>
  </si>
  <si>
    <t>151101101R00</t>
  </si>
  <si>
    <t>Zřízení pažení a rozepření stěn rýh příložné  pro jakoukoliv mezerovitost, hloubky do 2 m</t>
  </si>
  <si>
    <t>pro podzemní vedení pro všechny šířky rýhy,</t>
  </si>
  <si>
    <t>Výkr. č.D.02-02-011 : (1,0+1,0+12,0+12,0)*1,8</t>
  </si>
  <si>
    <t>151101111R00</t>
  </si>
  <si>
    <t>Odstranění pažení a rozepření rýh příložné , hloubky do 2 m</t>
  </si>
  <si>
    <t>pro podzemní vedení s uložením materiálu na vzdálenost do 3 m od kraje výkopu,</t>
  </si>
  <si>
    <t>162701101R00</t>
  </si>
  <si>
    <t>Vodorovné přemístění výkopku z horniny 1 až 4, na vzdálenost přes 5 000  do 6 000 m</t>
  </si>
  <si>
    <t>171201201R00</t>
  </si>
  <si>
    <t>Uložení sypaniny na dočasnou skládku tak, že na 1 m2 plochy připadá přes 2 m3 výkopku nebo ornice</t>
  </si>
  <si>
    <t>181101102R00</t>
  </si>
  <si>
    <t>Úprava pláně v zářezech v hornině 1 až 4, se zhutněním</t>
  </si>
  <si>
    <t>vyrovnáním výškových rozdílů, ploch vodorovných a ploch do sklonu 1 : 5.</t>
  </si>
  <si>
    <t>výkr. č. D.02-02-001 - plocha sportovišť- multifunkční hřiště : 24,2*44,2</t>
  </si>
  <si>
    <t>199000002R00</t>
  </si>
  <si>
    <t>Poplatky za skládku horniny 1- 4</t>
  </si>
  <si>
    <t>výkr. č. D.02-02-010 - drenáž mimo plochu : 65*0,35*0,15</t>
  </si>
  <si>
    <t>výkr. č. D.02-02-011 - zasakovací rýha : 1,0*12,0*0,2</t>
  </si>
  <si>
    <t>180402111R00</t>
  </si>
  <si>
    <t>Založení trávníku parkového výsevem v rovině</t>
  </si>
  <si>
    <t>výkr. č. D.02-02-010 - drenáž mimo plochu : 65*0,35</t>
  </si>
  <si>
    <t>výkr. č. D.02-02-011 - zasakovací rýha : 1,0*12,0</t>
  </si>
  <si>
    <t>181301101R00</t>
  </si>
  <si>
    <t>Rozprostření a urovnání ornice v rovině v souvislé ploše do 500 m2, tloušťka vrstvy do 100 mm</t>
  </si>
  <si>
    <t>s případným nutným přemístěním hromad nebo dočasných skládek na místo potřeby ze vzdálenosti do 30 m, v rovině nebo ve svahu do 1 : 5,</t>
  </si>
  <si>
    <t>00572410R</t>
  </si>
  <si>
    <t>směs travní parková, pro mírnou zátěž</t>
  </si>
  <si>
    <t>kg</t>
  </si>
  <si>
    <t>SPCM</t>
  </si>
  <si>
    <t>34,75*0,03</t>
  </si>
  <si>
    <t>10364200R</t>
  </si>
  <si>
    <t>ornice pro pozemkové úpravy</t>
  </si>
  <si>
    <t>271571111R00</t>
  </si>
  <si>
    <t>Polštář základu ze štěrkopísku tříděného</t>
  </si>
  <si>
    <t>výkr. č. D.02-02-006 - výkop patek pro streetbal : 0,8*0,8*0,1*4</t>
  </si>
  <si>
    <t>výkr. č. D.02-02-007 - výkop patek pro tréninkové branky malá kopaná a florbal : 0,5*0,5*0,15*6</t>
  </si>
  <si>
    <t>(3,14*0,1*0,1*0,15)*6</t>
  </si>
  <si>
    <t>výkr. č. D.02-02-005 - výkop patek pro sloupek volejbalu.pro tenis, : 0,5*0,5*0,15*6</t>
  </si>
  <si>
    <t>(3,14*0,15*0,15*0,15)*6</t>
  </si>
  <si>
    <t>275313611R00</t>
  </si>
  <si>
    <t>Beton základových patek prostý třídy C 16/20</t>
  </si>
  <si>
    <t>801-1</t>
  </si>
  <si>
    <t>výkr. č. D.02-02-004, patky pro síťové oplocení : 0,4*0,4*1,3*56</t>
  </si>
  <si>
    <t>výkr. č. D.02-02-006 - patky pro streetbal : 0,8*0,8*1,0*4</t>
  </si>
  <si>
    <t>výkr. č. D.02-02-007 - patky pro tréninkové branky malá kopaná a florbal : 0,5*0,5*0,65*6</t>
  </si>
  <si>
    <t>-3,14*0,15*0,15*0,15*6</t>
  </si>
  <si>
    <t>-3,14*0,1*0,1*0,5*6</t>
  </si>
  <si>
    <t>výkr. č. D.02-02-005 - výkop patek pro sloupek volejbalu.pro tenis, : 0,5*0,5*0,65*6</t>
  </si>
  <si>
    <t>275351215RT1</t>
  </si>
  <si>
    <t>Bednění stěn základových patek zřízení</t>
  </si>
  <si>
    <t>bednění svislé nebo šikmé (odkloněné), půdorysně přímé nebo zalomené, stěn základových patek ve volných nebo zapažených jámách, rýhách, šachtách, včetně případných vzpěr,</t>
  </si>
  <si>
    <t>výkr. č. D.02-02-004, patky pro síťové oplocení : (0,4+0,4+0,45+0,45)*0,25*56</t>
  </si>
  <si>
    <t>výkr. č. D.02-02-006 - patky pro streetbal : (0,8+0,8+0,85+0,85)*0,35*4</t>
  </si>
  <si>
    <t>výkr. č. D.02-02-007 - patky pro tréninkové branky malá kopaná a florbal : (0,5+0,5+0,55+0,55)*0,25*6</t>
  </si>
  <si>
    <t>výkr. č. D.02-02-005 - výkop patek pro sloupek volejbalu.pro tenis, : (0,55+0,55+0,5+0,5)*0,35*6</t>
  </si>
  <si>
    <t>275351216R00</t>
  </si>
  <si>
    <t>Bednění stěn základových patek odstranění</t>
  </si>
  <si>
    <t>275353112R00</t>
  </si>
  <si>
    <t>Bednění kotevních otvorů a prostupů v základových patkách o průřezu přes 0,01 do 0,02 m2, hloubky přes 0,5 do 1,00 m</t>
  </si>
  <si>
    <t>801-5</t>
  </si>
  <si>
    <t>včetně polohového zajištění a odbednění, popřípadě ztraceného bednění z pletiva a podobně.</t>
  </si>
  <si>
    <t>Prtovedení kruhového bednění vč odbednění</t>
  </si>
  <si>
    <t>výkr. č. D.02-02-005 a D.02-02-7 : 6+6</t>
  </si>
  <si>
    <t>275361921RT4</t>
  </si>
  <si>
    <t>Výztuž základových patek ze svařovaných sítí průměr drátu 6 mm, velikost oka 100/100 mm</t>
  </si>
  <si>
    <t>V položce jsou zakalkulovány náklady na dodání plošně rovných sítí, jejich uložení a případné stříhání a její vyvázání nebo přivaření bodovými svary. Položka neobsahuje ohýbání sítí do hran.</t>
  </si>
  <si>
    <t>výkr. č. D.02-02-006 : (((0,7*0,7*2)+(0,7*0,9*4))*1,15*0,00444)*4</t>
  </si>
  <si>
    <t>212561111R00</t>
  </si>
  <si>
    <t>Výplň odvodňov. trativodů kam. hrubě drcen. 16 mm</t>
  </si>
  <si>
    <t>frakce  8 - 16 mm tř. A</t>
  </si>
  <si>
    <t xml:space="preserve">Výkr. č. D.02-02-001 : </t>
  </si>
  <si>
    <t xml:space="preserve">Technická zpráva str.4 a 5 odd. D.4. : </t>
  </si>
  <si>
    <t>Sběrné drenážní potrubí : 310*0,35*0,54</t>
  </si>
  <si>
    <t>Svodné drenážní potrubí : 65*1,0*0,8</t>
  </si>
  <si>
    <t>212755114RX1</t>
  </si>
  <si>
    <t>Trativody z drenážních trubek DN 10 cm bez lože, PVC</t>
  </si>
  <si>
    <t>RTS 18/ I</t>
  </si>
  <si>
    <t>Flexibilní perforované PVC PERO - D = 100 mm</t>
  </si>
  <si>
    <t>Sběrné drenážní potrubí : 310</t>
  </si>
  <si>
    <t>212755116R00</t>
  </si>
  <si>
    <t>Trativody z drenážních trubek DN 16 cm bez lože</t>
  </si>
  <si>
    <t>Potrubí flexibilní perforované PVC DN 150 mm</t>
  </si>
  <si>
    <t>Svodné drenážní potrubí : 65</t>
  </si>
  <si>
    <t>212971122R00</t>
  </si>
  <si>
    <t>Opláštění trativ.z geot.,sklon nad 1:2,5 nad 2,5 m</t>
  </si>
  <si>
    <t>výkr. č. D.02-02-009 : (0,35+0,54+0,54+0,25+0,25)*310</t>
  </si>
  <si>
    <t>výkr. č. D.02-02-010 : (1,0+1,5+1,5+1,3)*65</t>
  </si>
  <si>
    <t>výkr. č. D.02-02-011 : (1,0+1,0+12,0+12,0+0,4)*1,5</t>
  </si>
  <si>
    <t>181101111T00</t>
  </si>
  <si>
    <t>Hutnění zásypů rýh po vrstvách v tl. po 150 mm</t>
  </si>
  <si>
    <t>po 100mm : 310*0,35*5</t>
  </si>
  <si>
    <t>po 100 mm : 65*0,35*5</t>
  </si>
  <si>
    <t>po 200 mm : 1,0*12,0*7</t>
  </si>
  <si>
    <t>877353121R00</t>
  </si>
  <si>
    <t>Montáž tvarovek na potrubí z trub z plastů těsněných gumovým kroužkem odbočných DN 200 mm</t>
  </si>
  <si>
    <t>827-1</t>
  </si>
  <si>
    <t>v otevřeném výkopu,</t>
  </si>
  <si>
    <t>výkr. č. D.02-02-001 : 12</t>
  </si>
  <si>
    <t>877313123R00</t>
  </si>
  <si>
    <t>Montáž tvarovek na potrubí z trub z plastů těsněných gumovým kroužkem jednoosých DN 150 mm</t>
  </si>
  <si>
    <t>výkr. č. D.02-02-001 : 4</t>
  </si>
  <si>
    <t>17410110T05</t>
  </si>
  <si>
    <t>Zásyp - písková vrstva fr. 0 - 4 mm - zasakovací rýha</t>
  </si>
  <si>
    <t>výkr. č. D.02-02-011 : 1,0*12,0*0,1</t>
  </si>
  <si>
    <t>212561111T00</t>
  </si>
  <si>
    <t>Výplň odvodňov. trativodů kam.  drcen. fr. 4 - 8  mm, Tř. A</t>
  </si>
  <si>
    <t>Změna frakce 4 - 8 mm Tř. A pro, podsyp a obsyp potrubí</t>
  </si>
  <si>
    <t>Sběrné drenážní potrubí : 310*0,35*0,3</t>
  </si>
  <si>
    <t>-(3,14*0,05*0,05*310)</t>
  </si>
  <si>
    <t>Svodné drenážní potrubí : 65*1,0*0,5</t>
  </si>
  <si>
    <t>-(3,14*0,075*0,075*65)</t>
  </si>
  <si>
    <t>212561111T02</t>
  </si>
  <si>
    <t>Výplň zasakovací rýhy kam. hrubě drcen. frakce 8 -16 mm, Tř. A</t>
  </si>
  <si>
    <t>výkr. č. D.02-02-011 : 1,0*12,0*1,5</t>
  </si>
  <si>
    <t>215901101T01</t>
  </si>
  <si>
    <t>Přehutnění dna drenážní rýhy - Edef2=min. 10 MPa, vibrační deskou</t>
  </si>
  <si>
    <t>výkr. č. D.02-02-009 : 310*0,35</t>
  </si>
  <si>
    <t>výkr. č. D.02-02-010 : 65*0,35</t>
  </si>
  <si>
    <t>výkr. č. D.02-02-011 : 1,0*12,0</t>
  </si>
  <si>
    <t>894431121RCA</t>
  </si>
  <si>
    <t>Šachty plastové plastové šachty z dílců D 315 mm, dno přímé, D 200 mm, délka šachtové roury 2,00 m, poklop litina 12,5 t</t>
  </si>
  <si>
    <t>AP-HSV</t>
  </si>
  <si>
    <t>Agregovaná položka</t>
  </si>
  <si>
    <t>POL2_</t>
  </si>
  <si>
    <t>Kontrolní šachta</t>
  </si>
  <si>
    <t>Plastové dno, šachta z korugované trouby, těsnění, šachtová roura teleskopická, čtvercový rám do teleskopické trouby, poklop litinový.</t>
  </si>
  <si>
    <t>Osazení plastového dna, osazení korugované šachtové roury, vložení těsnění, osazení šachtové teleskopické roury a litinového poklopu.</t>
  </si>
  <si>
    <t>výkr. č. D.02-02-012 : 4</t>
  </si>
  <si>
    <t>28651691.AR</t>
  </si>
  <si>
    <t>redukce excentrická; PVC; d = 160,0 mm; d2 = 110 mm; l = 181 mm; hladká, hrdlová</t>
  </si>
  <si>
    <t>28651703.AR</t>
  </si>
  <si>
    <t>odbočka PVC; 45,0 °; d1 = 160 mm; d2 = 110 mm; l = 340 mm; hladká, hrdlovaná; DN 150,0 mm; DN2 100 mm</t>
  </si>
  <si>
    <t>69366197R</t>
  </si>
  <si>
    <t>geotextilie PP; funkce separační, ochranná, výztužná, filtrační; plošná hmotnost 200 g/m2; zpevněná oboustranně</t>
  </si>
  <si>
    <t>výkr. č. D.02-02-009 : (0,35+0,54+0,54+0,25+0,25)*310*1,15</t>
  </si>
  <si>
    <t>výkr. č. D.02-02-010 : (1,0+1,5+1,5+1,3)*65*1,15</t>
  </si>
  <si>
    <t>výkr. č. D.02-02-011 : (1,0+1,0+12,0+12,0+0,4)*1,5*1,15</t>
  </si>
  <si>
    <t>výkr. č. D.02-02-003 a výkr. č. D.02-02-001 : 44,0*24</t>
  </si>
  <si>
    <t>564800099</t>
  </si>
  <si>
    <t>Lajnování na tartan - polyuretanová barva, lajny š. 50 mm</t>
  </si>
  <si>
    <t>Kalkul</t>
  </si>
  <si>
    <t>564800100T01</t>
  </si>
  <si>
    <t>Dod.a mont.umělý jednovrstvý vodopropustný odpružený tartan tl. 10 mm</t>
  </si>
  <si>
    <t>Odpružený tartan  tl. 10 mm</t>
  </si>
  <si>
    <t>Směs z celaprobarveného EPDM granulátu frakce 1-4 mm a PUR pojiv</t>
  </si>
  <si>
    <t>Filtrační průtok min. 150 mm/h</t>
  </si>
  <si>
    <t>výkr. č. D.02-02-003 a výkr. č. D.02-02-001 : 44*24</t>
  </si>
  <si>
    <t>564800101T00</t>
  </si>
  <si>
    <t>Pružná podkladní vrstva tl. 30 mm</t>
  </si>
  <si>
    <t>Směs kameniva fr. 3-8 mm, SBR pryžového granulátu fr. 2-4 mm a PUR pojiva se zvýšenou příčnou pevností v tahu ( větší než 0,2 MPa rersp.větší</t>
  </si>
  <si>
    <t>než 0,2 m/mm2) a filtračním průtokem větším než 1 cm/s.</t>
  </si>
  <si>
    <t>564801111T00</t>
  </si>
  <si>
    <t>Podklad z kameniva drceného po zhutnění tl. 10 mm, frakce 0-4 mm, tř. A (zakalovací vrstva)</t>
  </si>
  <si>
    <t>564801111T01</t>
  </si>
  <si>
    <t>Podklad z kameniva drceného po zhutnění tl. 20 mm, frakce 4-8 mm, tř. A (vyrovnávací vrstva)</t>
  </si>
  <si>
    <t>564801111T02</t>
  </si>
  <si>
    <t>Podklad z kameniva drceného po zhutnění tl. 30 mm, frakce 8-16 mm, tř. A</t>
  </si>
  <si>
    <t>564811112T00</t>
  </si>
  <si>
    <t>Podklad z kameniva drceného po zhutnění tl. 60 mm, frakce 16-32 mm, Tř. A</t>
  </si>
  <si>
    <t>564821112T01</t>
  </si>
  <si>
    <t>Podklad z kameniva drceného, po zhutnění tloušťky 90 mm, frakce 32-63 mm, Tř.A, (srovnávací vrstva)</t>
  </si>
  <si>
    <t xml:space="preserve">Výkr. č. D.02-02-003 : </t>
  </si>
  <si>
    <t xml:space="preserve">Výkr. č. D.02-02-002 : </t>
  </si>
  <si>
    <t>Tech.zpráva str. 3 a 4 odd. D.3 : 44,0*24,0</t>
  </si>
  <si>
    <t>564821112T02</t>
  </si>
  <si>
    <t>Podklad z kameniva drceného, po zhutnění tloušťky 90 mm, frakce 32-63 mm, Tř.A, (zahutnit do původ., vrstev)</t>
  </si>
  <si>
    <t>581581001</t>
  </si>
  <si>
    <t>Dod.+ mont. Koše streetballu vč kotvení</t>
  </si>
  <si>
    <t>ks</t>
  </si>
  <si>
    <t>581581002</t>
  </si>
  <si>
    <t>Dod. + mont. Vybavení volejbalu (nohejbalu) pouzdra a sloupky, síť</t>
  </si>
  <si>
    <t>sada</t>
  </si>
  <si>
    <t>581581003</t>
  </si>
  <si>
    <t>Dod.+ mont. Vybavení tenisu -  pouzdra, sloupky, síť</t>
  </si>
  <si>
    <t>581581004</t>
  </si>
  <si>
    <t>Dod.+ mont. Branka malé kopané</t>
  </si>
  <si>
    <t>581581005</t>
  </si>
  <si>
    <t>Dod. + mont. Mobilní branky na florbal</t>
  </si>
  <si>
    <t>338171121T00</t>
  </si>
  <si>
    <t>Osazení sloupků plot.ocelových nad 2,6 m,zalitím MC</t>
  </si>
  <si>
    <t>V položce nejsou zakalkulovány náklady na sloupky a vzpěry.Jejich dodání se oceňuje ve specifikaci. Ztratné se doporučuje ve výši 1 %.</t>
  </si>
  <si>
    <t>Provést dle popisu a detailů ve výkresu č. D.02-02-004</t>
  </si>
  <si>
    <t xml:space="preserve">výkr. č. D.02-02-004 : </t>
  </si>
  <si>
    <t>Tech.zpráva str.6 a 7, odd.D.8 : 56</t>
  </si>
  <si>
    <t>767450450</t>
  </si>
  <si>
    <t>Dod.+mont. záchytná síť pro oplocení PE 45/45/3 mm, zelená vč.lanek, svorek a napínáků</t>
  </si>
  <si>
    <t>Technická zpráva str. 7 odd.D.8 : 25+25</t>
  </si>
  <si>
    <t>442</t>
  </si>
  <si>
    <t>900800800T00</t>
  </si>
  <si>
    <t>Dod.+ mont. 2 kř. ocel.branky (940+940)x2500 mm s výplní ve stejném provedení jako oplocení, OK oplocení-branky žárově půozinkovaná, kování LK, zám.vložkový</t>
  </si>
  <si>
    <t>553462126RT</t>
  </si>
  <si>
    <t>Ocelový sloupek pro oplocení D 76/3 dl. 4.93 m,vč.víčka,uchycení pro lanka a uchycení záchytné sítě, povrch.úprava žárově pozinkovany</t>
  </si>
  <si>
    <t>15+15</t>
  </si>
  <si>
    <t>55346212RT</t>
  </si>
  <si>
    <t>Ocelový sloupek pro oplocení D 76/3 dl. 5.93 m,vč.víčka,uchycení pro lanka a uchycení záchytné sítě, povrch.úprava žárově pozinkovaný</t>
  </si>
  <si>
    <t>8+8</t>
  </si>
  <si>
    <t>900766001T00</t>
  </si>
  <si>
    <t>Dod.+mont. dřevěný mantinel tvořeny z 4x fošen š.175xtl.32 mm  dvojnásob. impreg.se zkos.hranami, vč.dod.a přivař.ocel.kotev.desek 160x160x4 mm,vč. spoj.prvků</t>
  </si>
  <si>
    <t>ocel.žárově pozinkovaná</t>
  </si>
  <si>
    <t>fošny dvojnásobně impregnované z trvanlivého dřeva</t>
  </si>
  <si>
    <t>Technická zpráva str. 7 odd.D.8 : 110</t>
  </si>
  <si>
    <t>Štěrkopískový podsyp pod betonové lože obrubníkl</t>
  </si>
  <si>
    <t>výkr. č. D.02-02-001 : 25*0,2*0,1</t>
  </si>
  <si>
    <t>výkr. č. D.02-02-001 : 113*0,1*0,05</t>
  </si>
  <si>
    <t>917862111RT7</t>
  </si>
  <si>
    <t>Osazení silničního nebo chodníkového obrubníku včetně dodávky betonovéího obrubníku_x000D_
 rozměru 1000/150/250 mm, stojatého, s boční opěrou z betonu prostého, do lože z betonu prostého C 12/15</t>
  </si>
  <si>
    <t>S dodáním hmot pro lože tl. 80-100 mm.</t>
  </si>
  <si>
    <t>do betonu C 16/20</t>
  </si>
  <si>
    <t>výkr. č. D.02-02-001 : 25</t>
  </si>
  <si>
    <t>916561111T01</t>
  </si>
  <si>
    <t>Osazení záhon.obrubníků do lože z C 16/20 s opěrou, včetně obrubníku   100/5/20 cm</t>
  </si>
  <si>
    <t>výkr. č. D.02-02-001 : 113</t>
  </si>
  <si>
    <t>998227111R00</t>
  </si>
  <si>
    <t xml:space="preserve">Přesun hmot, plochy pro tělovýchovu umělý sportovní povrch z dílců,  </t>
  </si>
  <si>
    <t>122201101R00</t>
  </si>
  <si>
    <t>Odkopávky a  prokopávky nezapažené v hornině 3_x000D_
 do 100 m3</t>
  </si>
  <si>
    <t>1,3*1,2*0,6</t>
  </si>
  <si>
    <t>132201110R00</t>
  </si>
  <si>
    <t>Hloubení rýh šířky do 60 cm do 50 m3, v hornině 3, hloubení strojně</t>
  </si>
  <si>
    <t>výkr. č. D.07-02-003 : (1,2*0,4*1,1)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</si>
  <si>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</si>
  <si>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</si>
  <si>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</si>
  <si>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(1,3*1,3*0,7)/2</t>
  </si>
  <si>
    <t>1,2*1,0*1,1</t>
  </si>
  <si>
    <t>174101101R00</t>
  </si>
  <si>
    <t>Zásyp sypaninou se zhutněním jam, šachet, rýh nebo kolem objektů v těchto vykopávkách</t>
  </si>
  <si>
    <t>z jakékoliv horniny s uložením výkopku po vrstvách,</t>
  </si>
  <si>
    <t>Hutněný štěrkopískový zásyp po vrstvách 200 mm dle sklonu rostlého terénu</t>
  </si>
  <si>
    <t>58337213R</t>
  </si>
  <si>
    <t>štěrkopísek frakce 0,0 až 32,0 mm; třída MN</t>
  </si>
  <si>
    <t>215901101RT5</t>
  </si>
  <si>
    <t>Zhutnění podloží z rostlé horniny 1 až 4 pod násypy z hornin soudržných do 92% PS a nesoudržných  sypkých relativní ulehlosti l(d) do 0,8 vibrační deskou</t>
  </si>
  <si>
    <t>z rostlé horniny tř.1 - 4 pod násypy z hornin soudržných do 92% PS a hornin nesoudržných sypkých relativní ulehlosti I(d) do 0,8</t>
  </si>
  <si>
    <t>výkr. č. D.07-02-003 : 1,2*4,5</t>
  </si>
  <si>
    <t>výkr. č. D.07-02-003 základy schodiště : (1,2*0,4*0,2)*2</t>
  </si>
  <si>
    <t>deska schodiště : 1,2*3,35*0,1</t>
  </si>
  <si>
    <t>pod obrubníkem : 172*0,3*0,05</t>
  </si>
  <si>
    <t>338920022R00</t>
  </si>
  <si>
    <t>Osazení betonové palisády, š. do 20 cm, dl. 90 cm</t>
  </si>
  <si>
    <t>V položce jsou zakalkulovány náklady na vytýčení a rozměření trasy, dodávku a uložení betonu, osazení betonových prvků a zajištění v požadované poloze. Bez zemních prací.</t>
  </si>
  <si>
    <t>Dodávka prvků se ocení ve specifikaci, ztratné se doporučuje ve výši 1 %.</t>
  </si>
  <si>
    <t xml:space="preserve">výkr.č. D.07-02-001, D.07-02-002 : </t>
  </si>
  <si>
    <t>Technická zpráva str.str. 5 odd. D.3.2 : 7</t>
  </si>
  <si>
    <t>59228413RT</t>
  </si>
  <si>
    <t>Betonová palisáda   12x16,5x80 cm, barva přírodní</t>
  </si>
  <si>
    <t>Technická zpráva str.str. 5 odd. D.3.2 : 44</t>
  </si>
  <si>
    <t>430321514R00</t>
  </si>
  <si>
    <t>Beton schodišťových konstrukcí (stupňů, schodnic, ramen, podest s nosníky) železový třídy C 30/37</t>
  </si>
  <si>
    <t>výkr. č. D.07-02-003 : 1,2*0,4*0,9*2</t>
  </si>
  <si>
    <t>1,2*3,35*0,2</t>
  </si>
  <si>
    <t>430361821R00</t>
  </si>
  <si>
    <t>Výztuž schodišťových konstrukcí  (stupňů, schodnic, ramen, podest s nosníky) z betonářské oceli 10505</t>
  </si>
  <si>
    <t>výkr. č. D.07-02-003 : 0,071*1,1</t>
  </si>
  <si>
    <t>434121415R00</t>
  </si>
  <si>
    <t>Osazení schodišťových stupňů železobetonových na schodnice broušených nebo leštěných</t>
  </si>
  <si>
    <t>s vyspárováním styčných spár, s provizorním dřevěným zábradlím a dočasným zakrytím stupnic prkny</t>
  </si>
  <si>
    <t>výkr. č. D.07-02-003 : 1,2*12</t>
  </si>
  <si>
    <t>434311116R00</t>
  </si>
  <si>
    <t>Stupně dusané z betonu třídy C 25/30</t>
  </si>
  <si>
    <t>na terén nebo na desku z betonu prostého nebo prokládaného kamenem, bez potěru, se zahlazením povrchu,</t>
  </si>
  <si>
    <t>Položka je určena pro stupně dusané z betonu prostého nebo prokládaného kamenem, bez potěru, se zahlazením povrchu. Bednění se rozpočtuje samostatně.</t>
  </si>
  <si>
    <t>výkr. č. D.07-02-003 : ((1,2*0,3*0,15)/2)*12</t>
  </si>
  <si>
    <t>434351141R00</t>
  </si>
  <si>
    <t>Bednění stupňů betonovaných na podstupňové desce nebo na terénu přímočarých zřízení</t>
  </si>
  <si>
    <t>výkr. č. D.07-02-003 : (1,2*(0,3+0,15))*12</t>
  </si>
  <si>
    <t>434351142R00</t>
  </si>
  <si>
    <t>Bednění stupňů betonovaných na podstupňové desce nebo na terénu přímočarých odstranění</t>
  </si>
  <si>
    <t>431351121T00</t>
  </si>
  <si>
    <t>Bednění schodišťových konstrukcí přímočarých - zřízení, Vč. bednění základových pasu pod schodištěm</t>
  </si>
  <si>
    <t>Položka je určena pro podesty a podstupňové desky.</t>
  </si>
  <si>
    <t>Vč. bednění základových pasu pod schodištěm</t>
  </si>
  <si>
    <t>V položce jsou zakalkulovány i náklady na pomocné lešení o výšce do 1900 mm a pro zatížení do 1,5 kPa.</t>
  </si>
  <si>
    <t>výkr. č. D.07-02-003 : (1,2+1,2+0,45+0,45)*0,9</t>
  </si>
  <si>
    <t>(1,2+1,2+0,45+0,45)*0,3</t>
  </si>
  <si>
    <t>4,2*0,62*2</t>
  </si>
  <si>
    <t>431351122T00</t>
  </si>
  <si>
    <t>Bednění schodišťových konstrukcí  přímočarých - odstranění</t>
  </si>
  <si>
    <t>593723050RT</t>
  </si>
  <si>
    <t>Deska schodišťová prefabrikovaná 150 x 350 x 1200 mm, povrch tryskaný protiskluzový</t>
  </si>
  <si>
    <t>výkr. č. D.07-02-003 : 12</t>
  </si>
  <si>
    <t>564851111R00</t>
  </si>
  <si>
    <t>Podklad ze štěrkodrti s rozprostřením a zhutněním tloušťka po zhutnění 150 mm</t>
  </si>
  <si>
    <t>fr. 0 - 32 mm</t>
  </si>
  <si>
    <t>Technická zpráva str.str. 2 odd. D.3.1 : 320+6+4</t>
  </si>
  <si>
    <t>596215020R00</t>
  </si>
  <si>
    <t>Kladení zámkové dlažby do drtě tloušťka dlažby 60 mm, tloušťka lože 30 mm</t>
  </si>
  <si>
    <t>s provedením lože z kameniva drceného, s vyplněním spár, s dvojitým hutněním a se smetením přebytečného materiálu na krajnici. S dodáním hmot pro lože a výplň spár.</t>
  </si>
  <si>
    <t>Od CÚ 2015/ II. není v jednotkové ceně započteno řezání dlaždic!!! Rozpočtuje se samostatnou položkou 596 29-1111.R00 Řezání zámkové dlažby tl. 60 mm.</t>
  </si>
  <si>
    <t>V položce jsou zakalkulovány i náklady na dodání hmot pro lože a na dodání materiálu na výplň spár. V položce nejsou zakalkulovány náklady na dodání zámkové dlažby, která se oceňuje ve specifikaci, ztratné se doporučuje ve výši 1 %.</t>
  </si>
  <si>
    <t>Technická zpráva str.str. 2 odd. D.3.1 : 320+6</t>
  </si>
  <si>
    <t>596291111R00</t>
  </si>
  <si>
    <t>Řezání zámkové dlažby tloušťky 60 mm</t>
  </si>
  <si>
    <t>60+49,1+3,5+2,0</t>
  </si>
  <si>
    <t>596811111R00</t>
  </si>
  <si>
    <t>Kladení dlažby z betonových nebo kameninových dlaždic do lože z kameniva těženého tloušťky do 30 mm</t>
  </si>
  <si>
    <t>komunikací pro pěší do velikosti dlaždic 0,25 m2 s provedením lože do tl. 30 mm, s vyplněním spár a se smetením přebytečného materiálu na vzdálenost do 3 m</t>
  </si>
  <si>
    <t>V položce jsou zakalkulovány i náklady na dodání hmot pro lože a na dodání téhož materiálu pro výplň spár. V položce nejsou zakalkulovány náklady na dodání dlaždic, které se oceňují ve specifikaci, ztratné se doporučuje ve výši 1%.  Část lože přesahující tloušťku 3 cm se oceňuje položkami souboru 451 ..-9 Příplatek za každých dalčích 10 mm tloušťky podkladu nebo lože.</t>
  </si>
  <si>
    <t>Technická zpráva str.str. 2 odd. D.3.1 : 4</t>
  </si>
  <si>
    <t>597101030RAA</t>
  </si>
  <si>
    <t>Odvodňovací žlaby komunikací a zpevněných ploch žlab odvodnovací polymerbetonový včetně dodávky roštu a žlabu, pro zatížení C250</t>
  </si>
  <si>
    <t>montáž odvodňovacích žlabů a vpustí k odvodňovacím žlabům z polymerbetonu, včetně betonového lože popř. obetonování, s dodávkou žlabů a vpustí.</t>
  </si>
  <si>
    <t>Včetně zemních prací , betonového lože a obetonování.</t>
  </si>
  <si>
    <t>žlab odvodňovací polymerický beton; s předformovaným odtokem do dna; l = 1 000,0 mm; š = 150 mm; h = 150,0 mm; zatížení A 15, B 125, C 250</t>
  </si>
  <si>
    <t xml:space="preserve"> pro odvodňovací žlab můstkový; litinový; l = 500 mm; světlost žlabu 150 mm; zatížení C 250; průřez vtoku 630 cm2/m</t>
  </si>
  <si>
    <t>stavební výška 153 - 155 mm</t>
  </si>
  <si>
    <t>světlá šířka 150 mm, celková šířka 204 mm</t>
  </si>
  <si>
    <t>zátěžové třídy A15 - C250</t>
  </si>
  <si>
    <t xml:space="preserve">Výkr. č. D.06-02-001 : </t>
  </si>
  <si>
    <t>tech. zpráva str. 5, odd. D.3.2 : 7,5</t>
  </si>
  <si>
    <t>597103015RA0</t>
  </si>
  <si>
    <t>Odvodňovací žlaby komunikací a zpevněných ploch vpusť k žlabu polymerbetonová včetně dodávky vpusti, pro zatížení C250</t>
  </si>
  <si>
    <t>vpust žlabová odtok DN 110; polymerický beton; l = 500 mm; h = 585 mm; hrana litinová</t>
  </si>
  <si>
    <t>délka 500 mm</t>
  </si>
  <si>
    <t>stavební výška 585 mm</t>
  </si>
  <si>
    <t>rošt pro odvodňovací žlab můstkový; litinový; l = 500 mm; světlost žlabu 100 mm; zatížení C 250; průřez vtoku 350 cm2/m</t>
  </si>
  <si>
    <t>59245110R</t>
  </si>
  <si>
    <t>dlažba betonová dvouvrstvá, skladebná; obdélník; šedá; l = 200 mm; š = 100 mm; tl. 60,0 mm</t>
  </si>
  <si>
    <t>Technická zpráva str.str. 2 odd. D.3.1 : 320*1,03</t>
  </si>
  <si>
    <t>592451151R</t>
  </si>
  <si>
    <t>dlažba betonová dvouvrstvá, skladebná; obdélník; dlaždice pro nevidomé; červená; l = 200 mm; š = 100 mm; tl. 60,0 mm</t>
  </si>
  <si>
    <t>Tato užitečná specializovaná dlažba s výrazně tvarovaným povrchem dlažba SLP je určena jako doplněk ke všem typům zpevněných ploch tam, kde je nutno vést nevidomé a slabozraké spoluobčany určitým směrem, nebo je upozornit na změnu směru, přechod pro chodce, zastávku MHD, na vchod do budovy apod. Speciálně upravený povrch dlažby s výstupky je jednoznačně a nezaměnitelně zjistitelný hmatově – holí - i nášlapem, proto může pomoci při budování vodících pruhů a signálních pásů v rámci běžného dláždění pro chodce.</t>
  </si>
  <si>
    <t>Technická zpráva str.str. 2 odd. D.3.1 : 6*1,03</t>
  </si>
  <si>
    <t>59245601R</t>
  </si>
  <si>
    <t>dlažba betonová jednovrstvá; čtverec; šedá; l = 500 mm; š = 500 mm; tl. 50,0 mm</t>
  </si>
  <si>
    <t>Technická zpráva str.str. 2 odd. D.3.1 : 4*1,03</t>
  </si>
  <si>
    <t>917862111T01</t>
  </si>
  <si>
    <t>Osazení stojat. obrub.bet. s opěrou,lože z C 16/20, včetně obrubníku ABO 100/10/25</t>
  </si>
  <si>
    <t>obrubník chodníkový materiál beton; l = 1000,0 mm; š = 100,0 mm; h = 250,0 mm; barva šedá</t>
  </si>
  <si>
    <t>Technická zpráva str.str. 4 odd. D.3.1 : 172</t>
  </si>
  <si>
    <t>998223011R00</t>
  </si>
  <si>
    <t>Přesun hmot pozemních komunikací, kryt dlážděný jakékoliv délky objektu</t>
  </si>
  <si>
    <t>vodorovně do 200 m</t>
  </si>
  <si>
    <t>767767009T00</t>
  </si>
  <si>
    <t>Dod.+mont. venkovní schodišťové ocelové trubkové zábradlí , výška 900 mm, dle popisu  v PD, výkr. č. D.07-02-003, vč. povrchové úpravy</t>
  </si>
  <si>
    <t>celková delka 2x 5 m</t>
  </si>
  <si>
    <t>výkr. č. D.07-02-003 : 42*1,1</t>
  </si>
  <si>
    <t>767767895T00</t>
  </si>
  <si>
    <t>Dod. + mont. Stojan na kola z ocelového plechu 650 x 1000 x 850 mm</t>
  </si>
  <si>
    <t>výkr. č. D,07.02-001 : 3</t>
  </si>
  <si>
    <t>998767201R00</t>
  </si>
  <si>
    <t>Přesun hmot pro kovové stavební doplňk. konstrukce v objektech výšky do 6 m</t>
  </si>
  <si>
    <t>50 m vodorovně</t>
  </si>
  <si>
    <t>polymerbetonové pojezdové žlaby</t>
  </si>
  <si>
    <t>s předformovaným odtokem do dna DN 110</t>
  </si>
  <si>
    <t>139601102R00</t>
  </si>
  <si>
    <t>Ruční výkop jam, rýh a šachet v hornině 3</t>
  </si>
  <si>
    <t>s přehozením na vzdálenost do 5 m nebo s naložením na ruční dopravní prostředek</t>
  </si>
  <si>
    <t xml:space="preserve">výkr. č. D.08-02-001 : </t>
  </si>
  <si>
    <t>pro sloupky dvoukřídlé brány : 0,5*0,5*0,9*2</t>
  </si>
  <si>
    <t>pro posuvnou bránu : 0,5*0,5*1,1</t>
  </si>
  <si>
    <t>0,5*2,0*1,3</t>
  </si>
  <si>
    <t>pro sloupky : (3,14*0,15*0,15*0,8)*40</t>
  </si>
  <si>
    <t>pro vzpěry : (3,14*0,15*0,15*0,8)*20</t>
  </si>
  <si>
    <t>167101201R00</t>
  </si>
  <si>
    <t>Nakládání, skládání, překládání neulehlého výkopku nakládání, skládání, překládání neulehléno výkopku nebo zeminy - ručně_x000D_
 z horniny 1 až 4</t>
  </si>
  <si>
    <t>275171001T00</t>
  </si>
  <si>
    <t>Vrtání  - ruční vrtání v hor. 3 , prům D=300 mm hl. 800 mm pro beton patky sloupků, oplocení</t>
  </si>
  <si>
    <t>Vyvrtání kruhového otvoru (jámy)  používané při budování základů např. pro ploty, zábradlí, dětská hřiště, osvětlení, přístřešky, zahradní stavby, atd.</t>
  </si>
  <si>
    <t>pro sloupky : 40</t>
  </si>
  <si>
    <t>pro vzpěry : 20</t>
  </si>
  <si>
    <t xml:space="preserve">Tabulka zámeč. výrobků : </t>
  </si>
  <si>
    <t>Z1 : (3,14*0,15*0,15*0,1)*60</t>
  </si>
  <si>
    <t>Z2 : 0,5*0,5*0,1*2</t>
  </si>
  <si>
    <t>Z3 : 0,5*0,5*0,1</t>
  </si>
  <si>
    <t>0,5*2,0*0,1</t>
  </si>
  <si>
    <t>Položka obsahuje náklady na dodávku a uložení betonu do připravené konstrukce. Bednění se oceňuje samostatně.</t>
  </si>
  <si>
    <t>Z2 : 0,5*0,5*1,0*2</t>
  </si>
  <si>
    <t>Z3 : 0,5*0,5*1,0</t>
  </si>
  <si>
    <t>0,5*2,0*1,2</t>
  </si>
  <si>
    <t>Z2 : (0,5+0,5+0,55+0,55)*0,2*2</t>
  </si>
  <si>
    <t>Z3 : (0,5+0,5+0,55+0,55)*0,2</t>
  </si>
  <si>
    <t>(0,55+0,55+2,0+2,0)*0,2</t>
  </si>
  <si>
    <t>338171122R00</t>
  </si>
  <si>
    <t>Osazování sloupků a vzpěr plotových ocelových výšky do 2,60 m, se zabetonováním do 0,5 m3 do předem připravených jamek betonem C 25/30</t>
  </si>
  <si>
    <t>trubkových nebo profilovaných</t>
  </si>
  <si>
    <t>V položce nejsou zakalkulovány náklady na sloupky a vzpěry. Jejich dodání se oceňuje ve specifikaci. Ztratné se doporučuje ve výši 1 %.</t>
  </si>
  <si>
    <t xml:space="preserve">Výkr. č. D.08-02-001 : </t>
  </si>
  <si>
    <t>tech. zpráva str. 4 : 80*0,1*0,05</t>
  </si>
  <si>
    <t>917862111R00</t>
  </si>
  <si>
    <t>Osazení silničního nebo chodníkového obrubníku stojatého, s boční opěrou z betonu prostého, do lože z betonu prostého C 12/15</t>
  </si>
  <si>
    <t>tech. zpráva str. 4 : 80</t>
  </si>
  <si>
    <t>592174230R</t>
  </si>
  <si>
    <t>obrubník chodníkový materiál beton; l = 1000,0 mm; š = 80,0 mm; h = 250,0 mm; barva šedá</t>
  </si>
  <si>
    <t>998152121R00</t>
  </si>
  <si>
    <t>Přesun hmot pro oplocení a objekty zvláštní,monol. vodorovně do 50 m výšky do 3 m</t>
  </si>
  <si>
    <t>na novostavbách a změnách objektů pro oplocení (815 2 JKSo), objekty zvláštní pro chov živočichů (815 3 JKSO), objekty pozemní různé (815 9 JKSO)</t>
  </si>
  <si>
    <t>se svislou nosnou konstrukcí monolitickou betonovou tyčovou nebo plošnou ( KMCH 2 a 3 - JKSO šesté místo)</t>
  </si>
  <si>
    <t>767911130R00</t>
  </si>
  <si>
    <t>Montáž oplocení z pletiva strojového, o výšce přes 1,6 do 2,0 m</t>
  </si>
  <si>
    <t>tab. zemeč výrobků ozn. Z/1 : 80</t>
  </si>
  <si>
    <t>767920230R00</t>
  </si>
  <si>
    <t>Montáž vrat a vrátek k oplocení osazovaných na sloupky ocelové, o ploše jednotlivě přes 4 do 6 m2</t>
  </si>
  <si>
    <t>včetně osazení slupků</t>
  </si>
  <si>
    <t>tab. zemeč výrobků ozn. Z/2 : 1</t>
  </si>
  <si>
    <t>767654210T00</t>
  </si>
  <si>
    <t>Montáž vrat posuvných samonosných, pl.do 6 m2</t>
  </si>
  <si>
    <t>tab. zemeč výrobků ozn. Z/3 : 1</t>
  </si>
  <si>
    <t>31327504R</t>
  </si>
  <si>
    <t>pletivo drátěné 4-hranné; h = 2,00 m; velikost ok 50 mm; d drátu 2,20 mm; povrch. úprava plast na pozink.drátu; barva zelená</t>
  </si>
  <si>
    <t>RTS 17/ II</t>
  </si>
  <si>
    <t>tab. zemeč výrobků ozn. Z/1 : 80*1,03</t>
  </si>
  <si>
    <t>31478152R</t>
  </si>
  <si>
    <t>drát napínací pr. 2,40 mm; povrch. úprava PVC; balení 100m</t>
  </si>
  <si>
    <t>84*3</t>
  </si>
  <si>
    <t>31479012R</t>
  </si>
  <si>
    <t>stojek napínací poplastovaný, vel.2, používá se k vypnutí napínacího drátu u 4-hranných</t>
  </si>
  <si>
    <t>55342655RT</t>
  </si>
  <si>
    <t>Dvoukříd. otevírací branka z Jaklu 60/40/4 mm,  3x2 m, 2 sloupky v.2,9 m z Jaklu 100/100/5 mm,pozink, výplň.poink.tyče 15x15 mm, kování LK, zám.vložkový</t>
  </si>
  <si>
    <t>opatřené nátěrem</t>
  </si>
  <si>
    <t>553462016R</t>
  </si>
  <si>
    <t>sloupek plotový ocel; válec; l = 3 000 mm; d 48 mm; povrch pozink, PVC</t>
  </si>
  <si>
    <t>Sloupky jsou vyrobeny z konstrukčních podélně svařovaných trubek 1. jakosti</t>
  </si>
  <si>
    <t>vyrábí se ve dvou rozměrech prům 38 mm a tloušťkou stěny 1,5 mm a prům. 48 mm s tl. stěny 2 mm a jsou nabízené ve třech úpravách:</t>
  </si>
  <si>
    <t>- povrchová úprava se základním nátěrem v červené barvě, opatřené plastovou čepičkou a plastovými úchytkami</t>
  </si>
  <si>
    <t>- povrchová úprava žárovým pozinkováním, opatřené plastovou čepičkou a plastovými úchytkami</t>
  </si>
  <si>
    <t>- povrchová úprava se zelenou práškovou barvou komaxit, před komaxitováním jsou sloupky pozinkovány, opatřené plastovou čepičkou a plastovými úchytkami</t>
  </si>
  <si>
    <t>připevnění pletiva na sloupek pomocí nerezových sponek</t>
  </si>
  <si>
    <t>sloupek pro všechna uspořádání: koncový, průběhový, rohový</t>
  </si>
  <si>
    <t>553462051R</t>
  </si>
  <si>
    <t>vzpěra plotová, včetně hlavy; ocel; d 48 mm; l = 2 500 mm; povrch pozink, PVC; příslušenství hlava</t>
  </si>
  <si>
    <t>553462060RT</t>
  </si>
  <si>
    <t>Hlava vzpěry - ocelová objímka pro uchycen vzpěr d 38 mm, pozinkovaná ocel + PVC</t>
  </si>
  <si>
    <t>55347028RT</t>
  </si>
  <si>
    <t>Jednokř.posuv.brána 3x2 m z Jakl 80x80x4 mm a hl. nosný prof.Jakl120x120x4 mm,výplň tyč 25x25 mm, nosné sloupky v. 3 mm z Jakl 120x120 mm, el.pojizdný mechan.</t>
  </si>
  <si>
    <t>povrch. úprava pozinkování + nátěr</t>
  </si>
  <si>
    <t>Dle popisu v PD -zámeč. výrobky ozn. Z/3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</si>
</sst>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0" fontId="17" fillId="0" borderId="0" xfId="0" applyFont="1" applyBorder="1" applyAlignment="1">
      <alignment horizontal="center" vertical="top" shrinkToFit="1"/>
    </xf>
    <xf numFmtId="164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8" fillId="0" borderId="0" xfId="0" applyNumberFormat="1" applyFont="1" applyAlignment="1">
      <alignment wrapText="1"/>
    </xf>
    <xf numFmtId="0" fontId="17" fillId="0" borderId="0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0" fontId="16" fillId="0" borderId="18" xfId="0" applyNumberFormat="1" applyFont="1" applyBorder="1" applyAlignment="1">
      <alignment vertical="top" wrapText="1"/>
    </xf>
    <xf numFmtId="0" fontId="16" fillId="0" borderId="18" xfId="0" applyNumberFormat="1" applyFont="1" applyBorder="1" applyAlignment="1">
      <alignment horizontal="left" vertical="top" wrapText="1"/>
    </xf>
    <xf numFmtId="164" fontId="19" fillId="0" borderId="0" xfId="0" quotePrefix="1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164" fontId="16" fillId="4" borderId="0" xfId="0" applyNumberFormat="1" applyFont="1" applyFill="1" applyBorder="1" applyAlignment="1" applyProtection="1">
      <alignment vertical="top" shrinkToFit="1"/>
      <protection locked="0"/>
    </xf>
    <xf numFmtId="0" fontId="16" fillId="0" borderId="0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2" t="s">
        <v>39</v>
      </c>
      <c r="B2" s="72"/>
      <c r="C2" s="72"/>
      <c r="D2" s="72"/>
      <c r="E2" s="72"/>
      <c r="F2" s="72"/>
      <c r="G2" s="72"/>
    </row>
  </sheetData>
  <sheetProtection password="E48C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7"/>
  <sheetViews>
    <sheetView showGridLines="0" tabSelected="1" topLeftCell="B27" zoomScaleNormal="100" zoomScaleSheetLayoutView="75" workbookViewId="0">
      <selection activeCell="M33" sqref="M33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0" customWidth="1"/>
    <col min="4" max="4" width="13" style="50" customWidth="1"/>
    <col min="5" max="5" width="9.7109375" style="50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6" t="s">
        <v>36</v>
      </c>
      <c r="B1" s="73" t="s">
        <v>41</v>
      </c>
      <c r="C1" s="74"/>
      <c r="D1" s="74"/>
      <c r="E1" s="74"/>
      <c r="F1" s="74"/>
      <c r="G1" s="74"/>
      <c r="H1" s="74"/>
      <c r="I1" s="74"/>
      <c r="J1" s="75"/>
    </row>
    <row r="2" spans="1:15" ht="36" customHeight="1" x14ac:dyDescent="0.2">
      <c r="A2" s="2"/>
      <c r="B2" s="104" t="s">
        <v>22</v>
      </c>
      <c r="C2" s="105"/>
      <c r="D2" s="106" t="s">
        <v>43</v>
      </c>
      <c r="E2" s="107" t="s">
        <v>44</v>
      </c>
      <c r="F2" s="108"/>
      <c r="G2" s="108"/>
      <c r="H2" s="108"/>
      <c r="I2" s="108"/>
      <c r="J2" s="109"/>
      <c r="O2" s="1"/>
    </row>
    <row r="3" spans="1:15" ht="27" hidden="1" customHeight="1" x14ac:dyDescent="0.2">
      <c r="A3" s="2"/>
      <c r="B3" s="110"/>
      <c r="C3" s="105"/>
      <c r="D3" s="111"/>
      <c r="E3" s="112"/>
      <c r="F3" s="113"/>
      <c r="G3" s="113"/>
      <c r="H3" s="113"/>
      <c r="I3" s="113"/>
      <c r="J3" s="114"/>
    </row>
    <row r="4" spans="1:15" ht="23.25" customHeight="1" x14ac:dyDescent="0.2">
      <c r="A4" s="2"/>
      <c r="B4" s="115"/>
      <c r="C4" s="116"/>
      <c r="D4" s="117"/>
      <c r="E4" s="118"/>
      <c r="F4" s="118"/>
      <c r="G4" s="118"/>
      <c r="H4" s="118"/>
      <c r="I4" s="118"/>
      <c r="J4" s="119"/>
    </row>
    <row r="5" spans="1:15" ht="24" customHeight="1" x14ac:dyDescent="0.2">
      <c r="A5" s="2"/>
      <c r="B5" s="30" t="s">
        <v>42</v>
      </c>
      <c r="D5" s="120" t="s">
        <v>45</v>
      </c>
      <c r="E5" s="87"/>
      <c r="F5" s="87"/>
      <c r="G5" s="87"/>
      <c r="H5" s="18" t="s">
        <v>40</v>
      </c>
      <c r="I5" s="124" t="s">
        <v>49</v>
      </c>
      <c r="J5" s="8"/>
    </row>
    <row r="6" spans="1:15" ht="15.75" customHeight="1" x14ac:dyDescent="0.2">
      <c r="A6" s="2"/>
      <c r="B6" s="27"/>
      <c r="C6" s="52"/>
      <c r="D6" s="121" t="s">
        <v>46</v>
      </c>
      <c r="E6" s="88"/>
      <c r="F6" s="88"/>
      <c r="G6" s="88"/>
      <c r="H6" s="18" t="s">
        <v>34</v>
      </c>
      <c r="I6" s="124" t="s">
        <v>50</v>
      </c>
      <c r="J6" s="8"/>
    </row>
    <row r="7" spans="1:15" ht="15.75" customHeight="1" x14ac:dyDescent="0.2">
      <c r="A7" s="2"/>
      <c r="B7" s="28"/>
      <c r="C7" s="53"/>
      <c r="D7" s="123" t="s">
        <v>48</v>
      </c>
      <c r="E7" s="122" t="s">
        <v>47</v>
      </c>
      <c r="F7" s="89"/>
      <c r="G7" s="89"/>
      <c r="H7" s="23"/>
      <c r="I7" s="22"/>
      <c r="J7" s="33"/>
    </row>
    <row r="8" spans="1:15" ht="24" hidden="1" customHeight="1" x14ac:dyDescent="0.2">
      <c r="A8" s="2"/>
      <c r="B8" s="30" t="s">
        <v>20</v>
      </c>
      <c r="D8" s="125" t="s">
        <v>51</v>
      </c>
      <c r="H8" s="18" t="s">
        <v>40</v>
      </c>
      <c r="I8" s="124" t="s">
        <v>55</v>
      </c>
      <c r="J8" s="8"/>
    </row>
    <row r="9" spans="1:15" ht="15.75" hidden="1" customHeight="1" x14ac:dyDescent="0.2">
      <c r="A9" s="2"/>
      <c r="B9" s="2"/>
      <c r="D9" s="125" t="s">
        <v>52</v>
      </c>
      <c r="H9" s="18" t="s">
        <v>34</v>
      </c>
      <c r="I9" s="124" t="s">
        <v>56</v>
      </c>
      <c r="J9" s="8"/>
    </row>
    <row r="10" spans="1:15" ht="15.75" hidden="1" customHeight="1" x14ac:dyDescent="0.2">
      <c r="A10" s="2"/>
      <c r="B10" s="34"/>
      <c r="C10" s="53"/>
      <c r="D10" s="123" t="s">
        <v>54</v>
      </c>
      <c r="E10" s="126" t="s">
        <v>53</v>
      </c>
      <c r="F10" s="23"/>
      <c r="G10" s="14"/>
      <c r="H10" s="14"/>
      <c r="I10" s="35"/>
      <c r="J10" s="33"/>
    </row>
    <row r="11" spans="1:15" ht="24" customHeight="1" x14ac:dyDescent="0.2">
      <c r="A11" s="2"/>
      <c r="B11" s="30" t="s">
        <v>19</v>
      </c>
      <c r="D11" s="127"/>
      <c r="E11" s="127"/>
      <c r="F11" s="127"/>
      <c r="G11" s="127"/>
      <c r="H11" s="18" t="s">
        <v>40</v>
      </c>
      <c r="I11" s="132"/>
      <c r="J11" s="8"/>
    </row>
    <row r="12" spans="1:15" ht="15.75" customHeight="1" x14ac:dyDescent="0.2">
      <c r="A12" s="2"/>
      <c r="B12" s="27"/>
      <c r="C12" s="52"/>
      <c r="D12" s="128"/>
      <c r="E12" s="128"/>
      <c r="F12" s="128"/>
      <c r="G12" s="128"/>
      <c r="H12" s="18" t="s">
        <v>34</v>
      </c>
      <c r="I12" s="132"/>
      <c r="J12" s="8"/>
    </row>
    <row r="13" spans="1:15" ht="15.75" customHeight="1" x14ac:dyDescent="0.2">
      <c r="A13" s="2"/>
      <c r="B13" s="28"/>
      <c r="C13" s="53"/>
      <c r="D13" s="131"/>
      <c r="E13" s="129"/>
      <c r="F13" s="130"/>
      <c r="G13" s="130"/>
      <c r="H13" s="19"/>
      <c r="I13" s="22"/>
      <c r="J13" s="33"/>
    </row>
    <row r="14" spans="1:15" ht="24" customHeight="1" x14ac:dyDescent="0.2">
      <c r="A14" s="2"/>
      <c r="B14" s="42" t="s">
        <v>21</v>
      </c>
      <c r="C14" s="54"/>
      <c r="D14" s="55"/>
      <c r="E14" s="56"/>
      <c r="F14" s="43"/>
      <c r="G14" s="43"/>
      <c r="H14" s="44"/>
      <c r="I14" s="43"/>
      <c r="J14" s="45"/>
    </row>
    <row r="15" spans="1:15" ht="32.25" customHeight="1" x14ac:dyDescent="0.2">
      <c r="A15" s="2"/>
      <c r="B15" s="34" t="s">
        <v>32</v>
      </c>
      <c r="C15" s="57"/>
      <c r="D15" s="51"/>
      <c r="E15" s="82"/>
      <c r="F15" s="82"/>
      <c r="G15" s="83"/>
      <c r="H15" s="83"/>
      <c r="I15" s="83" t="s">
        <v>29</v>
      </c>
      <c r="J15" s="84"/>
    </row>
    <row r="16" spans="1:15" ht="23.25" customHeight="1" x14ac:dyDescent="0.2">
      <c r="A16" s="194" t="s">
        <v>24</v>
      </c>
      <c r="B16" s="37" t="s">
        <v>24</v>
      </c>
      <c r="C16" s="58"/>
      <c r="D16" s="59"/>
      <c r="E16" s="79"/>
      <c r="F16" s="80"/>
      <c r="G16" s="79"/>
      <c r="H16" s="80"/>
      <c r="I16" s="79">
        <f>SUMIF(F58:F73,A16,I58:I73)+SUMIF(F58:F73,"PSU",I58:I73)</f>
        <v>0</v>
      </c>
      <c r="J16" s="81"/>
    </row>
    <row r="17" spans="1:10" ht="23.25" customHeight="1" x14ac:dyDescent="0.2">
      <c r="A17" s="194" t="s">
        <v>25</v>
      </c>
      <c r="B17" s="37" t="s">
        <v>25</v>
      </c>
      <c r="C17" s="58"/>
      <c r="D17" s="59"/>
      <c r="E17" s="79"/>
      <c r="F17" s="80"/>
      <c r="G17" s="79"/>
      <c r="H17" s="80"/>
      <c r="I17" s="79">
        <f>SUMIF(F58:F73,A17,I58:I73)</f>
        <v>0</v>
      </c>
      <c r="J17" s="81"/>
    </row>
    <row r="18" spans="1:10" ht="23.25" customHeight="1" x14ac:dyDescent="0.2">
      <c r="A18" s="194" t="s">
        <v>26</v>
      </c>
      <c r="B18" s="37" t="s">
        <v>26</v>
      </c>
      <c r="C18" s="58"/>
      <c r="D18" s="59"/>
      <c r="E18" s="79"/>
      <c r="F18" s="80"/>
      <c r="G18" s="79"/>
      <c r="H18" s="80"/>
      <c r="I18" s="79">
        <f>SUMIF(F58:F73,A18,I58:I73)</f>
        <v>0</v>
      </c>
      <c r="J18" s="81"/>
    </row>
    <row r="19" spans="1:10" ht="23.25" customHeight="1" x14ac:dyDescent="0.2">
      <c r="A19" s="194" t="s">
        <v>106</v>
      </c>
      <c r="B19" s="37" t="s">
        <v>27</v>
      </c>
      <c r="C19" s="58"/>
      <c r="D19" s="59"/>
      <c r="E19" s="79"/>
      <c r="F19" s="80"/>
      <c r="G19" s="79"/>
      <c r="H19" s="80"/>
      <c r="I19" s="79">
        <f>SUMIF(F58:F73,A19,I58:I73)</f>
        <v>0</v>
      </c>
      <c r="J19" s="81"/>
    </row>
    <row r="20" spans="1:10" ht="23.25" customHeight="1" x14ac:dyDescent="0.2">
      <c r="A20" s="194" t="s">
        <v>107</v>
      </c>
      <c r="B20" s="37" t="s">
        <v>28</v>
      </c>
      <c r="C20" s="58"/>
      <c r="D20" s="59"/>
      <c r="E20" s="79"/>
      <c r="F20" s="80"/>
      <c r="G20" s="79"/>
      <c r="H20" s="80"/>
      <c r="I20" s="79">
        <f>SUMIF(F58:F73,A20,I58:I73)</f>
        <v>0</v>
      </c>
      <c r="J20" s="81"/>
    </row>
    <row r="21" spans="1:10" ht="23.25" customHeight="1" x14ac:dyDescent="0.2">
      <c r="A21" s="2"/>
      <c r="B21" s="47" t="s">
        <v>29</v>
      </c>
      <c r="C21" s="60"/>
      <c r="D21" s="61"/>
      <c r="E21" s="85"/>
      <c r="F21" s="86"/>
      <c r="G21" s="85"/>
      <c r="H21" s="86"/>
      <c r="I21" s="85">
        <f>SUM(I16:J20)</f>
        <v>0</v>
      </c>
      <c r="J21" s="95"/>
    </row>
    <row r="22" spans="1:10" ht="33" customHeight="1" x14ac:dyDescent="0.2">
      <c r="A22" s="2"/>
      <c r="B22" s="41" t="s">
        <v>33</v>
      </c>
      <c r="C22" s="58"/>
      <c r="D22" s="59"/>
      <c r="E22" s="62"/>
      <c r="F22" s="38"/>
      <c r="G22" s="32"/>
      <c r="H22" s="32"/>
      <c r="I22" s="32"/>
      <c r="J22" s="39"/>
    </row>
    <row r="23" spans="1:10" ht="23.25" customHeight="1" x14ac:dyDescent="0.2">
      <c r="A23" s="2">
        <f>ZakladDPHSni*SazbaDPH1/100</f>
        <v>0</v>
      </c>
      <c r="B23" s="37" t="s">
        <v>12</v>
      </c>
      <c r="C23" s="58"/>
      <c r="D23" s="59"/>
      <c r="E23" s="63">
        <v>15</v>
      </c>
      <c r="F23" s="38" t="s">
        <v>0</v>
      </c>
      <c r="G23" s="93">
        <f>ZakladDPHSniVypocet</f>
        <v>0</v>
      </c>
      <c r="H23" s="94"/>
      <c r="I23" s="94"/>
      <c r="J23" s="39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7" t="s">
        <v>13</v>
      </c>
      <c r="C24" s="58"/>
      <c r="D24" s="59"/>
      <c r="E24" s="63">
        <f>SazbaDPH1</f>
        <v>15</v>
      </c>
      <c r="F24" s="38" t="s">
        <v>0</v>
      </c>
      <c r="G24" s="91">
        <f>A23</f>
        <v>0</v>
      </c>
      <c r="H24" s="92"/>
      <c r="I24" s="92"/>
      <c r="J24" s="39" t="str">
        <f t="shared" si="0"/>
        <v>CZK</v>
      </c>
    </row>
    <row r="25" spans="1:10" ht="23.25" customHeight="1" x14ac:dyDescent="0.2">
      <c r="A25" s="2">
        <f>ZakladDPHZakl*SazbaDPH2/100</f>
        <v>0</v>
      </c>
      <c r="B25" s="37" t="s">
        <v>14</v>
      </c>
      <c r="C25" s="58"/>
      <c r="D25" s="59"/>
      <c r="E25" s="63">
        <v>21</v>
      </c>
      <c r="F25" s="38" t="s">
        <v>0</v>
      </c>
      <c r="G25" s="93">
        <f>ZakladDPHZaklVypocet</f>
        <v>0</v>
      </c>
      <c r="H25" s="94"/>
      <c r="I25" s="94"/>
      <c r="J25" s="39" t="str">
        <f t="shared" si="0"/>
        <v>CZK</v>
      </c>
    </row>
    <row r="26" spans="1:10" ht="23.25" customHeight="1" x14ac:dyDescent="0.2">
      <c r="A26" s="2">
        <f>(A25-INT(A25))*100</f>
        <v>0</v>
      </c>
      <c r="B26" s="31" t="s">
        <v>15</v>
      </c>
      <c r="C26" s="64"/>
      <c r="D26" s="51"/>
      <c r="E26" s="65">
        <f>SazbaDPH2</f>
        <v>21</v>
      </c>
      <c r="F26" s="29" t="s">
        <v>0</v>
      </c>
      <c r="G26" s="76">
        <f>A25</f>
        <v>0</v>
      </c>
      <c r="H26" s="77"/>
      <c r="I26" s="77"/>
      <c r="J26" s="36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0" t="s">
        <v>4</v>
      </c>
      <c r="C27" s="66"/>
      <c r="D27" s="67"/>
      <c r="E27" s="66"/>
      <c r="F27" s="16"/>
      <c r="G27" s="78">
        <f>CenaCelkem-(ZakladDPHSni+DPHSni+ZakladDPHZakl+DPHZakl)</f>
        <v>0</v>
      </c>
      <c r="H27" s="78"/>
      <c r="I27" s="78"/>
      <c r="J27" s="40" t="str">
        <f t="shared" si="0"/>
        <v>CZK</v>
      </c>
    </row>
    <row r="28" spans="1:10" ht="27.75" hidden="1" customHeight="1" thickBot="1" x14ac:dyDescent="0.25">
      <c r="A28" s="2"/>
      <c r="B28" s="164" t="s">
        <v>23</v>
      </c>
      <c r="C28" s="165"/>
      <c r="D28" s="165"/>
      <c r="E28" s="166"/>
      <c r="F28" s="167"/>
      <c r="G28" s="168">
        <f>ZakladDPHSniVypocet+ZakladDPHZaklVypocet</f>
        <v>0</v>
      </c>
      <c r="H28" s="168"/>
      <c r="I28" s="168"/>
      <c r="J28" s="169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4" t="s">
        <v>35</v>
      </c>
      <c r="C29" s="170"/>
      <c r="D29" s="170"/>
      <c r="E29" s="170"/>
      <c r="F29" s="171"/>
      <c r="G29" s="172">
        <f>A27</f>
        <v>0</v>
      </c>
      <c r="H29" s="172"/>
      <c r="I29" s="172"/>
      <c r="J29" s="173" t="s">
        <v>74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68" t="s">
        <v>11</v>
      </c>
      <c r="D32" s="69"/>
      <c r="E32" s="69"/>
      <c r="F32" s="15" t="s">
        <v>10</v>
      </c>
      <c r="G32" s="25"/>
      <c r="H32" s="26"/>
      <c r="I32" s="25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0"/>
      <c r="D34" s="96"/>
      <c r="E34" s="97"/>
      <c r="G34" s="98"/>
      <c r="H34" s="99"/>
      <c r="I34" s="99"/>
      <c r="J34" s="24"/>
    </row>
    <row r="35" spans="1:10" ht="12.75" customHeight="1" x14ac:dyDescent="0.2">
      <c r="A35" s="2"/>
      <c r="B35" s="2"/>
      <c r="D35" s="90" t="s">
        <v>2</v>
      </c>
      <c r="E35" s="90"/>
      <c r="H35" s="10" t="s">
        <v>3</v>
      </c>
      <c r="J35" s="9"/>
    </row>
    <row r="36" spans="1:10" ht="13.5" customHeight="1" thickBot="1" x14ac:dyDescent="0.25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customHeight="1" x14ac:dyDescent="0.2">
      <c r="B37" s="136" t="s">
        <v>16</v>
      </c>
      <c r="C37" s="137"/>
      <c r="D37" s="137"/>
      <c r="E37" s="137"/>
      <c r="F37" s="138"/>
      <c r="G37" s="138"/>
      <c r="H37" s="138"/>
      <c r="I37" s="138"/>
      <c r="J37" s="139"/>
    </row>
    <row r="38" spans="1:10" ht="25.5" customHeight="1" x14ac:dyDescent="0.2">
      <c r="A38" s="135" t="s">
        <v>37</v>
      </c>
      <c r="B38" s="140" t="s">
        <v>17</v>
      </c>
      <c r="C38" s="141" t="s">
        <v>5</v>
      </c>
      <c r="D38" s="141"/>
      <c r="E38" s="141"/>
      <c r="F38" s="142" t="str">
        <f>B23</f>
        <v>Základ pro sníženou DPH</v>
      </c>
      <c r="G38" s="142" t="str">
        <f>B25</f>
        <v>Základ pro základní DPH</v>
      </c>
      <c r="H38" s="143" t="s">
        <v>18</v>
      </c>
      <c r="I38" s="143" t="s">
        <v>1</v>
      </c>
      <c r="J38" s="144" t="s">
        <v>0</v>
      </c>
    </row>
    <row r="39" spans="1:10" ht="25.5" hidden="1" customHeight="1" x14ac:dyDescent="0.2">
      <c r="A39" s="135">
        <v>1</v>
      </c>
      <c r="B39" s="145" t="s">
        <v>57</v>
      </c>
      <c r="C39" s="146"/>
      <c r="D39" s="146"/>
      <c r="E39" s="146"/>
      <c r="F39" s="147">
        <f>'001 2017-08-01-1 Naklady'!AE50+'01 2017-08-01-1 Pol'!AE108+'02 2017-08-01-1 Pol'!AE265+'07 2017-08-01-1 Pol'!AE153+'08 2017-08-01-1 Pol'!AE143</f>
        <v>0</v>
      </c>
      <c r="G39" s="148">
        <f>'001 2017-08-01-1 Naklady'!AF50+'01 2017-08-01-1 Pol'!AF108+'02 2017-08-01-1 Pol'!AF265+'07 2017-08-01-1 Pol'!AF153+'08 2017-08-01-1 Pol'!AF143</f>
        <v>0</v>
      </c>
      <c r="H39" s="149">
        <f>(F39*SazbaDPH1/100)+(G39*SazbaDPH2/100)</f>
        <v>0</v>
      </c>
      <c r="I39" s="149">
        <f>F39+G39+H39</f>
        <v>0</v>
      </c>
      <c r="J39" s="150" t="str">
        <f>IF(CenaCelkemVypocet=0,"",I39/CenaCelkemVypocet*100)</f>
        <v/>
      </c>
    </row>
    <row r="40" spans="1:10" ht="25.5" customHeight="1" x14ac:dyDescent="0.2">
      <c r="A40" s="135">
        <v>2</v>
      </c>
      <c r="B40" s="151"/>
      <c r="C40" s="152" t="s">
        <v>58</v>
      </c>
      <c r="D40" s="152"/>
      <c r="E40" s="152"/>
      <c r="F40" s="153">
        <f>'001 2017-08-01-1 Naklady'!AE50</f>
        <v>0</v>
      </c>
      <c r="G40" s="154">
        <f>'001 2017-08-01-1 Naklady'!AF50</f>
        <v>0</v>
      </c>
      <c r="H40" s="154">
        <f>(F40*SazbaDPH1/100)+(G40*SazbaDPH2/100)</f>
        <v>0</v>
      </c>
      <c r="I40" s="154">
        <f>F40+G40+H40</f>
        <v>0</v>
      </c>
      <c r="J40" s="155" t="str">
        <f>IF(CenaCelkemVypocet=0,"",I40/CenaCelkemVypocet*100)</f>
        <v/>
      </c>
    </row>
    <row r="41" spans="1:10" ht="25.5" customHeight="1" x14ac:dyDescent="0.2">
      <c r="A41" s="135">
        <v>3</v>
      </c>
      <c r="B41" s="156" t="s">
        <v>43</v>
      </c>
      <c r="C41" s="146" t="s">
        <v>59</v>
      </c>
      <c r="D41" s="146"/>
      <c r="E41" s="146"/>
      <c r="F41" s="157">
        <f>'001 2017-08-01-1 Naklady'!AE50</f>
        <v>0</v>
      </c>
      <c r="G41" s="149">
        <f>'001 2017-08-01-1 Naklady'!AF50</f>
        <v>0</v>
      </c>
      <c r="H41" s="149">
        <f>(F41*SazbaDPH1/100)+(G41*SazbaDPH2/100)</f>
        <v>0</v>
      </c>
      <c r="I41" s="149">
        <f>F41+G41+H41</f>
        <v>0</v>
      </c>
      <c r="J41" s="150" t="str">
        <f>IF(CenaCelkemVypocet=0,"",I41/CenaCelkemVypocet*100)</f>
        <v/>
      </c>
    </row>
    <row r="42" spans="1:10" ht="25.5" customHeight="1" x14ac:dyDescent="0.2">
      <c r="A42" s="135">
        <v>2</v>
      </c>
      <c r="B42" s="151"/>
      <c r="C42" s="152" t="s">
        <v>60</v>
      </c>
      <c r="D42" s="152"/>
      <c r="E42" s="152"/>
      <c r="F42" s="153"/>
      <c r="G42" s="154"/>
      <c r="H42" s="154">
        <f>(F42*SazbaDPH1/100)+(G42*SazbaDPH2/100)</f>
        <v>0</v>
      </c>
      <c r="I42" s="154">
        <f>F42+G42+H42</f>
        <v>0</v>
      </c>
      <c r="J42" s="155" t="str">
        <f>IF(CenaCelkemVypocet=0,"",I42/CenaCelkemVypocet*100)</f>
        <v/>
      </c>
    </row>
    <row r="43" spans="1:10" ht="25.5" customHeight="1" x14ac:dyDescent="0.2">
      <c r="A43" s="135">
        <v>2</v>
      </c>
      <c r="B43" s="151" t="s">
        <v>61</v>
      </c>
      <c r="C43" s="152" t="s">
        <v>62</v>
      </c>
      <c r="D43" s="152"/>
      <c r="E43" s="152"/>
      <c r="F43" s="153">
        <f>'01 2017-08-01-1 Pol'!AE108</f>
        <v>0</v>
      </c>
      <c r="G43" s="154">
        <f>'01 2017-08-01-1 Pol'!AF108</f>
        <v>0</v>
      </c>
      <c r="H43" s="154">
        <f>(F43*SazbaDPH1/100)+(G43*SazbaDPH2/100)</f>
        <v>0</v>
      </c>
      <c r="I43" s="154">
        <f>F43+G43+H43</f>
        <v>0</v>
      </c>
      <c r="J43" s="155" t="str">
        <f>IF(CenaCelkemVypocet=0,"",I43/CenaCelkemVypocet*100)</f>
        <v/>
      </c>
    </row>
    <row r="44" spans="1:10" ht="25.5" customHeight="1" x14ac:dyDescent="0.2">
      <c r="A44" s="135">
        <v>3</v>
      </c>
      <c r="B44" s="156" t="s">
        <v>43</v>
      </c>
      <c r="C44" s="146" t="s">
        <v>63</v>
      </c>
      <c r="D44" s="146"/>
      <c r="E44" s="146"/>
      <c r="F44" s="157">
        <f>'01 2017-08-01-1 Pol'!AE108</f>
        <v>0</v>
      </c>
      <c r="G44" s="149">
        <f>'01 2017-08-01-1 Pol'!AF108</f>
        <v>0</v>
      </c>
      <c r="H44" s="149">
        <f>(F44*SazbaDPH1/100)+(G44*SazbaDPH2/100)</f>
        <v>0</v>
      </c>
      <c r="I44" s="149">
        <f>F44+G44+H44</f>
        <v>0</v>
      </c>
      <c r="J44" s="150" t="str">
        <f>IF(CenaCelkemVypocet=0,"",I44/CenaCelkemVypocet*100)</f>
        <v/>
      </c>
    </row>
    <row r="45" spans="1:10" ht="25.5" customHeight="1" x14ac:dyDescent="0.2">
      <c r="A45" s="135">
        <v>2</v>
      </c>
      <c r="B45" s="151" t="s">
        <v>64</v>
      </c>
      <c r="C45" s="152" t="s">
        <v>65</v>
      </c>
      <c r="D45" s="152"/>
      <c r="E45" s="152"/>
      <c r="F45" s="153">
        <f>'02 2017-08-01-1 Pol'!AE265</f>
        <v>0</v>
      </c>
      <c r="G45" s="154">
        <f>'02 2017-08-01-1 Pol'!AF265</f>
        <v>0</v>
      </c>
      <c r="H45" s="154">
        <f>(F45*SazbaDPH1/100)+(G45*SazbaDPH2/100)</f>
        <v>0</v>
      </c>
      <c r="I45" s="154">
        <f>F45+G45+H45</f>
        <v>0</v>
      </c>
      <c r="J45" s="155" t="str">
        <f>IF(CenaCelkemVypocet=0,"",I45/CenaCelkemVypocet*100)</f>
        <v/>
      </c>
    </row>
    <row r="46" spans="1:10" ht="25.5" customHeight="1" x14ac:dyDescent="0.2">
      <c r="A46" s="135">
        <v>3</v>
      </c>
      <c r="B46" s="156" t="s">
        <v>43</v>
      </c>
      <c r="C46" s="146" t="s">
        <v>66</v>
      </c>
      <c r="D46" s="146"/>
      <c r="E46" s="146"/>
      <c r="F46" s="157">
        <f>'02 2017-08-01-1 Pol'!AE265</f>
        <v>0</v>
      </c>
      <c r="G46" s="149">
        <f>'02 2017-08-01-1 Pol'!AF265</f>
        <v>0</v>
      </c>
      <c r="H46" s="149">
        <f>(F46*SazbaDPH1/100)+(G46*SazbaDPH2/100)</f>
        <v>0</v>
      </c>
      <c r="I46" s="149">
        <f>F46+G46+H46</f>
        <v>0</v>
      </c>
      <c r="J46" s="150" t="str">
        <f>IF(CenaCelkemVypocet=0,"",I46/CenaCelkemVypocet*100)</f>
        <v/>
      </c>
    </row>
    <row r="47" spans="1:10" ht="25.5" customHeight="1" x14ac:dyDescent="0.2">
      <c r="A47" s="135">
        <v>2</v>
      </c>
      <c r="B47" s="151" t="s">
        <v>67</v>
      </c>
      <c r="C47" s="152" t="s">
        <v>68</v>
      </c>
      <c r="D47" s="152"/>
      <c r="E47" s="152"/>
      <c r="F47" s="153">
        <f>'07 2017-08-01-1 Pol'!AE153</f>
        <v>0</v>
      </c>
      <c r="G47" s="154">
        <f>'07 2017-08-01-1 Pol'!AF153</f>
        <v>0</v>
      </c>
      <c r="H47" s="154">
        <f>(F47*SazbaDPH1/100)+(G47*SazbaDPH2/100)</f>
        <v>0</v>
      </c>
      <c r="I47" s="154">
        <f>F47+G47+H47</f>
        <v>0</v>
      </c>
      <c r="J47" s="155" t="str">
        <f>IF(CenaCelkemVypocet=0,"",I47/CenaCelkemVypocet*100)</f>
        <v/>
      </c>
    </row>
    <row r="48" spans="1:10" ht="25.5" customHeight="1" x14ac:dyDescent="0.2">
      <c r="A48" s="135">
        <v>3</v>
      </c>
      <c r="B48" s="156" t="s">
        <v>43</v>
      </c>
      <c r="C48" s="146" t="s">
        <v>69</v>
      </c>
      <c r="D48" s="146"/>
      <c r="E48" s="146"/>
      <c r="F48" s="157">
        <f>'07 2017-08-01-1 Pol'!AE153</f>
        <v>0</v>
      </c>
      <c r="G48" s="149">
        <f>'07 2017-08-01-1 Pol'!AF153</f>
        <v>0</v>
      </c>
      <c r="H48" s="149">
        <f>(F48*SazbaDPH1/100)+(G48*SazbaDPH2/100)</f>
        <v>0</v>
      </c>
      <c r="I48" s="149">
        <f>F48+G48+H48</f>
        <v>0</v>
      </c>
      <c r="J48" s="150" t="str">
        <f>IF(CenaCelkemVypocet=0,"",I48/CenaCelkemVypocet*100)</f>
        <v/>
      </c>
    </row>
    <row r="49" spans="1:10" ht="25.5" customHeight="1" x14ac:dyDescent="0.2">
      <c r="A49" s="135">
        <v>2</v>
      </c>
      <c r="B49" s="151" t="s">
        <v>70</v>
      </c>
      <c r="C49" s="152" t="s">
        <v>71</v>
      </c>
      <c r="D49" s="152"/>
      <c r="E49" s="152"/>
      <c r="F49" s="153">
        <f>'08 2017-08-01-1 Pol'!AE143</f>
        <v>0</v>
      </c>
      <c r="G49" s="154">
        <f>'08 2017-08-01-1 Pol'!AF143</f>
        <v>0</v>
      </c>
      <c r="H49" s="154">
        <f>(F49*SazbaDPH1/100)+(G49*SazbaDPH2/100)</f>
        <v>0</v>
      </c>
      <c r="I49" s="154">
        <f>F49+G49+H49</f>
        <v>0</v>
      </c>
      <c r="J49" s="155" t="str">
        <f>IF(CenaCelkemVypocet=0,"",I49/CenaCelkemVypocet*100)</f>
        <v/>
      </c>
    </row>
    <row r="50" spans="1:10" ht="25.5" customHeight="1" x14ac:dyDescent="0.2">
      <c r="A50" s="135">
        <v>3</v>
      </c>
      <c r="B50" s="156" t="s">
        <v>43</v>
      </c>
      <c r="C50" s="146" t="s">
        <v>72</v>
      </c>
      <c r="D50" s="146"/>
      <c r="E50" s="146"/>
      <c r="F50" s="157">
        <f>'08 2017-08-01-1 Pol'!AE143</f>
        <v>0</v>
      </c>
      <c r="G50" s="149">
        <f>'08 2017-08-01-1 Pol'!AF143</f>
        <v>0</v>
      </c>
      <c r="H50" s="149">
        <f>(F50*SazbaDPH1/100)+(G50*SazbaDPH2/100)</f>
        <v>0</v>
      </c>
      <c r="I50" s="149">
        <f>F50+G50+H50</f>
        <v>0</v>
      </c>
      <c r="J50" s="150" t="str">
        <f>IF(CenaCelkemVypocet=0,"",I50/CenaCelkemVypocet*100)</f>
        <v/>
      </c>
    </row>
    <row r="51" spans="1:10" ht="25.5" customHeight="1" x14ac:dyDescent="0.2">
      <c r="A51" s="135"/>
      <c r="B51" s="158" t="s">
        <v>73</v>
      </c>
      <c r="C51" s="159"/>
      <c r="D51" s="159"/>
      <c r="E51" s="160"/>
      <c r="F51" s="161">
        <f>SUMIF(A39:A50,"=1",F39:F50)</f>
        <v>0</v>
      </c>
      <c r="G51" s="162">
        <f>SUMIF(A39:A50,"=1",G39:G50)</f>
        <v>0</v>
      </c>
      <c r="H51" s="162">
        <f>SUMIF(A39:A50,"=1",H39:H50)</f>
        <v>0</v>
      </c>
      <c r="I51" s="162">
        <f>SUMIF(A39:A50,"=1",I39:I50)</f>
        <v>0</v>
      </c>
      <c r="J51" s="163">
        <f>SUMIF(A39:A50,"=1",J39:J50)</f>
        <v>0</v>
      </c>
    </row>
    <row r="55" spans="1:10" ht="15.75" x14ac:dyDescent="0.25">
      <c r="B55" s="174" t="s">
        <v>75</v>
      </c>
    </row>
    <row r="57" spans="1:10" ht="25.5" customHeight="1" x14ac:dyDescent="0.2">
      <c r="A57" s="176"/>
      <c r="B57" s="179" t="s">
        <v>17</v>
      </c>
      <c r="C57" s="179" t="s">
        <v>5</v>
      </c>
      <c r="D57" s="180"/>
      <c r="E57" s="180"/>
      <c r="F57" s="181" t="s">
        <v>76</v>
      </c>
      <c r="G57" s="181"/>
      <c r="H57" s="181"/>
      <c r="I57" s="181" t="s">
        <v>29</v>
      </c>
      <c r="J57" s="181" t="s">
        <v>0</v>
      </c>
    </row>
    <row r="58" spans="1:10" ht="36.75" customHeight="1" x14ac:dyDescent="0.2">
      <c r="A58" s="177"/>
      <c r="B58" s="182" t="s">
        <v>77</v>
      </c>
      <c r="C58" s="183" t="s">
        <v>78</v>
      </c>
      <c r="D58" s="184"/>
      <c r="E58" s="184"/>
      <c r="F58" s="190" t="s">
        <v>24</v>
      </c>
      <c r="G58" s="191"/>
      <c r="H58" s="191"/>
      <c r="I58" s="191">
        <f>'01 2017-08-01-1 Pol'!G8+'02 2017-08-01-1 Pol'!G8+'07 2017-08-01-1 Pol'!G8+'08 2017-08-01-1 Pol'!G8</f>
        <v>0</v>
      </c>
      <c r="J58" s="188" t="str">
        <f>IF(I74=0,"",I58/I74*100)</f>
        <v/>
      </c>
    </row>
    <row r="59" spans="1:10" ht="36.75" customHeight="1" x14ac:dyDescent="0.2">
      <c r="A59" s="177"/>
      <c r="B59" s="182" t="s">
        <v>79</v>
      </c>
      <c r="C59" s="183" t="s">
        <v>80</v>
      </c>
      <c r="D59" s="184"/>
      <c r="E59" s="184"/>
      <c r="F59" s="190" t="s">
        <v>24</v>
      </c>
      <c r="G59" s="191"/>
      <c r="H59" s="191"/>
      <c r="I59" s="191">
        <f>'02 2017-08-01-1 Pol'!G68</f>
        <v>0</v>
      </c>
      <c r="J59" s="188" t="str">
        <f>IF(I74=0,"",I59/I74*100)</f>
        <v/>
      </c>
    </row>
    <row r="60" spans="1:10" ht="36.75" customHeight="1" x14ac:dyDescent="0.2">
      <c r="A60" s="177"/>
      <c r="B60" s="182" t="s">
        <v>81</v>
      </c>
      <c r="C60" s="183" t="s">
        <v>82</v>
      </c>
      <c r="D60" s="184"/>
      <c r="E60" s="184"/>
      <c r="F60" s="190" t="s">
        <v>24</v>
      </c>
      <c r="G60" s="191"/>
      <c r="H60" s="191"/>
      <c r="I60" s="191">
        <f>'02 2017-08-01-1 Pol'!G88+'07 2017-08-01-1 Pol'!G40+'08 2017-08-01-1 Pol'!G53</f>
        <v>0</v>
      </c>
      <c r="J60" s="188" t="str">
        <f>IF(I74=0,"",I60/I74*100)</f>
        <v/>
      </c>
    </row>
    <row r="61" spans="1:10" ht="36.75" customHeight="1" x14ac:dyDescent="0.2">
      <c r="A61" s="177"/>
      <c r="B61" s="182" t="s">
        <v>83</v>
      </c>
      <c r="C61" s="183" t="s">
        <v>84</v>
      </c>
      <c r="D61" s="184"/>
      <c r="E61" s="184"/>
      <c r="F61" s="190" t="s">
        <v>24</v>
      </c>
      <c r="G61" s="191"/>
      <c r="H61" s="191"/>
      <c r="I61" s="191">
        <f>'02 2017-08-01-1 Pol'!G123</f>
        <v>0</v>
      </c>
      <c r="J61" s="188" t="str">
        <f>IF(I74=0,"",I61/I74*100)</f>
        <v/>
      </c>
    </row>
    <row r="62" spans="1:10" ht="36.75" customHeight="1" x14ac:dyDescent="0.2">
      <c r="A62" s="177"/>
      <c r="B62" s="182" t="s">
        <v>85</v>
      </c>
      <c r="C62" s="183" t="s">
        <v>86</v>
      </c>
      <c r="D62" s="184"/>
      <c r="E62" s="184"/>
      <c r="F62" s="190" t="s">
        <v>24</v>
      </c>
      <c r="G62" s="191"/>
      <c r="H62" s="191"/>
      <c r="I62" s="191">
        <f>'07 2017-08-01-1 Pol'!G48+'08 2017-08-01-1 Pol'!G78</f>
        <v>0</v>
      </c>
      <c r="J62" s="188" t="str">
        <f>IF(I74=0,"",I62/I74*100)</f>
        <v/>
      </c>
    </row>
    <row r="63" spans="1:10" ht="36.75" customHeight="1" x14ac:dyDescent="0.2">
      <c r="A63" s="177"/>
      <c r="B63" s="182" t="s">
        <v>87</v>
      </c>
      <c r="C63" s="183" t="s">
        <v>88</v>
      </c>
      <c r="D63" s="184"/>
      <c r="E63" s="184"/>
      <c r="F63" s="190" t="s">
        <v>24</v>
      </c>
      <c r="G63" s="191"/>
      <c r="H63" s="191"/>
      <c r="I63" s="191">
        <f>'07 2017-08-01-1 Pol'!G57</f>
        <v>0</v>
      </c>
      <c r="J63" s="188" t="str">
        <f>IF(I74=0,"",I63/I74*100)</f>
        <v/>
      </c>
    </row>
    <row r="64" spans="1:10" ht="36.75" customHeight="1" x14ac:dyDescent="0.2">
      <c r="A64" s="177"/>
      <c r="B64" s="182" t="s">
        <v>89</v>
      </c>
      <c r="C64" s="183" t="s">
        <v>90</v>
      </c>
      <c r="D64" s="184"/>
      <c r="E64" s="184"/>
      <c r="F64" s="190" t="s">
        <v>24</v>
      </c>
      <c r="G64" s="191"/>
      <c r="H64" s="191"/>
      <c r="I64" s="191">
        <f>'02 2017-08-01-1 Pol'!G188+'07 2017-08-01-1 Pol'!G87</f>
        <v>0</v>
      </c>
      <c r="J64" s="188" t="str">
        <f>IF(I74=0,"",I64/I74*100)</f>
        <v/>
      </c>
    </row>
    <row r="65" spans="1:10" ht="36.75" customHeight="1" x14ac:dyDescent="0.2">
      <c r="A65" s="177"/>
      <c r="B65" s="182" t="s">
        <v>91</v>
      </c>
      <c r="C65" s="183" t="s">
        <v>92</v>
      </c>
      <c r="D65" s="184"/>
      <c r="E65" s="184"/>
      <c r="F65" s="190" t="s">
        <v>24</v>
      </c>
      <c r="G65" s="191"/>
      <c r="H65" s="191"/>
      <c r="I65" s="191">
        <f>'02 2017-08-01-1 Pol'!G218</f>
        <v>0</v>
      </c>
      <c r="J65" s="188" t="str">
        <f>IF(I74=0,"",I65/I74*100)</f>
        <v/>
      </c>
    </row>
    <row r="66" spans="1:10" ht="36.75" customHeight="1" x14ac:dyDescent="0.2">
      <c r="A66" s="177"/>
      <c r="B66" s="182" t="s">
        <v>93</v>
      </c>
      <c r="C66" s="183" t="s">
        <v>94</v>
      </c>
      <c r="D66" s="184"/>
      <c r="E66" s="184"/>
      <c r="F66" s="190" t="s">
        <v>24</v>
      </c>
      <c r="G66" s="191"/>
      <c r="H66" s="191"/>
      <c r="I66" s="191">
        <f>'02 2017-08-01-1 Pol'!G224</f>
        <v>0</v>
      </c>
      <c r="J66" s="188" t="str">
        <f>IF(I74=0,"",I66/I74*100)</f>
        <v/>
      </c>
    </row>
    <row r="67" spans="1:10" ht="36.75" customHeight="1" x14ac:dyDescent="0.2">
      <c r="A67" s="177"/>
      <c r="B67" s="182" t="s">
        <v>95</v>
      </c>
      <c r="C67" s="183" t="s">
        <v>96</v>
      </c>
      <c r="D67" s="184"/>
      <c r="E67" s="184"/>
      <c r="F67" s="190" t="s">
        <v>24</v>
      </c>
      <c r="G67" s="191"/>
      <c r="H67" s="191"/>
      <c r="I67" s="191">
        <f>'02 2017-08-01-1 Pol'!G251+'07 2017-08-01-1 Pol'!G136+'08 2017-08-01-1 Pol'!G85</f>
        <v>0</v>
      </c>
      <c r="J67" s="188" t="str">
        <f>IF(I74=0,"",I67/I74*100)</f>
        <v/>
      </c>
    </row>
    <row r="68" spans="1:10" ht="36.75" customHeight="1" x14ac:dyDescent="0.2">
      <c r="A68" s="177"/>
      <c r="B68" s="182" t="s">
        <v>97</v>
      </c>
      <c r="C68" s="183" t="s">
        <v>98</v>
      </c>
      <c r="D68" s="184"/>
      <c r="E68" s="184"/>
      <c r="F68" s="190" t="s">
        <v>24</v>
      </c>
      <c r="G68" s="191"/>
      <c r="H68" s="191"/>
      <c r="I68" s="191">
        <f>'01 2017-08-01-1 Pol'!G72</f>
        <v>0</v>
      </c>
      <c r="J68" s="188" t="str">
        <f>IF(I74=0,"",I68/I74*100)</f>
        <v/>
      </c>
    </row>
    <row r="69" spans="1:10" ht="36.75" customHeight="1" x14ac:dyDescent="0.2">
      <c r="A69" s="177"/>
      <c r="B69" s="182" t="s">
        <v>99</v>
      </c>
      <c r="C69" s="183" t="s">
        <v>100</v>
      </c>
      <c r="D69" s="184"/>
      <c r="E69" s="184"/>
      <c r="F69" s="190" t="s">
        <v>24</v>
      </c>
      <c r="G69" s="191"/>
      <c r="H69" s="191"/>
      <c r="I69" s="191">
        <f>'01 2017-08-01-1 Pol'!G89+'02 2017-08-01-1 Pol'!G262+'07 2017-08-01-1 Pol'!G141+'08 2017-08-01-1 Pol'!G97</f>
        <v>0</v>
      </c>
      <c r="J69" s="188" t="str">
        <f>IF(I74=0,"",I69/I74*100)</f>
        <v/>
      </c>
    </row>
    <row r="70" spans="1:10" ht="36.75" customHeight="1" x14ac:dyDescent="0.2">
      <c r="A70" s="177"/>
      <c r="B70" s="182" t="s">
        <v>101</v>
      </c>
      <c r="C70" s="183" t="s">
        <v>102</v>
      </c>
      <c r="D70" s="184"/>
      <c r="E70" s="184"/>
      <c r="F70" s="190" t="s">
        <v>25</v>
      </c>
      <c r="G70" s="191"/>
      <c r="H70" s="191"/>
      <c r="I70" s="191">
        <f>'01 2017-08-01-1 Pol'!G91+'07 2017-08-01-1 Pol'!G144+'08 2017-08-01-1 Pol'!G101</f>
        <v>0</v>
      </c>
      <c r="J70" s="188" t="str">
        <f>IF(I74=0,"",I70/I74*100)</f>
        <v/>
      </c>
    </row>
    <row r="71" spans="1:10" ht="36.75" customHeight="1" x14ac:dyDescent="0.2">
      <c r="A71" s="177"/>
      <c r="B71" s="182" t="s">
        <v>103</v>
      </c>
      <c r="C71" s="183" t="s">
        <v>104</v>
      </c>
      <c r="D71" s="184"/>
      <c r="E71" s="184"/>
      <c r="F71" s="190" t="s">
        <v>105</v>
      </c>
      <c r="G71" s="191"/>
      <c r="H71" s="191"/>
      <c r="I71" s="191">
        <f>'01 2017-08-01-1 Pol'!G100</f>
        <v>0</v>
      </c>
      <c r="J71" s="188" t="str">
        <f>IF(I74=0,"",I71/I74*100)</f>
        <v/>
      </c>
    </row>
    <row r="72" spans="1:10" ht="36.75" customHeight="1" x14ac:dyDescent="0.2">
      <c r="A72" s="177"/>
      <c r="B72" s="182" t="s">
        <v>106</v>
      </c>
      <c r="C72" s="183" t="s">
        <v>27</v>
      </c>
      <c r="D72" s="184"/>
      <c r="E72" s="184"/>
      <c r="F72" s="190" t="s">
        <v>106</v>
      </c>
      <c r="G72" s="191"/>
      <c r="H72" s="191"/>
      <c r="I72" s="191">
        <f>'001 2017-08-01-1 Naklady'!G8</f>
        <v>0</v>
      </c>
      <c r="J72" s="188" t="str">
        <f>IF(I74=0,"",I72/I74*100)</f>
        <v/>
      </c>
    </row>
    <row r="73" spans="1:10" ht="36.75" customHeight="1" x14ac:dyDescent="0.2">
      <c r="A73" s="177"/>
      <c r="B73" s="182" t="s">
        <v>107</v>
      </c>
      <c r="C73" s="183" t="s">
        <v>28</v>
      </c>
      <c r="D73" s="184"/>
      <c r="E73" s="184"/>
      <c r="F73" s="190" t="s">
        <v>107</v>
      </c>
      <c r="G73" s="191"/>
      <c r="H73" s="191"/>
      <c r="I73" s="191">
        <f>'001 2017-08-01-1 Naklady'!G41</f>
        <v>0</v>
      </c>
      <c r="J73" s="188" t="str">
        <f>IF(I74=0,"",I73/I74*100)</f>
        <v/>
      </c>
    </row>
    <row r="74" spans="1:10" ht="25.5" customHeight="1" x14ac:dyDescent="0.2">
      <c r="A74" s="178"/>
      <c r="B74" s="185" t="s">
        <v>1</v>
      </c>
      <c r="C74" s="186"/>
      <c r="D74" s="187"/>
      <c r="E74" s="187"/>
      <c r="F74" s="192"/>
      <c r="G74" s="193"/>
      <c r="H74" s="193"/>
      <c r="I74" s="193">
        <f>SUM(I58:I73)</f>
        <v>0</v>
      </c>
      <c r="J74" s="189">
        <f>SUM(J58:J73)</f>
        <v>0</v>
      </c>
    </row>
    <row r="75" spans="1:10" x14ac:dyDescent="0.2">
      <c r="F75" s="133"/>
      <c r="G75" s="133"/>
      <c r="H75" s="133"/>
      <c r="I75" s="133"/>
      <c r="J75" s="134"/>
    </row>
    <row r="76" spans="1:10" x14ac:dyDescent="0.2">
      <c r="F76" s="133"/>
      <c r="G76" s="133"/>
      <c r="H76" s="133"/>
      <c r="I76" s="133"/>
      <c r="J76" s="134"/>
    </row>
    <row r="77" spans="1:10" x14ac:dyDescent="0.2">
      <c r="F77" s="133"/>
      <c r="G77" s="133"/>
      <c r="H77" s="133"/>
      <c r="I77" s="133"/>
      <c r="J77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0">
    <mergeCell ref="C70:E70"/>
    <mergeCell ref="C71:E71"/>
    <mergeCell ref="C72:E72"/>
    <mergeCell ref="C73:E73"/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49:E49"/>
    <mergeCell ref="C50:E50"/>
    <mergeCell ref="B51:E51"/>
    <mergeCell ref="C58:E58"/>
    <mergeCell ref="C59:E59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49" t="s">
        <v>7</v>
      </c>
      <c r="B2" s="48"/>
      <c r="C2" s="102"/>
      <c r="D2" s="102"/>
      <c r="E2" s="102"/>
      <c r="F2" s="102"/>
      <c r="G2" s="103"/>
    </row>
    <row r="3" spans="1:7" ht="24.95" customHeight="1" x14ac:dyDescent="0.2">
      <c r="A3" s="49" t="s">
        <v>8</v>
      </c>
      <c r="B3" s="48"/>
      <c r="C3" s="102"/>
      <c r="D3" s="102"/>
      <c r="E3" s="102"/>
      <c r="F3" s="102"/>
      <c r="G3" s="103"/>
    </row>
    <row r="4" spans="1:7" ht="24.95" customHeight="1" x14ac:dyDescent="0.2">
      <c r="A4" s="49" t="s">
        <v>9</v>
      </c>
      <c r="B4" s="48"/>
      <c r="C4" s="102"/>
      <c r="D4" s="102"/>
      <c r="E4" s="102"/>
      <c r="F4" s="102"/>
      <c r="G4" s="103"/>
    </row>
    <row r="5" spans="1:7" x14ac:dyDescent="0.2">
      <c r="B5" s="4"/>
      <c r="C5" s="5"/>
      <c r="D5" s="6"/>
    </row>
  </sheetData>
  <sheetProtection password="E48C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63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108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7</v>
      </c>
      <c r="B2" s="48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8</v>
      </c>
      <c r="B3" s="48" t="s">
        <v>111</v>
      </c>
      <c r="C3" s="199" t="s">
        <v>112</v>
      </c>
      <c r="D3" s="197"/>
      <c r="E3" s="197"/>
      <c r="F3" s="197"/>
      <c r="G3" s="198"/>
      <c r="AC3" s="175" t="s">
        <v>113</v>
      </c>
      <c r="AG3" t="s">
        <v>114</v>
      </c>
    </row>
    <row r="4" spans="1:60" ht="24.95" customHeight="1" x14ac:dyDescent="0.2">
      <c r="A4" s="200" t="s">
        <v>9</v>
      </c>
      <c r="B4" s="201" t="s">
        <v>43</v>
      </c>
      <c r="C4" s="202" t="s">
        <v>59</v>
      </c>
      <c r="D4" s="203"/>
      <c r="E4" s="203"/>
      <c r="F4" s="203"/>
      <c r="G4" s="204"/>
      <c r="AG4" t="s">
        <v>115</v>
      </c>
    </row>
    <row r="5" spans="1:60" x14ac:dyDescent="0.2">
      <c r="D5" s="10"/>
    </row>
    <row r="6" spans="1:60" ht="38.25" x14ac:dyDescent="0.2">
      <c r="A6" s="206" t="s">
        <v>116</v>
      </c>
      <c r="B6" s="208" t="s">
        <v>117</v>
      </c>
      <c r="C6" s="208" t="s">
        <v>118</v>
      </c>
      <c r="D6" s="207" t="s">
        <v>119</v>
      </c>
      <c r="E6" s="206" t="s">
        <v>120</v>
      </c>
      <c r="F6" s="205" t="s">
        <v>121</v>
      </c>
      <c r="G6" s="206" t="s">
        <v>29</v>
      </c>
      <c r="H6" s="209" t="s">
        <v>30</v>
      </c>
      <c r="I6" s="209" t="s">
        <v>122</v>
      </c>
      <c r="J6" s="209" t="s">
        <v>31</v>
      </c>
      <c r="K6" s="209" t="s">
        <v>123</v>
      </c>
      <c r="L6" s="209" t="s">
        <v>124</v>
      </c>
      <c r="M6" s="209" t="s">
        <v>125</v>
      </c>
      <c r="N6" s="209" t="s">
        <v>126</v>
      </c>
      <c r="O6" s="209" t="s">
        <v>127</v>
      </c>
      <c r="P6" s="209" t="s">
        <v>128</v>
      </c>
      <c r="Q6" s="209" t="s">
        <v>129</v>
      </c>
      <c r="R6" s="209" t="s">
        <v>130</v>
      </c>
      <c r="S6" s="209" t="s">
        <v>131</v>
      </c>
      <c r="T6" s="209" t="s">
        <v>132</v>
      </c>
      <c r="U6" s="209" t="s">
        <v>133</v>
      </c>
      <c r="V6" s="209" t="s">
        <v>134</v>
      </c>
      <c r="W6" s="209" t="s">
        <v>135</v>
      </c>
      <c r="X6" s="209" t="s">
        <v>136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</row>
    <row r="8" spans="1:60" x14ac:dyDescent="0.2">
      <c r="A8" s="226" t="s">
        <v>137</v>
      </c>
      <c r="B8" s="227" t="s">
        <v>106</v>
      </c>
      <c r="C8" s="250" t="s">
        <v>27</v>
      </c>
      <c r="D8" s="228"/>
      <c r="E8" s="229"/>
      <c r="F8" s="230"/>
      <c r="G8" s="230">
        <f>SUMIF(AG9:AG40,"&lt;&gt;NOR",G9:G40)</f>
        <v>0</v>
      </c>
      <c r="H8" s="230"/>
      <c r="I8" s="230">
        <f>SUM(I9:I40)</f>
        <v>0</v>
      </c>
      <c r="J8" s="230"/>
      <c r="K8" s="230">
        <f>SUM(K9:K40)</f>
        <v>0</v>
      </c>
      <c r="L8" s="230"/>
      <c r="M8" s="230">
        <f>SUM(M9:M40)</f>
        <v>0</v>
      </c>
      <c r="N8" s="230"/>
      <c r="O8" s="230">
        <f>SUM(O9:O40)</f>
        <v>0</v>
      </c>
      <c r="P8" s="230"/>
      <c r="Q8" s="230">
        <f>SUM(Q9:Q40)</f>
        <v>0</v>
      </c>
      <c r="R8" s="230"/>
      <c r="S8" s="230"/>
      <c r="T8" s="231"/>
      <c r="U8" s="225"/>
      <c r="V8" s="225">
        <f>SUM(V9:V40)</f>
        <v>0</v>
      </c>
      <c r="W8" s="225"/>
      <c r="X8" s="225"/>
      <c r="AG8" t="s">
        <v>138</v>
      </c>
    </row>
    <row r="9" spans="1:60" outlineLevel="1" x14ac:dyDescent="0.2">
      <c r="A9" s="232">
        <v>1</v>
      </c>
      <c r="B9" s="233" t="s">
        <v>139</v>
      </c>
      <c r="C9" s="251" t="s">
        <v>140</v>
      </c>
      <c r="D9" s="234" t="s">
        <v>141</v>
      </c>
      <c r="E9" s="235">
        <v>1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7"/>
      <c r="S9" s="237" t="s">
        <v>142</v>
      </c>
      <c r="T9" s="238" t="s">
        <v>143</v>
      </c>
      <c r="U9" s="220">
        <v>0</v>
      </c>
      <c r="V9" s="220">
        <f>ROUND(E9*U9,2)</f>
        <v>0</v>
      </c>
      <c r="W9" s="220"/>
      <c r="X9" s="220" t="s">
        <v>144</v>
      </c>
      <c r="Y9" s="210"/>
      <c r="Z9" s="210"/>
      <c r="AA9" s="210"/>
      <c r="AB9" s="210"/>
      <c r="AC9" s="210"/>
      <c r="AD9" s="210"/>
      <c r="AE9" s="210"/>
      <c r="AF9" s="210"/>
      <c r="AG9" s="210" t="s">
        <v>145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17"/>
      <c r="B10" s="218"/>
      <c r="C10" s="252" t="s">
        <v>196</v>
      </c>
      <c r="D10" s="239"/>
      <c r="E10" s="239"/>
      <c r="F10" s="239"/>
      <c r="G10" s="239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0"/>
      <c r="Z10" s="210"/>
      <c r="AA10" s="210"/>
      <c r="AB10" s="210"/>
      <c r="AC10" s="210"/>
      <c r="AD10" s="210"/>
      <c r="AE10" s="210"/>
      <c r="AF10" s="210"/>
      <c r="AG10" s="210" t="s">
        <v>146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17"/>
      <c r="B11" s="218"/>
      <c r="C11" s="253" t="s">
        <v>147</v>
      </c>
      <c r="D11" s="241"/>
      <c r="E11" s="241"/>
      <c r="F11" s="241"/>
      <c r="G11" s="241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10"/>
      <c r="Z11" s="210"/>
      <c r="AA11" s="210"/>
      <c r="AB11" s="210"/>
      <c r="AC11" s="210"/>
      <c r="AD11" s="210"/>
      <c r="AE11" s="210"/>
      <c r="AF11" s="210"/>
      <c r="AG11" s="210" t="s">
        <v>146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40" t="str">
        <f>C11</f>
        <v>Vyhotovení protokolu o vytyčení stavby se seznamem souřadnic vytyčených bodů a jejich polohopisnými (S-JTSK) a výškopisnými (Bpv) hodnotami.</v>
      </c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32">
        <v>2</v>
      </c>
      <c r="B12" s="233" t="s">
        <v>148</v>
      </c>
      <c r="C12" s="251" t="s">
        <v>149</v>
      </c>
      <c r="D12" s="234" t="s">
        <v>141</v>
      </c>
      <c r="E12" s="235">
        <v>1</v>
      </c>
      <c r="F12" s="236"/>
      <c r="G12" s="237">
        <f>ROUND(E12*F12,2)</f>
        <v>0</v>
      </c>
      <c r="H12" s="236"/>
      <c r="I12" s="237">
        <f>ROUND(E12*H12,2)</f>
        <v>0</v>
      </c>
      <c r="J12" s="236"/>
      <c r="K12" s="237">
        <f>ROUND(E12*J12,2)</f>
        <v>0</v>
      </c>
      <c r="L12" s="237">
        <v>21</v>
      </c>
      <c r="M12" s="237">
        <f>G12*(1+L12/100)</f>
        <v>0</v>
      </c>
      <c r="N12" s="237">
        <v>0</v>
      </c>
      <c r="O12" s="237">
        <f>ROUND(E12*N12,2)</f>
        <v>0</v>
      </c>
      <c r="P12" s="237">
        <v>0</v>
      </c>
      <c r="Q12" s="237">
        <f>ROUND(E12*P12,2)</f>
        <v>0</v>
      </c>
      <c r="R12" s="237"/>
      <c r="S12" s="237" t="s">
        <v>142</v>
      </c>
      <c r="T12" s="238" t="s">
        <v>143</v>
      </c>
      <c r="U12" s="220">
        <v>0</v>
      </c>
      <c r="V12" s="220">
        <f>ROUND(E12*U12,2)</f>
        <v>0</v>
      </c>
      <c r="W12" s="220"/>
      <c r="X12" s="220" t="s">
        <v>144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145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17"/>
      <c r="B13" s="218"/>
      <c r="C13" s="252" t="s">
        <v>150</v>
      </c>
      <c r="D13" s="239"/>
      <c r="E13" s="239"/>
      <c r="F13" s="239"/>
      <c r="G13" s="239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10"/>
      <c r="Z13" s="210"/>
      <c r="AA13" s="210"/>
      <c r="AB13" s="210"/>
      <c r="AC13" s="210"/>
      <c r="AD13" s="210"/>
      <c r="AE13" s="210"/>
      <c r="AF13" s="210"/>
      <c r="AG13" s="210" t="s">
        <v>146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40" t="str">
        <f>C13</f>
        <v>Zaměření a vytýčení stávajících inženýrských sítí v místě stavby z hlediska jejich ochrany při provádění stavby.</v>
      </c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32">
        <v>3</v>
      </c>
      <c r="B14" s="233" t="s">
        <v>151</v>
      </c>
      <c r="C14" s="251" t="s">
        <v>152</v>
      </c>
      <c r="D14" s="234" t="s">
        <v>141</v>
      </c>
      <c r="E14" s="235">
        <v>1</v>
      </c>
      <c r="F14" s="236"/>
      <c r="G14" s="237">
        <f>ROUND(E14*F14,2)</f>
        <v>0</v>
      </c>
      <c r="H14" s="236"/>
      <c r="I14" s="237">
        <f>ROUND(E14*H14,2)</f>
        <v>0</v>
      </c>
      <c r="J14" s="236"/>
      <c r="K14" s="237">
        <f>ROUND(E14*J14,2)</f>
        <v>0</v>
      </c>
      <c r="L14" s="237">
        <v>21</v>
      </c>
      <c r="M14" s="237">
        <f>G14*(1+L14/100)</f>
        <v>0</v>
      </c>
      <c r="N14" s="237">
        <v>0</v>
      </c>
      <c r="O14" s="237">
        <f>ROUND(E14*N14,2)</f>
        <v>0</v>
      </c>
      <c r="P14" s="237">
        <v>0</v>
      </c>
      <c r="Q14" s="237">
        <f>ROUND(E14*P14,2)</f>
        <v>0</v>
      </c>
      <c r="R14" s="237"/>
      <c r="S14" s="237" t="s">
        <v>142</v>
      </c>
      <c r="T14" s="238" t="s">
        <v>143</v>
      </c>
      <c r="U14" s="220">
        <v>0</v>
      </c>
      <c r="V14" s="220">
        <f>ROUND(E14*U14,2)</f>
        <v>0</v>
      </c>
      <c r="W14" s="220"/>
      <c r="X14" s="220" t="s">
        <v>144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145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17"/>
      <c r="B15" s="218"/>
      <c r="C15" s="252" t="s">
        <v>153</v>
      </c>
      <c r="D15" s="239"/>
      <c r="E15" s="239"/>
      <c r="F15" s="239"/>
      <c r="G15" s="239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10"/>
      <c r="Z15" s="210"/>
      <c r="AA15" s="210"/>
      <c r="AB15" s="210"/>
      <c r="AC15" s="210"/>
      <c r="AD15" s="210"/>
      <c r="AE15" s="210"/>
      <c r="AF15" s="210"/>
      <c r="AG15" s="210" t="s">
        <v>146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17"/>
      <c r="B16" s="218"/>
      <c r="C16" s="253" t="s">
        <v>154</v>
      </c>
      <c r="D16" s="241"/>
      <c r="E16" s="241"/>
      <c r="F16" s="241"/>
      <c r="G16" s="24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10"/>
      <c r="Z16" s="210"/>
      <c r="AA16" s="210"/>
      <c r="AB16" s="210"/>
      <c r="AC16" s="210"/>
      <c r="AD16" s="210"/>
      <c r="AE16" s="210"/>
      <c r="AF16" s="210"/>
      <c r="AG16" s="210" t="s">
        <v>146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40" t="str">
        <f>C16</f>
        <v>Sejmutí ornice, hrubá úprava terénu a zpevnění ploch pro osazení objektů sociálního zařízení staveniště a kanceláří stavby.</v>
      </c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17"/>
      <c r="B17" s="218"/>
      <c r="C17" s="253" t="s">
        <v>155</v>
      </c>
      <c r="D17" s="241"/>
      <c r="E17" s="241"/>
      <c r="F17" s="241"/>
      <c r="G17" s="241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10"/>
      <c r="Z17" s="210"/>
      <c r="AA17" s="210"/>
      <c r="AB17" s="210"/>
      <c r="AC17" s="210"/>
      <c r="AD17" s="210"/>
      <c r="AE17" s="210"/>
      <c r="AF17" s="210"/>
      <c r="AG17" s="210" t="s">
        <v>146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17"/>
      <c r="B18" s="218"/>
      <c r="C18" s="253" t="s">
        <v>156</v>
      </c>
      <c r="D18" s="241"/>
      <c r="E18" s="241"/>
      <c r="F18" s="241"/>
      <c r="G18" s="241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10"/>
      <c r="Z18" s="210"/>
      <c r="AA18" s="210"/>
      <c r="AB18" s="210"/>
      <c r="AC18" s="210"/>
      <c r="AD18" s="210"/>
      <c r="AE18" s="210"/>
      <c r="AF18" s="210"/>
      <c r="AG18" s="210" t="s">
        <v>146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17"/>
      <c r="B19" s="218"/>
      <c r="C19" s="253" t="s">
        <v>157</v>
      </c>
      <c r="D19" s="241"/>
      <c r="E19" s="241"/>
      <c r="F19" s="241"/>
      <c r="G19" s="241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10"/>
      <c r="Z19" s="210"/>
      <c r="AA19" s="210"/>
      <c r="AB19" s="210"/>
      <c r="AC19" s="210"/>
      <c r="AD19" s="210"/>
      <c r="AE19" s="210"/>
      <c r="AF19" s="210"/>
      <c r="AG19" s="210" t="s">
        <v>146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17"/>
      <c r="B20" s="218"/>
      <c r="C20" s="253" t="s">
        <v>158</v>
      </c>
      <c r="D20" s="241"/>
      <c r="E20" s="241"/>
      <c r="F20" s="241"/>
      <c r="G20" s="241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10"/>
      <c r="Z20" s="210"/>
      <c r="AA20" s="210"/>
      <c r="AB20" s="210"/>
      <c r="AC20" s="210"/>
      <c r="AD20" s="210"/>
      <c r="AE20" s="210"/>
      <c r="AF20" s="210"/>
      <c r="AG20" s="210" t="s">
        <v>146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40" t="str">
        <f>C20</f>
        <v>Zřízení dočasných ochranných zařízení (plachty, stěny, stany), jestliže jsou vyžadovány technologií montáže.</v>
      </c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17"/>
      <c r="B21" s="218"/>
      <c r="C21" s="253" t="s">
        <v>159</v>
      </c>
      <c r="D21" s="241"/>
      <c r="E21" s="241"/>
      <c r="F21" s="241"/>
      <c r="G21" s="241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10"/>
      <c r="Z21" s="210"/>
      <c r="AA21" s="210"/>
      <c r="AB21" s="210"/>
      <c r="AC21" s="210"/>
      <c r="AD21" s="210"/>
      <c r="AE21" s="210"/>
      <c r="AF21" s="210"/>
      <c r="AG21" s="210" t="s">
        <v>146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17"/>
      <c r="B22" s="218"/>
      <c r="C22" s="253" t="s">
        <v>160</v>
      </c>
      <c r="D22" s="241"/>
      <c r="E22" s="241"/>
      <c r="F22" s="241"/>
      <c r="G22" s="241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10"/>
      <c r="Z22" s="210"/>
      <c r="AA22" s="210"/>
      <c r="AB22" s="210"/>
      <c r="AC22" s="210"/>
      <c r="AD22" s="210"/>
      <c r="AE22" s="210"/>
      <c r="AF22" s="210"/>
      <c r="AG22" s="210" t="s">
        <v>146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17"/>
      <c r="B23" s="218"/>
      <c r="C23" s="253" t="s">
        <v>161</v>
      </c>
      <c r="D23" s="241"/>
      <c r="E23" s="241"/>
      <c r="F23" s="241"/>
      <c r="G23" s="241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10"/>
      <c r="Z23" s="210"/>
      <c r="AA23" s="210"/>
      <c r="AB23" s="210"/>
      <c r="AC23" s="210"/>
      <c r="AD23" s="210"/>
      <c r="AE23" s="210"/>
      <c r="AF23" s="210"/>
      <c r="AG23" s="210" t="s">
        <v>146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17"/>
      <c r="B24" s="218"/>
      <c r="C24" s="253" t="s">
        <v>162</v>
      </c>
      <c r="D24" s="241"/>
      <c r="E24" s="241"/>
      <c r="F24" s="241"/>
      <c r="G24" s="241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10"/>
      <c r="Z24" s="210"/>
      <c r="AA24" s="210"/>
      <c r="AB24" s="210"/>
      <c r="AC24" s="210"/>
      <c r="AD24" s="210"/>
      <c r="AE24" s="210"/>
      <c r="AF24" s="210"/>
      <c r="AG24" s="210" t="s">
        <v>146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17"/>
      <c r="B25" s="218"/>
      <c r="C25" s="253" t="s">
        <v>163</v>
      </c>
      <c r="D25" s="241"/>
      <c r="E25" s="241"/>
      <c r="F25" s="241"/>
      <c r="G25" s="241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10"/>
      <c r="Z25" s="210"/>
      <c r="AA25" s="210"/>
      <c r="AB25" s="210"/>
      <c r="AC25" s="210"/>
      <c r="AD25" s="210"/>
      <c r="AE25" s="210"/>
      <c r="AF25" s="210"/>
      <c r="AG25" s="210" t="s">
        <v>146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17"/>
      <c r="B26" s="218"/>
      <c r="C26" s="253" t="s">
        <v>164</v>
      </c>
      <c r="D26" s="241"/>
      <c r="E26" s="241"/>
      <c r="F26" s="241"/>
      <c r="G26" s="241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10"/>
      <c r="Z26" s="210"/>
      <c r="AA26" s="210"/>
      <c r="AB26" s="210"/>
      <c r="AC26" s="210"/>
      <c r="AD26" s="210"/>
      <c r="AE26" s="210"/>
      <c r="AF26" s="210"/>
      <c r="AG26" s="210" t="s">
        <v>146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17"/>
      <c r="B27" s="218"/>
      <c r="C27" s="253" t="s">
        <v>165</v>
      </c>
      <c r="D27" s="241"/>
      <c r="E27" s="241"/>
      <c r="F27" s="241"/>
      <c r="G27" s="241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10"/>
      <c r="Z27" s="210"/>
      <c r="AA27" s="210"/>
      <c r="AB27" s="210"/>
      <c r="AC27" s="210"/>
      <c r="AD27" s="210"/>
      <c r="AE27" s="210"/>
      <c r="AF27" s="210"/>
      <c r="AG27" s="210" t="s">
        <v>146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42">
        <v>4</v>
      </c>
      <c r="B28" s="243" t="s">
        <v>166</v>
      </c>
      <c r="C28" s="254" t="s">
        <v>167</v>
      </c>
      <c r="D28" s="244" t="s">
        <v>141</v>
      </c>
      <c r="E28" s="245">
        <v>1</v>
      </c>
      <c r="F28" s="246"/>
      <c r="G28" s="247">
        <f>ROUND(E28*F28,2)</f>
        <v>0</v>
      </c>
      <c r="H28" s="246"/>
      <c r="I28" s="247">
        <f>ROUND(E28*H28,2)</f>
        <v>0</v>
      </c>
      <c r="J28" s="246"/>
      <c r="K28" s="247">
        <f>ROUND(E28*J28,2)</f>
        <v>0</v>
      </c>
      <c r="L28" s="247">
        <v>21</v>
      </c>
      <c r="M28" s="247">
        <f>G28*(1+L28/100)</f>
        <v>0</v>
      </c>
      <c r="N28" s="247">
        <v>0</v>
      </c>
      <c r="O28" s="247">
        <f>ROUND(E28*N28,2)</f>
        <v>0</v>
      </c>
      <c r="P28" s="247">
        <v>0</v>
      </c>
      <c r="Q28" s="247">
        <f>ROUND(E28*P28,2)</f>
        <v>0</v>
      </c>
      <c r="R28" s="247"/>
      <c r="S28" s="247" t="s">
        <v>142</v>
      </c>
      <c r="T28" s="248" t="s">
        <v>143</v>
      </c>
      <c r="U28" s="220">
        <v>0</v>
      </c>
      <c r="V28" s="220">
        <f>ROUND(E28*U28,2)</f>
        <v>0</v>
      </c>
      <c r="W28" s="220"/>
      <c r="X28" s="220" t="s">
        <v>144</v>
      </c>
      <c r="Y28" s="210"/>
      <c r="Z28" s="210"/>
      <c r="AA28" s="210"/>
      <c r="AB28" s="210"/>
      <c r="AC28" s="210"/>
      <c r="AD28" s="210"/>
      <c r="AE28" s="210"/>
      <c r="AF28" s="210"/>
      <c r="AG28" s="210" t="s">
        <v>145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32">
        <v>5</v>
      </c>
      <c r="B29" s="233" t="s">
        <v>168</v>
      </c>
      <c r="C29" s="251" t="s">
        <v>169</v>
      </c>
      <c r="D29" s="234" t="s">
        <v>141</v>
      </c>
      <c r="E29" s="235">
        <v>1</v>
      </c>
      <c r="F29" s="236"/>
      <c r="G29" s="237">
        <f>ROUND(E29*F29,2)</f>
        <v>0</v>
      </c>
      <c r="H29" s="236"/>
      <c r="I29" s="237">
        <f>ROUND(E29*H29,2)</f>
        <v>0</v>
      </c>
      <c r="J29" s="236"/>
      <c r="K29" s="237">
        <f>ROUND(E29*J29,2)</f>
        <v>0</v>
      </c>
      <c r="L29" s="237">
        <v>21</v>
      </c>
      <c r="M29" s="237">
        <f>G29*(1+L29/100)</f>
        <v>0</v>
      </c>
      <c r="N29" s="237">
        <v>0</v>
      </c>
      <c r="O29" s="237">
        <f>ROUND(E29*N29,2)</f>
        <v>0</v>
      </c>
      <c r="P29" s="237">
        <v>0</v>
      </c>
      <c r="Q29" s="237">
        <f>ROUND(E29*P29,2)</f>
        <v>0</v>
      </c>
      <c r="R29" s="237"/>
      <c r="S29" s="237" t="s">
        <v>142</v>
      </c>
      <c r="T29" s="238" t="s">
        <v>143</v>
      </c>
      <c r="U29" s="220">
        <v>0</v>
      </c>
      <c r="V29" s="220">
        <f>ROUND(E29*U29,2)</f>
        <v>0</v>
      </c>
      <c r="W29" s="220"/>
      <c r="X29" s="220" t="s">
        <v>144</v>
      </c>
      <c r="Y29" s="210"/>
      <c r="Z29" s="210"/>
      <c r="AA29" s="210"/>
      <c r="AB29" s="210"/>
      <c r="AC29" s="210"/>
      <c r="AD29" s="210"/>
      <c r="AE29" s="210"/>
      <c r="AF29" s="210"/>
      <c r="AG29" s="210" t="s">
        <v>145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2.5" outlineLevel="1" x14ac:dyDescent="0.2">
      <c r="A30" s="217"/>
      <c r="B30" s="218"/>
      <c r="C30" s="252" t="s">
        <v>170</v>
      </c>
      <c r="D30" s="239"/>
      <c r="E30" s="239"/>
      <c r="F30" s="239"/>
      <c r="G30" s="239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10"/>
      <c r="Z30" s="210"/>
      <c r="AA30" s="210"/>
      <c r="AB30" s="210"/>
      <c r="AC30" s="210"/>
      <c r="AD30" s="210"/>
      <c r="AE30" s="210"/>
      <c r="AF30" s="210"/>
      <c r="AG30" s="210" t="s">
        <v>146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40" t="str">
        <f>C30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17"/>
      <c r="B31" s="218"/>
      <c r="C31" s="253" t="s">
        <v>171</v>
      </c>
      <c r="D31" s="241"/>
      <c r="E31" s="241"/>
      <c r="F31" s="241"/>
      <c r="G31" s="241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10"/>
      <c r="Z31" s="210"/>
      <c r="AA31" s="210"/>
      <c r="AB31" s="210"/>
      <c r="AC31" s="210"/>
      <c r="AD31" s="210"/>
      <c r="AE31" s="210"/>
      <c r="AF31" s="210"/>
      <c r="AG31" s="210" t="s">
        <v>146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17"/>
      <c r="B32" s="218"/>
      <c r="C32" s="253" t="s">
        <v>172</v>
      </c>
      <c r="D32" s="241"/>
      <c r="E32" s="241"/>
      <c r="F32" s="241"/>
      <c r="G32" s="241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10"/>
      <c r="Z32" s="210"/>
      <c r="AA32" s="210"/>
      <c r="AB32" s="210"/>
      <c r="AC32" s="210"/>
      <c r="AD32" s="210"/>
      <c r="AE32" s="210"/>
      <c r="AF32" s="210"/>
      <c r="AG32" s="210" t="s">
        <v>146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40" t="str">
        <f>C32</f>
        <v>Uvedení zpevněných ploch pro objekty sociálního zařízení staveniště a kanceláří stavby do původního stavu. Případné ohumusování.</v>
      </c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17"/>
      <c r="B33" s="218"/>
      <c r="C33" s="253" t="s">
        <v>173</v>
      </c>
      <c r="D33" s="241"/>
      <c r="E33" s="241"/>
      <c r="F33" s="241"/>
      <c r="G33" s="241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10"/>
      <c r="Z33" s="210"/>
      <c r="AA33" s="210"/>
      <c r="AB33" s="210"/>
      <c r="AC33" s="210"/>
      <c r="AD33" s="210"/>
      <c r="AE33" s="210"/>
      <c r="AF33" s="210"/>
      <c r="AG33" s="210" t="s">
        <v>146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17"/>
      <c r="B34" s="218"/>
      <c r="C34" s="253" t="s">
        <v>174</v>
      </c>
      <c r="D34" s="241"/>
      <c r="E34" s="241"/>
      <c r="F34" s="241"/>
      <c r="G34" s="241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10"/>
      <c r="Z34" s="210"/>
      <c r="AA34" s="210"/>
      <c r="AB34" s="210"/>
      <c r="AC34" s="210"/>
      <c r="AD34" s="210"/>
      <c r="AE34" s="210"/>
      <c r="AF34" s="210"/>
      <c r="AG34" s="210" t="s">
        <v>146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17"/>
      <c r="B35" s="218"/>
      <c r="C35" s="253" t="s">
        <v>175</v>
      </c>
      <c r="D35" s="241"/>
      <c r="E35" s="241"/>
      <c r="F35" s="241"/>
      <c r="G35" s="241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10"/>
      <c r="Z35" s="210"/>
      <c r="AA35" s="210"/>
      <c r="AB35" s="210"/>
      <c r="AC35" s="210"/>
      <c r="AD35" s="210"/>
      <c r="AE35" s="210"/>
      <c r="AF35" s="210"/>
      <c r="AG35" s="210" t="s">
        <v>146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40" t="str">
        <f>C35</f>
        <v>Odvoz mobilních kanceláří stavby a technického dozoru, nebo uvedení do původního stavu prostor pronajatých.</v>
      </c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17"/>
      <c r="B36" s="218"/>
      <c r="C36" s="253" t="s">
        <v>176</v>
      </c>
      <c r="D36" s="241"/>
      <c r="E36" s="241"/>
      <c r="F36" s="241"/>
      <c r="G36" s="241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10"/>
      <c r="Z36" s="210"/>
      <c r="AA36" s="210"/>
      <c r="AB36" s="210"/>
      <c r="AC36" s="210"/>
      <c r="AD36" s="210"/>
      <c r="AE36" s="210"/>
      <c r="AF36" s="210"/>
      <c r="AG36" s="210" t="s">
        <v>146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40" t="str">
        <f>C36</f>
        <v>Zrušení vnitrostaveništního rozvodu energie včetně rozvaděčů a osvětlení staveniště (včetně stožárů a osvětlovacích těles).</v>
      </c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17"/>
      <c r="B37" s="218"/>
      <c r="C37" s="253" t="s">
        <v>177</v>
      </c>
      <c r="D37" s="241"/>
      <c r="E37" s="241"/>
      <c r="F37" s="241"/>
      <c r="G37" s="241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10"/>
      <c r="Z37" s="210"/>
      <c r="AA37" s="210"/>
      <c r="AB37" s="210"/>
      <c r="AC37" s="210"/>
      <c r="AD37" s="210"/>
      <c r="AE37" s="210"/>
      <c r="AF37" s="210"/>
      <c r="AG37" s="210" t="s">
        <v>146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17"/>
      <c r="B38" s="218"/>
      <c r="C38" s="253" t="s">
        <v>178</v>
      </c>
      <c r="D38" s="241"/>
      <c r="E38" s="241"/>
      <c r="F38" s="241"/>
      <c r="G38" s="241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10"/>
      <c r="Z38" s="210"/>
      <c r="AA38" s="210"/>
      <c r="AB38" s="210"/>
      <c r="AC38" s="210"/>
      <c r="AD38" s="210"/>
      <c r="AE38" s="210"/>
      <c r="AF38" s="210"/>
      <c r="AG38" s="210" t="s">
        <v>146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32">
        <v>6</v>
      </c>
      <c r="B39" s="233" t="s">
        <v>179</v>
      </c>
      <c r="C39" s="251" t="s">
        <v>180</v>
      </c>
      <c r="D39" s="234" t="s">
        <v>141</v>
      </c>
      <c r="E39" s="235">
        <v>1</v>
      </c>
      <c r="F39" s="236"/>
      <c r="G39" s="237">
        <f>ROUND(E39*F39,2)</f>
        <v>0</v>
      </c>
      <c r="H39" s="236"/>
      <c r="I39" s="237">
        <f>ROUND(E39*H39,2)</f>
        <v>0</v>
      </c>
      <c r="J39" s="236"/>
      <c r="K39" s="237">
        <f>ROUND(E39*J39,2)</f>
        <v>0</v>
      </c>
      <c r="L39" s="237">
        <v>21</v>
      </c>
      <c r="M39" s="237">
        <f>G39*(1+L39/100)</f>
        <v>0</v>
      </c>
      <c r="N39" s="237">
        <v>0</v>
      </c>
      <c r="O39" s="237">
        <f>ROUND(E39*N39,2)</f>
        <v>0</v>
      </c>
      <c r="P39" s="237">
        <v>0</v>
      </c>
      <c r="Q39" s="237">
        <f>ROUND(E39*P39,2)</f>
        <v>0</v>
      </c>
      <c r="R39" s="237"/>
      <c r="S39" s="237" t="s">
        <v>142</v>
      </c>
      <c r="T39" s="238" t="s">
        <v>143</v>
      </c>
      <c r="U39" s="220">
        <v>0</v>
      </c>
      <c r="V39" s="220">
        <f>ROUND(E39*U39,2)</f>
        <v>0</v>
      </c>
      <c r="W39" s="220"/>
      <c r="X39" s="220" t="s">
        <v>144</v>
      </c>
      <c r="Y39" s="210"/>
      <c r="Z39" s="210"/>
      <c r="AA39" s="210"/>
      <c r="AB39" s="210"/>
      <c r="AC39" s="210"/>
      <c r="AD39" s="210"/>
      <c r="AE39" s="210"/>
      <c r="AF39" s="210"/>
      <c r="AG39" s="210" t="s">
        <v>145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17"/>
      <c r="B40" s="218"/>
      <c r="C40" s="252" t="s">
        <v>181</v>
      </c>
      <c r="D40" s="239"/>
      <c r="E40" s="239"/>
      <c r="F40" s="239"/>
      <c r="G40" s="239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10"/>
      <c r="Z40" s="210"/>
      <c r="AA40" s="210"/>
      <c r="AB40" s="210"/>
      <c r="AC40" s="210"/>
      <c r="AD40" s="210"/>
      <c r="AE40" s="210"/>
      <c r="AF40" s="210"/>
      <c r="AG40" s="210" t="s">
        <v>146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x14ac:dyDescent="0.2">
      <c r="A41" s="226" t="s">
        <v>137</v>
      </c>
      <c r="B41" s="227" t="s">
        <v>107</v>
      </c>
      <c r="C41" s="250" t="s">
        <v>28</v>
      </c>
      <c r="D41" s="228"/>
      <c r="E41" s="229"/>
      <c r="F41" s="230"/>
      <c r="G41" s="230">
        <f>SUMIF(AG42:AG48,"&lt;&gt;NOR",G42:G48)</f>
        <v>0</v>
      </c>
      <c r="H41" s="230"/>
      <c r="I41" s="230">
        <f>SUM(I42:I48)</f>
        <v>0</v>
      </c>
      <c r="J41" s="230"/>
      <c r="K41" s="230">
        <f>SUM(K42:K48)</f>
        <v>0</v>
      </c>
      <c r="L41" s="230"/>
      <c r="M41" s="230">
        <f>SUM(M42:M48)</f>
        <v>0</v>
      </c>
      <c r="N41" s="230"/>
      <c r="O41" s="230">
        <f>SUM(O42:O48)</f>
        <v>0</v>
      </c>
      <c r="P41" s="230"/>
      <c r="Q41" s="230">
        <f>SUM(Q42:Q48)</f>
        <v>0</v>
      </c>
      <c r="R41" s="230"/>
      <c r="S41" s="230"/>
      <c r="T41" s="231"/>
      <c r="U41" s="225"/>
      <c r="V41" s="225">
        <f>SUM(V42:V48)</f>
        <v>0</v>
      </c>
      <c r="W41" s="225"/>
      <c r="X41" s="225"/>
      <c r="AG41" t="s">
        <v>138</v>
      </c>
    </row>
    <row r="42" spans="1:60" outlineLevel="1" x14ac:dyDescent="0.2">
      <c r="A42" s="242">
        <v>7</v>
      </c>
      <c r="B42" s="243" t="s">
        <v>182</v>
      </c>
      <c r="C42" s="254" t="s">
        <v>183</v>
      </c>
      <c r="D42" s="244" t="s">
        <v>141</v>
      </c>
      <c r="E42" s="245">
        <v>1</v>
      </c>
      <c r="F42" s="246"/>
      <c r="G42" s="247">
        <f>ROUND(E42*F42,2)</f>
        <v>0</v>
      </c>
      <c r="H42" s="246"/>
      <c r="I42" s="247">
        <f>ROUND(E42*H42,2)</f>
        <v>0</v>
      </c>
      <c r="J42" s="246"/>
      <c r="K42" s="247">
        <f>ROUND(E42*J42,2)</f>
        <v>0</v>
      </c>
      <c r="L42" s="247">
        <v>21</v>
      </c>
      <c r="M42" s="247">
        <f>G42*(1+L42/100)</f>
        <v>0</v>
      </c>
      <c r="N42" s="247">
        <v>0</v>
      </c>
      <c r="O42" s="247">
        <f>ROUND(E42*N42,2)</f>
        <v>0</v>
      </c>
      <c r="P42" s="247">
        <v>0</v>
      </c>
      <c r="Q42" s="247">
        <f>ROUND(E42*P42,2)</f>
        <v>0</v>
      </c>
      <c r="R42" s="247"/>
      <c r="S42" s="247" t="s">
        <v>184</v>
      </c>
      <c r="T42" s="248" t="s">
        <v>143</v>
      </c>
      <c r="U42" s="220">
        <v>0</v>
      </c>
      <c r="V42" s="220">
        <f>ROUND(E42*U42,2)</f>
        <v>0</v>
      </c>
      <c r="W42" s="220"/>
      <c r="X42" s="220" t="s">
        <v>144</v>
      </c>
      <c r="Y42" s="210"/>
      <c r="Z42" s="210"/>
      <c r="AA42" s="210"/>
      <c r="AB42" s="210"/>
      <c r="AC42" s="210"/>
      <c r="AD42" s="210"/>
      <c r="AE42" s="210"/>
      <c r="AF42" s="210"/>
      <c r="AG42" s="210" t="s">
        <v>185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32">
        <v>8</v>
      </c>
      <c r="B43" s="233" t="s">
        <v>186</v>
      </c>
      <c r="C43" s="251" t="s">
        <v>187</v>
      </c>
      <c r="D43" s="234" t="s">
        <v>141</v>
      </c>
      <c r="E43" s="235">
        <v>1</v>
      </c>
      <c r="F43" s="236"/>
      <c r="G43" s="237">
        <f>ROUND(E43*F43,2)</f>
        <v>0</v>
      </c>
      <c r="H43" s="236"/>
      <c r="I43" s="237">
        <f>ROUND(E43*H43,2)</f>
        <v>0</v>
      </c>
      <c r="J43" s="236"/>
      <c r="K43" s="237">
        <f>ROUND(E43*J43,2)</f>
        <v>0</v>
      </c>
      <c r="L43" s="237">
        <v>21</v>
      </c>
      <c r="M43" s="237">
        <f>G43*(1+L43/100)</f>
        <v>0</v>
      </c>
      <c r="N43" s="237">
        <v>0</v>
      </c>
      <c r="O43" s="237">
        <f>ROUND(E43*N43,2)</f>
        <v>0</v>
      </c>
      <c r="P43" s="237">
        <v>0</v>
      </c>
      <c r="Q43" s="237">
        <f>ROUND(E43*P43,2)</f>
        <v>0</v>
      </c>
      <c r="R43" s="237"/>
      <c r="S43" s="237" t="s">
        <v>142</v>
      </c>
      <c r="T43" s="238" t="s">
        <v>143</v>
      </c>
      <c r="U43" s="220">
        <v>0</v>
      </c>
      <c r="V43" s="220">
        <f>ROUND(E43*U43,2)</f>
        <v>0</v>
      </c>
      <c r="W43" s="220"/>
      <c r="X43" s="220" t="s">
        <v>144</v>
      </c>
      <c r="Y43" s="210"/>
      <c r="Z43" s="210"/>
      <c r="AA43" s="210"/>
      <c r="AB43" s="210"/>
      <c r="AC43" s="210"/>
      <c r="AD43" s="210"/>
      <c r="AE43" s="210"/>
      <c r="AF43" s="210"/>
      <c r="AG43" s="210" t="s">
        <v>145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33.75" outlineLevel="1" x14ac:dyDescent="0.2">
      <c r="A44" s="217"/>
      <c r="B44" s="218"/>
      <c r="C44" s="252" t="s">
        <v>188</v>
      </c>
      <c r="D44" s="239"/>
      <c r="E44" s="239"/>
      <c r="F44" s="239"/>
      <c r="G44" s="239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10"/>
      <c r="Z44" s="210"/>
      <c r="AA44" s="210"/>
      <c r="AB44" s="210"/>
      <c r="AC44" s="210"/>
      <c r="AD44" s="210"/>
      <c r="AE44" s="210"/>
      <c r="AF44" s="210"/>
      <c r="AG44" s="210" t="s">
        <v>146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40" t="str">
        <f>C44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32">
        <v>9</v>
      </c>
      <c r="B45" s="233" t="s">
        <v>189</v>
      </c>
      <c r="C45" s="251" t="s">
        <v>190</v>
      </c>
      <c r="D45" s="234" t="s">
        <v>141</v>
      </c>
      <c r="E45" s="235">
        <v>1</v>
      </c>
      <c r="F45" s="236"/>
      <c r="G45" s="237">
        <f>ROUND(E45*F45,2)</f>
        <v>0</v>
      </c>
      <c r="H45" s="236"/>
      <c r="I45" s="237">
        <f>ROUND(E45*H45,2)</f>
        <v>0</v>
      </c>
      <c r="J45" s="236"/>
      <c r="K45" s="237">
        <f>ROUND(E45*J45,2)</f>
        <v>0</v>
      </c>
      <c r="L45" s="237">
        <v>21</v>
      </c>
      <c r="M45" s="237">
        <f>G45*(1+L45/100)</f>
        <v>0</v>
      </c>
      <c r="N45" s="237">
        <v>0</v>
      </c>
      <c r="O45" s="237">
        <f>ROUND(E45*N45,2)</f>
        <v>0</v>
      </c>
      <c r="P45" s="237">
        <v>0</v>
      </c>
      <c r="Q45" s="237">
        <f>ROUND(E45*P45,2)</f>
        <v>0</v>
      </c>
      <c r="R45" s="237"/>
      <c r="S45" s="237" t="s">
        <v>142</v>
      </c>
      <c r="T45" s="238" t="s">
        <v>143</v>
      </c>
      <c r="U45" s="220">
        <v>0</v>
      </c>
      <c r="V45" s="220">
        <f>ROUND(E45*U45,2)</f>
        <v>0</v>
      </c>
      <c r="W45" s="220"/>
      <c r="X45" s="220" t="s">
        <v>144</v>
      </c>
      <c r="Y45" s="210"/>
      <c r="Z45" s="210"/>
      <c r="AA45" s="210"/>
      <c r="AB45" s="210"/>
      <c r="AC45" s="210"/>
      <c r="AD45" s="210"/>
      <c r="AE45" s="210"/>
      <c r="AF45" s="210"/>
      <c r="AG45" s="210" t="s">
        <v>145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17"/>
      <c r="B46" s="218"/>
      <c r="C46" s="252" t="s">
        <v>191</v>
      </c>
      <c r="D46" s="239"/>
      <c r="E46" s="239"/>
      <c r="F46" s="239"/>
      <c r="G46" s="239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10"/>
      <c r="Z46" s="210"/>
      <c r="AA46" s="210"/>
      <c r="AB46" s="210"/>
      <c r="AC46" s="210"/>
      <c r="AD46" s="210"/>
      <c r="AE46" s="210"/>
      <c r="AF46" s="210"/>
      <c r="AG46" s="210" t="s">
        <v>146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40" t="str">
        <f>C46</f>
        <v>Náklady na vyhotovení dokumentace skutečného provedení stavby a její předání objednateli v požadované formě a požadovaném počtu.</v>
      </c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32">
        <v>10</v>
      </c>
      <c r="B47" s="233" t="s">
        <v>192</v>
      </c>
      <c r="C47" s="251" t="s">
        <v>193</v>
      </c>
      <c r="D47" s="234" t="s">
        <v>141</v>
      </c>
      <c r="E47" s="235">
        <v>1</v>
      </c>
      <c r="F47" s="236"/>
      <c r="G47" s="237">
        <f>ROUND(E47*F47,2)</f>
        <v>0</v>
      </c>
      <c r="H47" s="236"/>
      <c r="I47" s="237">
        <f>ROUND(E47*H47,2)</f>
        <v>0</v>
      </c>
      <c r="J47" s="236"/>
      <c r="K47" s="237">
        <f>ROUND(E47*J47,2)</f>
        <v>0</v>
      </c>
      <c r="L47" s="237">
        <v>21</v>
      </c>
      <c r="M47" s="237">
        <f>G47*(1+L47/100)</f>
        <v>0</v>
      </c>
      <c r="N47" s="237">
        <v>0</v>
      </c>
      <c r="O47" s="237">
        <f>ROUND(E47*N47,2)</f>
        <v>0</v>
      </c>
      <c r="P47" s="237">
        <v>0</v>
      </c>
      <c r="Q47" s="237">
        <f>ROUND(E47*P47,2)</f>
        <v>0</v>
      </c>
      <c r="R47" s="237"/>
      <c r="S47" s="237" t="s">
        <v>142</v>
      </c>
      <c r="T47" s="238" t="s">
        <v>143</v>
      </c>
      <c r="U47" s="220">
        <v>0</v>
      </c>
      <c r="V47" s="220">
        <f>ROUND(E47*U47,2)</f>
        <v>0</v>
      </c>
      <c r="W47" s="220"/>
      <c r="X47" s="220" t="s">
        <v>144</v>
      </c>
      <c r="Y47" s="210"/>
      <c r="Z47" s="210"/>
      <c r="AA47" s="210"/>
      <c r="AB47" s="210"/>
      <c r="AC47" s="210"/>
      <c r="AD47" s="210"/>
      <c r="AE47" s="210"/>
      <c r="AF47" s="210"/>
      <c r="AG47" s="210" t="s">
        <v>145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17"/>
      <c r="B48" s="218"/>
      <c r="C48" s="252" t="s">
        <v>194</v>
      </c>
      <c r="D48" s="239"/>
      <c r="E48" s="239"/>
      <c r="F48" s="239"/>
      <c r="G48" s="239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10"/>
      <c r="Z48" s="210"/>
      <c r="AA48" s="210"/>
      <c r="AB48" s="210"/>
      <c r="AC48" s="210"/>
      <c r="AD48" s="210"/>
      <c r="AE48" s="210"/>
      <c r="AF48" s="210"/>
      <c r="AG48" s="210" t="s">
        <v>146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40" t="str">
        <f>C48</f>
        <v>Náklady na provedení skutečného zaměření stavby v rozsahu nezbytném pro zápis změny do katastru nemovitostí.</v>
      </c>
      <c r="BB48" s="210"/>
      <c r="BC48" s="210"/>
      <c r="BD48" s="210"/>
      <c r="BE48" s="210"/>
      <c r="BF48" s="210"/>
      <c r="BG48" s="210"/>
      <c r="BH48" s="210"/>
    </row>
    <row r="49" spans="1:33" x14ac:dyDescent="0.2">
      <c r="A49" s="3"/>
      <c r="B49" s="4"/>
      <c r="C49" s="25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AE49">
        <v>15</v>
      </c>
      <c r="AF49">
        <v>21</v>
      </c>
      <c r="AG49" t="s">
        <v>124</v>
      </c>
    </row>
    <row r="50" spans="1:33" x14ac:dyDescent="0.2">
      <c r="A50" s="213"/>
      <c r="B50" s="214" t="s">
        <v>29</v>
      </c>
      <c r="C50" s="256"/>
      <c r="D50" s="215"/>
      <c r="E50" s="216"/>
      <c r="F50" s="216"/>
      <c r="G50" s="249">
        <f>G8+G41</f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AE50">
        <f>SUMIF(L7:L48,AE49,G7:G48)</f>
        <v>0</v>
      </c>
      <c r="AF50">
        <f>SUMIF(L7:L48,AF49,G7:G48)</f>
        <v>0</v>
      </c>
      <c r="AG50" t="s">
        <v>195</v>
      </c>
    </row>
    <row r="51" spans="1:33" x14ac:dyDescent="0.2">
      <c r="C51" s="257"/>
      <c r="D51" s="10"/>
      <c r="AG51" t="s">
        <v>197</v>
      </c>
    </row>
    <row r="52" spans="1:33" x14ac:dyDescent="0.2">
      <c r="D52" s="10"/>
    </row>
    <row r="53" spans="1:33" x14ac:dyDescent="0.2">
      <c r="D53" s="10"/>
    </row>
    <row r="54" spans="1:33" x14ac:dyDescent="0.2">
      <c r="D54" s="10"/>
    </row>
    <row r="55" spans="1:33" x14ac:dyDescent="0.2">
      <c r="D55" s="10"/>
    </row>
    <row r="56" spans="1:33" x14ac:dyDescent="0.2">
      <c r="D56" s="10"/>
    </row>
    <row r="57" spans="1:33" x14ac:dyDescent="0.2">
      <c r="D57" s="10"/>
    </row>
    <row r="58" spans="1:33" x14ac:dyDescent="0.2">
      <c r="D58" s="10"/>
    </row>
    <row r="59" spans="1:33" x14ac:dyDescent="0.2">
      <c r="D59" s="10"/>
    </row>
    <row r="60" spans="1:33" x14ac:dyDescent="0.2">
      <c r="D60" s="10"/>
    </row>
    <row r="61" spans="1:33" x14ac:dyDescent="0.2">
      <c r="D61" s="10"/>
    </row>
    <row r="62" spans="1:33" x14ac:dyDescent="0.2">
      <c r="D62" s="10"/>
    </row>
    <row r="63" spans="1:33" x14ac:dyDescent="0.2">
      <c r="D63" s="10"/>
    </row>
    <row r="64" spans="1:33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48C" sheet="1"/>
  <mergeCells count="33">
    <mergeCell ref="C44:G44"/>
    <mergeCell ref="C46:G46"/>
    <mergeCell ref="C48:G48"/>
    <mergeCell ref="C34:G34"/>
    <mergeCell ref="C35:G35"/>
    <mergeCell ref="C36:G36"/>
    <mergeCell ref="C37:G37"/>
    <mergeCell ref="C38:G38"/>
    <mergeCell ref="C40:G40"/>
    <mergeCell ref="C26:G26"/>
    <mergeCell ref="C27:G27"/>
    <mergeCell ref="C30:G30"/>
    <mergeCell ref="C31:G31"/>
    <mergeCell ref="C32:G32"/>
    <mergeCell ref="C33:G33"/>
    <mergeCell ref="C20:G20"/>
    <mergeCell ref="C21:G21"/>
    <mergeCell ref="C22:G22"/>
    <mergeCell ref="C23:G23"/>
    <mergeCell ref="C24:G24"/>
    <mergeCell ref="C25:G25"/>
    <mergeCell ref="C13:G13"/>
    <mergeCell ref="C15:G15"/>
    <mergeCell ref="C16:G16"/>
    <mergeCell ref="C17:G17"/>
    <mergeCell ref="C18:G18"/>
    <mergeCell ref="C19:G19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63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198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7</v>
      </c>
      <c r="B2" s="48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8</v>
      </c>
      <c r="B3" s="48" t="s">
        <v>61</v>
      </c>
      <c r="C3" s="199" t="s">
        <v>62</v>
      </c>
      <c r="D3" s="197"/>
      <c r="E3" s="197"/>
      <c r="F3" s="197"/>
      <c r="G3" s="198"/>
      <c r="AC3" s="175" t="s">
        <v>110</v>
      </c>
      <c r="AG3" t="s">
        <v>114</v>
      </c>
    </row>
    <row r="4" spans="1:60" ht="24.95" customHeight="1" x14ac:dyDescent="0.2">
      <c r="A4" s="200" t="s">
        <v>9</v>
      </c>
      <c r="B4" s="201" t="s">
        <v>43</v>
      </c>
      <c r="C4" s="202" t="s">
        <v>63</v>
      </c>
      <c r="D4" s="203"/>
      <c r="E4" s="203"/>
      <c r="F4" s="203"/>
      <c r="G4" s="204"/>
      <c r="AG4" t="s">
        <v>115</v>
      </c>
    </row>
    <row r="5" spans="1:60" x14ac:dyDescent="0.2">
      <c r="D5" s="10"/>
    </row>
    <row r="6" spans="1:60" ht="38.25" x14ac:dyDescent="0.2">
      <c r="A6" s="206" t="s">
        <v>116</v>
      </c>
      <c r="B6" s="208" t="s">
        <v>117</v>
      </c>
      <c r="C6" s="208" t="s">
        <v>118</v>
      </c>
      <c r="D6" s="207" t="s">
        <v>119</v>
      </c>
      <c r="E6" s="206" t="s">
        <v>120</v>
      </c>
      <c r="F6" s="205" t="s">
        <v>121</v>
      </c>
      <c r="G6" s="206" t="s">
        <v>29</v>
      </c>
      <c r="H6" s="209" t="s">
        <v>30</v>
      </c>
      <c r="I6" s="209" t="s">
        <v>122</v>
      </c>
      <c r="J6" s="209" t="s">
        <v>31</v>
      </c>
      <c r="K6" s="209" t="s">
        <v>123</v>
      </c>
      <c r="L6" s="209" t="s">
        <v>124</v>
      </c>
      <c r="M6" s="209" t="s">
        <v>125</v>
      </c>
      <c r="N6" s="209" t="s">
        <v>126</v>
      </c>
      <c r="O6" s="209" t="s">
        <v>127</v>
      </c>
      <c r="P6" s="209" t="s">
        <v>128</v>
      </c>
      <c r="Q6" s="209" t="s">
        <v>129</v>
      </c>
      <c r="R6" s="209" t="s">
        <v>130</v>
      </c>
      <c r="S6" s="209" t="s">
        <v>131</v>
      </c>
      <c r="T6" s="209" t="s">
        <v>132</v>
      </c>
      <c r="U6" s="209" t="s">
        <v>133</v>
      </c>
      <c r="V6" s="209" t="s">
        <v>134</v>
      </c>
      <c r="W6" s="209" t="s">
        <v>135</v>
      </c>
      <c r="X6" s="209" t="s">
        <v>136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</row>
    <row r="8" spans="1:60" x14ac:dyDescent="0.2">
      <c r="A8" s="226" t="s">
        <v>137</v>
      </c>
      <c r="B8" s="227" t="s">
        <v>77</v>
      </c>
      <c r="C8" s="250" t="s">
        <v>78</v>
      </c>
      <c r="D8" s="228"/>
      <c r="E8" s="229"/>
      <c r="F8" s="230"/>
      <c r="G8" s="230">
        <f>SUMIF(AG9:AG71,"&lt;&gt;NOR",G9:G71)</f>
        <v>0</v>
      </c>
      <c r="H8" s="230"/>
      <c r="I8" s="230">
        <f>SUM(I9:I71)</f>
        <v>0</v>
      </c>
      <c r="J8" s="230"/>
      <c r="K8" s="230">
        <f>SUM(K9:K71)</f>
        <v>0</v>
      </c>
      <c r="L8" s="230"/>
      <c r="M8" s="230">
        <f>SUM(M9:M71)</f>
        <v>0</v>
      </c>
      <c r="N8" s="230"/>
      <c r="O8" s="230">
        <f>SUM(O9:O71)</f>
        <v>56.19</v>
      </c>
      <c r="P8" s="230"/>
      <c r="Q8" s="230">
        <f>SUM(Q9:Q71)</f>
        <v>8.9499999999999993</v>
      </c>
      <c r="R8" s="230"/>
      <c r="S8" s="230"/>
      <c r="T8" s="231"/>
      <c r="U8" s="225"/>
      <c r="V8" s="225">
        <f>SUM(V9:V71)</f>
        <v>248.45000000000002</v>
      </c>
      <c r="W8" s="225"/>
      <c r="X8" s="225"/>
      <c r="AG8" t="s">
        <v>138</v>
      </c>
    </row>
    <row r="9" spans="1:60" outlineLevel="1" x14ac:dyDescent="0.2">
      <c r="A9" s="232">
        <v>1</v>
      </c>
      <c r="B9" s="233" t="s">
        <v>199</v>
      </c>
      <c r="C9" s="251" t="s">
        <v>200</v>
      </c>
      <c r="D9" s="234" t="s">
        <v>201</v>
      </c>
      <c r="E9" s="235">
        <v>65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7">
        <v>2.99E-3</v>
      </c>
      <c r="O9" s="237">
        <f>ROUND(E9*N9,2)</f>
        <v>0.19</v>
      </c>
      <c r="P9" s="237">
        <v>0</v>
      </c>
      <c r="Q9" s="237">
        <f>ROUND(E9*P9,2)</f>
        <v>0</v>
      </c>
      <c r="R9" s="237" t="s">
        <v>202</v>
      </c>
      <c r="S9" s="237" t="s">
        <v>142</v>
      </c>
      <c r="T9" s="238" t="s">
        <v>142</v>
      </c>
      <c r="U9" s="220">
        <v>1.7</v>
      </c>
      <c r="V9" s="220">
        <f>ROUND(E9*U9,2)</f>
        <v>110.5</v>
      </c>
      <c r="W9" s="220"/>
      <c r="X9" s="220" t="s">
        <v>203</v>
      </c>
      <c r="Y9" s="210"/>
      <c r="Z9" s="210"/>
      <c r="AA9" s="210"/>
      <c r="AB9" s="210"/>
      <c r="AC9" s="210"/>
      <c r="AD9" s="210"/>
      <c r="AE9" s="210"/>
      <c r="AF9" s="210"/>
      <c r="AG9" s="210" t="s">
        <v>204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17"/>
      <c r="B10" s="218"/>
      <c r="C10" s="261" t="s">
        <v>205</v>
      </c>
      <c r="D10" s="260"/>
      <c r="E10" s="260"/>
      <c r="F10" s="260"/>
      <c r="G10" s="26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0"/>
      <c r="Z10" s="210"/>
      <c r="AA10" s="210"/>
      <c r="AB10" s="210"/>
      <c r="AC10" s="210"/>
      <c r="AD10" s="210"/>
      <c r="AE10" s="210"/>
      <c r="AF10" s="210"/>
      <c r="AG10" s="210" t="s">
        <v>206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17"/>
      <c r="B11" s="218"/>
      <c r="C11" s="262" t="s">
        <v>207</v>
      </c>
      <c r="D11" s="258"/>
      <c r="E11" s="259">
        <v>30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10"/>
      <c r="Z11" s="210"/>
      <c r="AA11" s="210"/>
      <c r="AB11" s="210"/>
      <c r="AC11" s="210"/>
      <c r="AD11" s="210"/>
      <c r="AE11" s="210"/>
      <c r="AF11" s="210"/>
      <c r="AG11" s="210" t="s">
        <v>208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17"/>
      <c r="B12" s="218"/>
      <c r="C12" s="262" t="s">
        <v>209</v>
      </c>
      <c r="D12" s="258"/>
      <c r="E12" s="259">
        <v>20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10"/>
      <c r="Z12" s="210"/>
      <c r="AA12" s="210"/>
      <c r="AB12" s="210"/>
      <c r="AC12" s="210"/>
      <c r="AD12" s="210"/>
      <c r="AE12" s="210"/>
      <c r="AF12" s="210"/>
      <c r="AG12" s="210" t="s">
        <v>208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17"/>
      <c r="B13" s="218"/>
      <c r="C13" s="262" t="s">
        <v>210</v>
      </c>
      <c r="D13" s="258"/>
      <c r="E13" s="259">
        <v>15</v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10"/>
      <c r="Z13" s="210"/>
      <c r="AA13" s="210"/>
      <c r="AB13" s="210"/>
      <c r="AC13" s="210"/>
      <c r="AD13" s="210"/>
      <c r="AE13" s="210"/>
      <c r="AF13" s="210"/>
      <c r="AG13" s="210" t="s">
        <v>208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22.5" outlineLevel="1" x14ac:dyDescent="0.2">
      <c r="A14" s="232">
        <v>2</v>
      </c>
      <c r="B14" s="233" t="s">
        <v>211</v>
      </c>
      <c r="C14" s="251" t="s">
        <v>212</v>
      </c>
      <c r="D14" s="234" t="s">
        <v>201</v>
      </c>
      <c r="E14" s="235">
        <v>3</v>
      </c>
      <c r="F14" s="236"/>
      <c r="G14" s="237">
        <f>ROUND(E14*F14,2)</f>
        <v>0</v>
      </c>
      <c r="H14" s="236"/>
      <c r="I14" s="237">
        <f>ROUND(E14*H14,2)</f>
        <v>0</v>
      </c>
      <c r="J14" s="236"/>
      <c r="K14" s="237">
        <f>ROUND(E14*J14,2)</f>
        <v>0</v>
      </c>
      <c r="L14" s="237">
        <v>21</v>
      </c>
      <c r="M14" s="237">
        <f>G14*(1+L14/100)</f>
        <v>0</v>
      </c>
      <c r="N14" s="237">
        <v>0</v>
      </c>
      <c r="O14" s="237">
        <f>ROUND(E14*N14,2)</f>
        <v>0</v>
      </c>
      <c r="P14" s="237">
        <v>0</v>
      </c>
      <c r="Q14" s="237">
        <f>ROUND(E14*P14,2)</f>
        <v>0</v>
      </c>
      <c r="R14" s="237" t="s">
        <v>202</v>
      </c>
      <c r="S14" s="237" t="s">
        <v>142</v>
      </c>
      <c r="T14" s="238" t="s">
        <v>142</v>
      </c>
      <c r="U14" s="220">
        <v>0.49</v>
      </c>
      <c r="V14" s="220">
        <f>ROUND(E14*U14,2)</f>
        <v>1.47</v>
      </c>
      <c r="W14" s="220"/>
      <c r="X14" s="220" t="s">
        <v>203</v>
      </c>
      <c r="Y14" s="210"/>
      <c r="Z14" s="210"/>
      <c r="AA14" s="210"/>
      <c r="AB14" s="210"/>
      <c r="AC14" s="210"/>
      <c r="AD14" s="210"/>
      <c r="AE14" s="210"/>
      <c r="AF14" s="210"/>
      <c r="AG14" s="210" t="s">
        <v>204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ht="22.5" outlineLevel="1" x14ac:dyDescent="0.2">
      <c r="A15" s="217"/>
      <c r="B15" s="218"/>
      <c r="C15" s="261" t="s">
        <v>213</v>
      </c>
      <c r="D15" s="260"/>
      <c r="E15" s="260"/>
      <c r="F15" s="260"/>
      <c r="G15" s="26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10"/>
      <c r="Z15" s="210"/>
      <c r="AA15" s="210"/>
      <c r="AB15" s="210"/>
      <c r="AC15" s="210"/>
      <c r="AD15" s="210"/>
      <c r="AE15" s="210"/>
      <c r="AF15" s="210"/>
      <c r="AG15" s="210" t="s">
        <v>206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40" t="str">
        <f>C15</f>
        <v>s odřezáním kmene a odvětvením, včetně případného odklizení kmene a větví na oddělené hromady na vzdálenost do 50 m nebo s naložením na dopravní prostředek,</v>
      </c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17"/>
      <c r="B16" s="218"/>
      <c r="C16" s="262" t="s">
        <v>214</v>
      </c>
      <c r="D16" s="258"/>
      <c r="E16" s="259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10"/>
      <c r="Z16" s="210"/>
      <c r="AA16" s="210"/>
      <c r="AB16" s="210"/>
      <c r="AC16" s="210"/>
      <c r="AD16" s="210"/>
      <c r="AE16" s="210"/>
      <c r="AF16" s="210"/>
      <c r="AG16" s="210" t="s">
        <v>208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17"/>
      <c r="B17" s="218"/>
      <c r="C17" s="262" t="s">
        <v>215</v>
      </c>
      <c r="D17" s="258"/>
      <c r="E17" s="259">
        <v>2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10"/>
      <c r="Z17" s="210"/>
      <c r="AA17" s="210"/>
      <c r="AB17" s="210"/>
      <c r="AC17" s="210"/>
      <c r="AD17" s="210"/>
      <c r="AE17" s="210"/>
      <c r="AF17" s="210"/>
      <c r="AG17" s="210" t="s">
        <v>208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17"/>
      <c r="B18" s="218"/>
      <c r="C18" s="262" t="s">
        <v>216</v>
      </c>
      <c r="D18" s="258"/>
      <c r="E18" s="259">
        <v>1</v>
      </c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10"/>
      <c r="Z18" s="210"/>
      <c r="AA18" s="210"/>
      <c r="AB18" s="210"/>
      <c r="AC18" s="210"/>
      <c r="AD18" s="210"/>
      <c r="AE18" s="210"/>
      <c r="AF18" s="210"/>
      <c r="AG18" s="210" t="s">
        <v>208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ht="22.5" outlineLevel="1" x14ac:dyDescent="0.2">
      <c r="A19" s="232">
        <v>3</v>
      </c>
      <c r="B19" s="233" t="s">
        <v>217</v>
      </c>
      <c r="C19" s="251" t="s">
        <v>218</v>
      </c>
      <c r="D19" s="234" t="s">
        <v>201</v>
      </c>
      <c r="E19" s="235">
        <v>2</v>
      </c>
      <c r="F19" s="236"/>
      <c r="G19" s="237">
        <f>ROUND(E19*F19,2)</f>
        <v>0</v>
      </c>
      <c r="H19" s="236"/>
      <c r="I19" s="237">
        <f>ROUND(E19*H19,2)</f>
        <v>0</v>
      </c>
      <c r="J19" s="236"/>
      <c r="K19" s="237">
        <f>ROUND(E19*J19,2)</f>
        <v>0</v>
      </c>
      <c r="L19" s="237">
        <v>21</v>
      </c>
      <c r="M19" s="237">
        <f>G19*(1+L19/100)</f>
        <v>0</v>
      </c>
      <c r="N19" s="237">
        <v>0</v>
      </c>
      <c r="O19" s="237">
        <f>ROUND(E19*N19,2)</f>
        <v>0</v>
      </c>
      <c r="P19" s="237">
        <v>0</v>
      </c>
      <c r="Q19" s="237">
        <f>ROUND(E19*P19,2)</f>
        <v>0</v>
      </c>
      <c r="R19" s="237" t="s">
        <v>202</v>
      </c>
      <c r="S19" s="237" t="s">
        <v>142</v>
      </c>
      <c r="T19" s="238" t="s">
        <v>142</v>
      </c>
      <c r="U19" s="220">
        <v>0.88</v>
      </c>
      <c r="V19" s="220">
        <f>ROUND(E19*U19,2)</f>
        <v>1.76</v>
      </c>
      <c r="W19" s="220"/>
      <c r="X19" s="220" t="s">
        <v>203</v>
      </c>
      <c r="Y19" s="210"/>
      <c r="Z19" s="210"/>
      <c r="AA19" s="210"/>
      <c r="AB19" s="210"/>
      <c r="AC19" s="210"/>
      <c r="AD19" s="210"/>
      <c r="AE19" s="210"/>
      <c r="AF19" s="210"/>
      <c r="AG19" s="210" t="s">
        <v>204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17"/>
      <c r="B20" s="218"/>
      <c r="C20" s="261" t="s">
        <v>213</v>
      </c>
      <c r="D20" s="260"/>
      <c r="E20" s="260"/>
      <c r="F20" s="260"/>
      <c r="G20" s="26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10"/>
      <c r="Z20" s="210"/>
      <c r="AA20" s="210"/>
      <c r="AB20" s="210"/>
      <c r="AC20" s="210"/>
      <c r="AD20" s="210"/>
      <c r="AE20" s="210"/>
      <c r="AF20" s="210"/>
      <c r="AG20" s="210" t="s">
        <v>206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40" t="str">
        <f>C20</f>
        <v>s odřezáním kmene a odvětvením, včetně případného odklizení kmene a větví na oddělené hromady na vzdálenost do 50 m nebo s naložením na dopravní prostředek,</v>
      </c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17"/>
      <c r="B21" s="218"/>
      <c r="C21" s="262" t="s">
        <v>214</v>
      </c>
      <c r="D21" s="258"/>
      <c r="E21" s="259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10"/>
      <c r="Z21" s="210"/>
      <c r="AA21" s="210"/>
      <c r="AB21" s="210"/>
      <c r="AC21" s="210"/>
      <c r="AD21" s="210"/>
      <c r="AE21" s="210"/>
      <c r="AF21" s="210"/>
      <c r="AG21" s="210" t="s">
        <v>208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17"/>
      <c r="B22" s="218"/>
      <c r="C22" s="262" t="s">
        <v>219</v>
      </c>
      <c r="D22" s="258"/>
      <c r="E22" s="259">
        <v>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10"/>
      <c r="Z22" s="210"/>
      <c r="AA22" s="210"/>
      <c r="AB22" s="210"/>
      <c r="AC22" s="210"/>
      <c r="AD22" s="210"/>
      <c r="AE22" s="210"/>
      <c r="AF22" s="210"/>
      <c r="AG22" s="210" t="s">
        <v>208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ht="22.5" outlineLevel="1" x14ac:dyDescent="0.2">
      <c r="A23" s="232">
        <v>4</v>
      </c>
      <c r="B23" s="233" t="s">
        <v>220</v>
      </c>
      <c r="C23" s="251" t="s">
        <v>221</v>
      </c>
      <c r="D23" s="234" t="s">
        <v>201</v>
      </c>
      <c r="E23" s="235">
        <v>1</v>
      </c>
      <c r="F23" s="236"/>
      <c r="G23" s="237">
        <f>ROUND(E23*F23,2)</f>
        <v>0</v>
      </c>
      <c r="H23" s="236"/>
      <c r="I23" s="237">
        <f>ROUND(E23*H23,2)</f>
        <v>0</v>
      </c>
      <c r="J23" s="236"/>
      <c r="K23" s="237">
        <f>ROUND(E23*J23,2)</f>
        <v>0</v>
      </c>
      <c r="L23" s="237">
        <v>21</v>
      </c>
      <c r="M23" s="237">
        <f>G23*(1+L23/100)</f>
        <v>0</v>
      </c>
      <c r="N23" s="237">
        <v>0</v>
      </c>
      <c r="O23" s="237">
        <f>ROUND(E23*N23,2)</f>
        <v>0</v>
      </c>
      <c r="P23" s="237">
        <v>0</v>
      </c>
      <c r="Q23" s="237">
        <f>ROUND(E23*P23,2)</f>
        <v>0</v>
      </c>
      <c r="R23" s="237" t="s">
        <v>202</v>
      </c>
      <c r="S23" s="237" t="s">
        <v>142</v>
      </c>
      <c r="T23" s="238" t="s">
        <v>142</v>
      </c>
      <c r="U23" s="220">
        <v>2.02</v>
      </c>
      <c r="V23" s="220">
        <f>ROUND(E23*U23,2)</f>
        <v>2.02</v>
      </c>
      <c r="W23" s="220"/>
      <c r="X23" s="220" t="s">
        <v>203</v>
      </c>
      <c r="Y23" s="210"/>
      <c r="Z23" s="210"/>
      <c r="AA23" s="210"/>
      <c r="AB23" s="210"/>
      <c r="AC23" s="210"/>
      <c r="AD23" s="210"/>
      <c r="AE23" s="210"/>
      <c r="AF23" s="210"/>
      <c r="AG23" s="210" t="s">
        <v>204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ht="22.5" outlineLevel="1" x14ac:dyDescent="0.2">
      <c r="A24" s="217"/>
      <c r="B24" s="218"/>
      <c r="C24" s="261" t="s">
        <v>213</v>
      </c>
      <c r="D24" s="260"/>
      <c r="E24" s="260"/>
      <c r="F24" s="260"/>
      <c r="G24" s="26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10"/>
      <c r="Z24" s="210"/>
      <c r="AA24" s="210"/>
      <c r="AB24" s="210"/>
      <c r="AC24" s="210"/>
      <c r="AD24" s="210"/>
      <c r="AE24" s="210"/>
      <c r="AF24" s="210"/>
      <c r="AG24" s="210" t="s">
        <v>206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40" t="str">
        <f>C24</f>
        <v>s odřezáním kmene a odvětvením, včetně případného odklizení kmene a větví na oddělené hromady na vzdálenost do 50 m nebo s naložením na dopravní prostředek,</v>
      </c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17"/>
      <c r="B25" s="218"/>
      <c r="C25" s="262" t="s">
        <v>214</v>
      </c>
      <c r="D25" s="258"/>
      <c r="E25" s="259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10"/>
      <c r="Z25" s="210"/>
      <c r="AA25" s="210"/>
      <c r="AB25" s="210"/>
      <c r="AC25" s="210"/>
      <c r="AD25" s="210"/>
      <c r="AE25" s="210"/>
      <c r="AF25" s="210"/>
      <c r="AG25" s="210" t="s">
        <v>208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17"/>
      <c r="B26" s="218"/>
      <c r="C26" s="262" t="s">
        <v>222</v>
      </c>
      <c r="D26" s="258"/>
      <c r="E26" s="259">
        <v>1</v>
      </c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10"/>
      <c r="Z26" s="210"/>
      <c r="AA26" s="210"/>
      <c r="AB26" s="210"/>
      <c r="AC26" s="210"/>
      <c r="AD26" s="210"/>
      <c r="AE26" s="210"/>
      <c r="AF26" s="210"/>
      <c r="AG26" s="210" t="s">
        <v>208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22.5" outlineLevel="1" x14ac:dyDescent="0.2">
      <c r="A27" s="232">
        <v>5</v>
      </c>
      <c r="B27" s="233" t="s">
        <v>223</v>
      </c>
      <c r="C27" s="251" t="s">
        <v>224</v>
      </c>
      <c r="D27" s="234" t="s">
        <v>201</v>
      </c>
      <c r="E27" s="235">
        <v>3</v>
      </c>
      <c r="F27" s="236"/>
      <c r="G27" s="237">
        <f>ROUND(E27*F27,2)</f>
        <v>0</v>
      </c>
      <c r="H27" s="236"/>
      <c r="I27" s="237">
        <f>ROUND(E27*H27,2)</f>
        <v>0</v>
      </c>
      <c r="J27" s="236"/>
      <c r="K27" s="237">
        <f>ROUND(E27*J27,2)</f>
        <v>0</v>
      </c>
      <c r="L27" s="237">
        <v>21</v>
      </c>
      <c r="M27" s="237">
        <f>G27*(1+L27/100)</f>
        <v>0</v>
      </c>
      <c r="N27" s="237">
        <v>5.0000000000000002E-5</v>
      </c>
      <c r="O27" s="237">
        <f>ROUND(E27*N27,2)</f>
        <v>0</v>
      </c>
      <c r="P27" s="237">
        <v>0</v>
      </c>
      <c r="Q27" s="237">
        <f>ROUND(E27*P27,2)</f>
        <v>0</v>
      </c>
      <c r="R27" s="237" t="s">
        <v>202</v>
      </c>
      <c r="S27" s="237" t="s">
        <v>142</v>
      </c>
      <c r="T27" s="238" t="s">
        <v>142</v>
      </c>
      <c r="U27" s="220">
        <v>0.65900000000000003</v>
      </c>
      <c r="V27" s="220">
        <f>ROUND(E27*U27,2)</f>
        <v>1.98</v>
      </c>
      <c r="W27" s="220"/>
      <c r="X27" s="220" t="s">
        <v>203</v>
      </c>
      <c r="Y27" s="210"/>
      <c r="Z27" s="210"/>
      <c r="AA27" s="210"/>
      <c r="AB27" s="210"/>
      <c r="AC27" s="210"/>
      <c r="AD27" s="210"/>
      <c r="AE27" s="210"/>
      <c r="AF27" s="210"/>
      <c r="AG27" s="210" t="s">
        <v>204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22.5" outlineLevel="1" x14ac:dyDescent="0.2">
      <c r="A28" s="217"/>
      <c r="B28" s="218"/>
      <c r="C28" s="261" t="s">
        <v>225</v>
      </c>
      <c r="D28" s="260"/>
      <c r="E28" s="260"/>
      <c r="F28" s="260"/>
      <c r="G28" s="26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10"/>
      <c r="Z28" s="210"/>
      <c r="AA28" s="210"/>
      <c r="AB28" s="210"/>
      <c r="AC28" s="210"/>
      <c r="AD28" s="210"/>
      <c r="AE28" s="210"/>
      <c r="AF28" s="210"/>
      <c r="AG28" s="210" t="s">
        <v>206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40" t="str">
        <f>C28</f>
        <v>s jejich vykopáním nebo vytrháním, s přesekáním kořenů a s případným nutným přemístěním pařezů na hromady do vzdálenosti do 50 m nebo s naložením na dopravní prostředek,</v>
      </c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17"/>
      <c r="B29" s="218"/>
      <c r="C29" s="262" t="s">
        <v>214</v>
      </c>
      <c r="D29" s="258"/>
      <c r="E29" s="259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10"/>
      <c r="Z29" s="210"/>
      <c r="AA29" s="210"/>
      <c r="AB29" s="210"/>
      <c r="AC29" s="210"/>
      <c r="AD29" s="210"/>
      <c r="AE29" s="210"/>
      <c r="AF29" s="210"/>
      <c r="AG29" s="210" t="s">
        <v>208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17"/>
      <c r="B30" s="218"/>
      <c r="C30" s="262" t="s">
        <v>215</v>
      </c>
      <c r="D30" s="258"/>
      <c r="E30" s="259">
        <v>2</v>
      </c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10"/>
      <c r="Z30" s="210"/>
      <c r="AA30" s="210"/>
      <c r="AB30" s="210"/>
      <c r="AC30" s="210"/>
      <c r="AD30" s="210"/>
      <c r="AE30" s="210"/>
      <c r="AF30" s="210"/>
      <c r="AG30" s="210" t="s">
        <v>208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17"/>
      <c r="B31" s="218"/>
      <c r="C31" s="262" t="s">
        <v>216</v>
      </c>
      <c r="D31" s="258"/>
      <c r="E31" s="259">
        <v>1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10"/>
      <c r="Z31" s="210"/>
      <c r="AA31" s="210"/>
      <c r="AB31" s="210"/>
      <c r="AC31" s="210"/>
      <c r="AD31" s="210"/>
      <c r="AE31" s="210"/>
      <c r="AF31" s="210"/>
      <c r="AG31" s="210" t="s">
        <v>208</v>
      </c>
      <c r="AH31" s="210">
        <v>0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ht="22.5" outlineLevel="1" x14ac:dyDescent="0.2">
      <c r="A32" s="232">
        <v>6</v>
      </c>
      <c r="B32" s="233" t="s">
        <v>226</v>
      </c>
      <c r="C32" s="251" t="s">
        <v>227</v>
      </c>
      <c r="D32" s="234" t="s">
        <v>201</v>
      </c>
      <c r="E32" s="235">
        <v>2</v>
      </c>
      <c r="F32" s="236"/>
      <c r="G32" s="237">
        <f>ROUND(E32*F32,2)</f>
        <v>0</v>
      </c>
      <c r="H32" s="236"/>
      <c r="I32" s="237">
        <f>ROUND(E32*H32,2)</f>
        <v>0</v>
      </c>
      <c r="J32" s="236"/>
      <c r="K32" s="237">
        <f>ROUND(E32*J32,2)</f>
        <v>0</v>
      </c>
      <c r="L32" s="237">
        <v>21</v>
      </c>
      <c r="M32" s="237">
        <f>G32*(1+L32/100)</f>
        <v>0</v>
      </c>
      <c r="N32" s="237">
        <v>5.0000000000000002E-5</v>
      </c>
      <c r="O32" s="237">
        <f>ROUND(E32*N32,2)</f>
        <v>0</v>
      </c>
      <c r="P32" s="237">
        <v>0</v>
      </c>
      <c r="Q32" s="237">
        <f>ROUND(E32*P32,2)</f>
        <v>0</v>
      </c>
      <c r="R32" s="237" t="s">
        <v>202</v>
      </c>
      <c r="S32" s="237" t="s">
        <v>142</v>
      </c>
      <c r="T32" s="238" t="s">
        <v>142</v>
      </c>
      <c r="U32" s="220">
        <v>1.655</v>
      </c>
      <c r="V32" s="220">
        <f>ROUND(E32*U32,2)</f>
        <v>3.31</v>
      </c>
      <c r="W32" s="220"/>
      <c r="X32" s="220" t="s">
        <v>203</v>
      </c>
      <c r="Y32" s="210"/>
      <c r="Z32" s="210"/>
      <c r="AA32" s="210"/>
      <c r="AB32" s="210"/>
      <c r="AC32" s="210"/>
      <c r="AD32" s="210"/>
      <c r="AE32" s="210"/>
      <c r="AF32" s="210"/>
      <c r="AG32" s="210" t="s">
        <v>204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22.5" outlineLevel="1" x14ac:dyDescent="0.2">
      <c r="A33" s="217"/>
      <c r="B33" s="218"/>
      <c r="C33" s="261" t="s">
        <v>225</v>
      </c>
      <c r="D33" s="260"/>
      <c r="E33" s="260"/>
      <c r="F33" s="260"/>
      <c r="G33" s="26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10"/>
      <c r="Z33" s="210"/>
      <c r="AA33" s="210"/>
      <c r="AB33" s="210"/>
      <c r="AC33" s="210"/>
      <c r="AD33" s="210"/>
      <c r="AE33" s="210"/>
      <c r="AF33" s="210"/>
      <c r="AG33" s="210" t="s">
        <v>206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40" t="str">
        <f>C33</f>
        <v>s jejich vykopáním nebo vytrháním, s přesekáním kořenů a s případným nutným přemístěním pařezů na hromady do vzdálenosti do 50 m nebo s naložením na dopravní prostředek,</v>
      </c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17"/>
      <c r="B34" s="218"/>
      <c r="C34" s="262" t="s">
        <v>214</v>
      </c>
      <c r="D34" s="258"/>
      <c r="E34" s="259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10"/>
      <c r="Z34" s="210"/>
      <c r="AA34" s="210"/>
      <c r="AB34" s="210"/>
      <c r="AC34" s="210"/>
      <c r="AD34" s="210"/>
      <c r="AE34" s="210"/>
      <c r="AF34" s="210"/>
      <c r="AG34" s="210" t="s">
        <v>208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17"/>
      <c r="B35" s="218"/>
      <c r="C35" s="262" t="s">
        <v>219</v>
      </c>
      <c r="D35" s="258"/>
      <c r="E35" s="259">
        <v>2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10"/>
      <c r="Z35" s="210"/>
      <c r="AA35" s="210"/>
      <c r="AB35" s="210"/>
      <c r="AC35" s="210"/>
      <c r="AD35" s="210"/>
      <c r="AE35" s="210"/>
      <c r="AF35" s="210"/>
      <c r="AG35" s="210" t="s">
        <v>208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ht="22.5" outlineLevel="1" x14ac:dyDescent="0.2">
      <c r="A36" s="232">
        <v>7</v>
      </c>
      <c r="B36" s="233" t="s">
        <v>228</v>
      </c>
      <c r="C36" s="251" t="s">
        <v>229</v>
      </c>
      <c r="D36" s="234" t="s">
        <v>201</v>
      </c>
      <c r="E36" s="235">
        <v>1</v>
      </c>
      <c r="F36" s="236"/>
      <c r="G36" s="237">
        <f>ROUND(E36*F36,2)</f>
        <v>0</v>
      </c>
      <c r="H36" s="236"/>
      <c r="I36" s="237">
        <f>ROUND(E36*H36,2)</f>
        <v>0</v>
      </c>
      <c r="J36" s="236"/>
      <c r="K36" s="237">
        <f>ROUND(E36*J36,2)</f>
        <v>0</v>
      </c>
      <c r="L36" s="237">
        <v>21</v>
      </c>
      <c r="M36" s="237">
        <f>G36*(1+L36/100)</f>
        <v>0</v>
      </c>
      <c r="N36" s="237">
        <v>1E-4</v>
      </c>
      <c r="O36" s="237">
        <f>ROUND(E36*N36,2)</f>
        <v>0</v>
      </c>
      <c r="P36" s="237">
        <v>0</v>
      </c>
      <c r="Q36" s="237">
        <f>ROUND(E36*P36,2)</f>
        <v>0</v>
      </c>
      <c r="R36" s="237" t="s">
        <v>202</v>
      </c>
      <c r="S36" s="237" t="s">
        <v>142</v>
      </c>
      <c r="T36" s="238" t="s">
        <v>142</v>
      </c>
      <c r="U36" s="220">
        <v>4.5529999999999999</v>
      </c>
      <c r="V36" s="220">
        <f>ROUND(E36*U36,2)</f>
        <v>4.55</v>
      </c>
      <c r="W36" s="220"/>
      <c r="X36" s="220" t="s">
        <v>203</v>
      </c>
      <c r="Y36" s="210"/>
      <c r="Z36" s="210"/>
      <c r="AA36" s="210"/>
      <c r="AB36" s="210"/>
      <c r="AC36" s="210"/>
      <c r="AD36" s="210"/>
      <c r="AE36" s="210"/>
      <c r="AF36" s="210"/>
      <c r="AG36" s="210" t="s">
        <v>204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17"/>
      <c r="B37" s="218"/>
      <c r="C37" s="261" t="s">
        <v>225</v>
      </c>
      <c r="D37" s="260"/>
      <c r="E37" s="260"/>
      <c r="F37" s="260"/>
      <c r="G37" s="26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10"/>
      <c r="Z37" s="210"/>
      <c r="AA37" s="210"/>
      <c r="AB37" s="210"/>
      <c r="AC37" s="210"/>
      <c r="AD37" s="210"/>
      <c r="AE37" s="210"/>
      <c r="AF37" s="210"/>
      <c r="AG37" s="210" t="s">
        <v>206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40" t="str">
        <f>C37</f>
        <v>s jejich vykopáním nebo vytrháním, s přesekáním kořenů a s případným nutným přemístěním pařezů na hromady do vzdálenosti do 50 m nebo s naložením na dopravní prostředek,</v>
      </c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17"/>
      <c r="B38" s="218"/>
      <c r="C38" s="262" t="s">
        <v>214</v>
      </c>
      <c r="D38" s="258"/>
      <c r="E38" s="259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10"/>
      <c r="Z38" s="210"/>
      <c r="AA38" s="210"/>
      <c r="AB38" s="210"/>
      <c r="AC38" s="210"/>
      <c r="AD38" s="210"/>
      <c r="AE38" s="210"/>
      <c r="AF38" s="210"/>
      <c r="AG38" s="210" t="s">
        <v>208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17"/>
      <c r="B39" s="218"/>
      <c r="C39" s="262" t="s">
        <v>222</v>
      </c>
      <c r="D39" s="258"/>
      <c r="E39" s="259">
        <v>1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10"/>
      <c r="Z39" s="210"/>
      <c r="AA39" s="210"/>
      <c r="AB39" s="210"/>
      <c r="AC39" s="210"/>
      <c r="AD39" s="210"/>
      <c r="AE39" s="210"/>
      <c r="AF39" s="210"/>
      <c r="AG39" s="210" t="s">
        <v>208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ht="22.5" outlineLevel="1" x14ac:dyDescent="0.2">
      <c r="A40" s="232">
        <v>8</v>
      </c>
      <c r="B40" s="233" t="s">
        <v>230</v>
      </c>
      <c r="C40" s="251" t="s">
        <v>231</v>
      </c>
      <c r="D40" s="234" t="s">
        <v>232</v>
      </c>
      <c r="E40" s="235">
        <v>25</v>
      </c>
      <c r="F40" s="236"/>
      <c r="G40" s="237">
        <f>ROUND(E40*F40,2)</f>
        <v>0</v>
      </c>
      <c r="H40" s="236"/>
      <c r="I40" s="237">
        <f>ROUND(E40*H40,2)</f>
        <v>0</v>
      </c>
      <c r="J40" s="236"/>
      <c r="K40" s="237">
        <f>ROUND(E40*J40,2)</f>
        <v>0</v>
      </c>
      <c r="L40" s="237">
        <v>21</v>
      </c>
      <c r="M40" s="237">
        <f>G40*(1+L40/100)</f>
        <v>0</v>
      </c>
      <c r="N40" s="237">
        <v>0</v>
      </c>
      <c r="O40" s="237">
        <f>ROUND(E40*N40,2)</f>
        <v>0</v>
      </c>
      <c r="P40" s="237">
        <v>0.13800000000000001</v>
      </c>
      <c r="Q40" s="237">
        <f>ROUND(E40*P40,2)</f>
        <v>3.45</v>
      </c>
      <c r="R40" s="237" t="s">
        <v>233</v>
      </c>
      <c r="S40" s="237" t="s">
        <v>142</v>
      </c>
      <c r="T40" s="238" t="s">
        <v>142</v>
      </c>
      <c r="U40" s="220">
        <v>0.16</v>
      </c>
      <c r="V40" s="220">
        <f>ROUND(E40*U40,2)</f>
        <v>4</v>
      </c>
      <c r="W40" s="220"/>
      <c r="X40" s="220" t="s">
        <v>203</v>
      </c>
      <c r="Y40" s="210"/>
      <c r="Z40" s="210"/>
      <c r="AA40" s="210"/>
      <c r="AB40" s="210"/>
      <c r="AC40" s="210"/>
      <c r="AD40" s="210"/>
      <c r="AE40" s="210"/>
      <c r="AF40" s="210"/>
      <c r="AG40" s="210" t="s">
        <v>204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17"/>
      <c r="B41" s="218"/>
      <c r="C41" s="261" t="s">
        <v>234</v>
      </c>
      <c r="D41" s="260"/>
      <c r="E41" s="260"/>
      <c r="F41" s="260"/>
      <c r="G41" s="26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10"/>
      <c r="Z41" s="210"/>
      <c r="AA41" s="210"/>
      <c r="AB41" s="210"/>
      <c r="AC41" s="210"/>
      <c r="AD41" s="210"/>
      <c r="AE41" s="210"/>
      <c r="AF41" s="210"/>
      <c r="AG41" s="210" t="s">
        <v>206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17"/>
      <c r="B42" s="218"/>
      <c r="C42" s="262" t="s">
        <v>235</v>
      </c>
      <c r="D42" s="258"/>
      <c r="E42" s="259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10"/>
      <c r="Z42" s="210"/>
      <c r="AA42" s="210"/>
      <c r="AB42" s="210"/>
      <c r="AC42" s="210"/>
      <c r="AD42" s="210"/>
      <c r="AE42" s="210"/>
      <c r="AF42" s="210"/>
      <c r="AG42" s="210" t="s">
        <v>208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17"/>
      <c r="B43" s="218"/>
      <c r="C43" s="262" t="s">
        <v>236</v>
      </c>
      <c r="D43" s="258"/>
      <c r="E43" s="259">
        <v>25</v>
      </c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10"/>
      <c r="Z43" s="210"/>
      <c r="AA43" s="210"/>
      <c r="AB43" s="210"/>
      <c r="AC43" s="210"/>
      <c r="AD43" s="210"/>
      <c r="AE43" s="210"/>
      <c r="AF43" s="210"/>
      <c r="AG43" s="210" t="s">
        <v>208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22.5" outlineLevel="1" x14ac:dyDescent="0.2">
      <c r="A44" s="232">
        <v>9</v>
      </c>
      <c r="B44" s="233" t="s">
        <v>237</v>
      </c>
      <c r="C44" s="251" t="s">
        <v>238</v>
      </c>
      <c r="D44" s="234" t="s">
        <v>232</v>
      </c>
      <c r="E44" s="235">
        <v>25</v>
      </c>
      <c r="F44" s="236"/>
      <c r="G44" s="237">
        <f>ROUND(E44*F44,2)</f>
        <v>0</v>
      </c>
      <c r="H44" s="236"/>
      <c r="I44" s="237">
        <f>ROUND(E44*H44,2)</f>
        <v>0</v>
      </c>
      <c r="J44" s="236"/>
      <c r="K44" s="237">
        <f>ROUND(E44*J44,2)</f>
        <v>0</v>
      </c>
      <c r="L44" s="237">
        <v>21</v>
      </c>
      <c r="M44" s="237">
        <f>G44*(1+L44/100)</f>
        <v>0</v>
      </c>
      <c r="N44" s="237">
        <v>0</v>
      </c>
      <c r="O44" s="237">
        <f>ROUND(E44*N44,2)</f>
        <v>0</v>
      </c>
      <c r="P44" s="237">
        <v>0.22</v>
      </c>
      <c r="Q44" s="237">
        <f>ROUND(E44*P44,2)</f>
        <v>5.5</v>
      </c>
      <c r="R44" s="237" t="s">
        <v>233</v>
      </c>
      <c r="S44" s="237" t="s">
        <v>142</v>
      </c>
      <c r="T44" s="238" t="s">
        <v>142</v>
      </c>
      <c r="U44" s="220">
        <v>0.251</v>
      </c>
      <c r="V44" s="220">
        <f>ROUND(E44*U44,2)</f>
        <v>6.28</v>
      </c>
      <c r="W44" s="220"/>
      <c r="X44" s="220" t="s">
        <v>203</v>
      </c>
      <c r="Y44" s="210"/>
      <c r="Z44" s="210"/>
      <c r="AA44" s="210"/>
      <c r="AB44" s="210"/>
      <c r="AC44" s="210"/>
      <c r="AD44" s="210"/>
      <c r="AE44" s="210"/>
      <c r="AF44" s="210"/>
      <c r="AG44" s="210" t="s">
        <v>204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17"/>
      <c r="B45" s="218"/>
      <c r="C45" s="262" t="s">
        <v>235</v>
      </c>
      <c r="D45" s="258"/>
      <c r="E45" s="259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10"/>
      <c r="Z45" s="210"/>
      <c r="AA45" s="210"/>
      <c r="AB45" s="210"/>
      <c r="AC45" s="210"/>
      <c r="AD45" s="210"/>
      <c r="AE45" s="210"/>
      <c r="AF45" s="210"/>
      <c r="AG45" s="210" t="s">
        <v>208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17"/>
      <c r="B46" s="218"/>
      <c r="C46" s="262" t="s">
        <v>236</v>
      </c>
      <c r="D46" s="258"/>
      <c r="E46" s="259">
        <v>25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10"/>
      <c r="Z46" s="210"/>
      <c r="AA46" s="210"/>
      <c r="AB46" s="210"/>
      <c r="AC46" s="210"/>
      <c r="AD46" s="210"/>
      <c r="AE46" s="210"/>
      <c r="AF46" s="210"/>
      <c r="AG46" s="210" t="s">
        <v>208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32">
        <v>10</v>
      </c>
      <c r="B47" s="233" t="s">
        <v>239</v>
      </c>
      <c r="C47" s="251" t="s">
        <v>240</v>
      </c>
      <c r="D47" s="234" t="s">
        <v>241</v>
      </c>
      <c r="E47" s="235">
        <v>596.25</v>
      </c>
      <c r="F47" s="236"/>
      <c r="G47" s="237">
        <f>ROUND(E47*F47,2)</f>
        <v>0</v>
      </c>
      <c r="H47" s="236"/>
      <c r="I47" s="237">
        <f>ROUND(E47*H47,2)</f>
        <v>0</v>
      </c>
      <c r="J47" s="236"/>
      <c r="K47" s="237">
        <f>ROUND(E47*J47,2)</f>
        <v>0</v>
      </c>
      <c r="L47" s="237">
        <v>21</v>
      </c>
      <c r="M47" s="237">
        <f>G47*(1+L47/100)</f>
        <v>0</v>
      </c>
      <c r="N47" s="237">
        <v>0</v>
      </c>
      <c r="O47" s="237">
        <f>ROUND(E47*N47,2)</f>
        <v>0</v>
      </c>
      <c r="P47" s="237">
        <v>0</v>
      </c>
      <c r="Q47" s="237">
        <f>ROUND(E47*P47,2)</f>
        <v>0</v>
      </c>
      <c r="R47" s="237" t="s">
        <v>202</v>
      </c>
      <c r="S47" s="237" t="s">
        <v>142</v>
      </c>
      <c r="T47" s="238" t="s">
        <v>142</v>
      </c>
      <c r="U47" s="220">
        <v>1.34E-2</v>
      </c>
      <c r="V47" s="220">
        <f>ROUND(E47*U47,2)</f>
        <v>7.99</v>
      </c>
      <c r="W47" s="220"/>
      <c r="X47" s="220" t="s">
        <v>203</v>
      </c>
      <c r="Y47" s="210"/>
      <c r="Z47" s="210"/>
      <c r="AA47" s="210"/>
      <c r="AB47" s="210"/>
      <c r="AC47" s="210"/>
      <c r="AD47" s="210"/>
      <c r="AE47" s="210"/>
      <c r="AF47" s="210"/>
      <c r="AG47" s="210" t="s">
        <v>204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17"/>
      <c r="B48" s="218"/>
      <c r="C48" s="261" t="s">
        <v>242</v>
      </c>
      <c r="D48" s="260"/>
      <c r="E48" s="260"/>
      <c r="F48" s="260"/>
      <c r="G48" s="26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10"/>
      <c r="Z48" s="210"/>
      <c r="AA48" s="210"/>
      <c r="AB48" s="210"/>
      <c r="AC48" s="210"/>
      <c r="AD48" s="210"/>
      <c r="AE48" s="210"/>
      <c r="AF48" s="210"/>
      <c r="AG48" s="210" t="s">
        <v>206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40" t="str">
        <f>C48</f>
        <v>nebo lesní půdy, s vodorovným přemístěním na hromady v místě upotřebení nebo na dočasné či trvalé skládky se složením</v>
      </c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17"/>
      <c r="B49" s="218"/>
      <c r="C49" s="262" t="s">
        <v>235</v>
      </c>
      <c r="D49" s="258"/>
      <c r="E49" s="259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10"/>
      <c r="Z49" s="210"/>
      <c r="AA49" s="210"/>
      <c r="AB49" s="210"/>
      <c r="AC49" s="210"/>
      <c r="AD49" s="210"/>
      <c r="AE49" s="210"/>
      <c r="AF49" s="210"/>
      <c r="AG49" s="210" t="s">
        <v>208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17"/>
      <c r="B50" s="218"/>
      <c r="C50" s="262" t="s">
        <v>243</v>
      </c>
      <c r="D50" s="258"/>
      <c r="E50" s="259">
        <v>596.25</v>
      </c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10"/>
      <c r="Z50" s="210"/>
      <c r="AA50" s="210"/>
      <c r="AB50" s="210"/>
      <c r="AC50" s="210"/>
      <c r="AD50" s="210"/>
      <c r="AE50" s="210"/>
      <c r="AF50" s="210"/>
      <c r="AG50" s="210" t="s">
        <v>208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ht="22.5" outlineLevel="1" x14ac:dyDescent="0.2">
      <c r="A51" s="232">
        <v>11</v>
      </c>
      <c r="B51" s="233" t="s">
        <v>244</v>
      </c>
      <c r="C51" s="251" t="s">
        <v>245</v>
      </c>
      <c r="D51" s="234" t="s">
        <v>241</v>
      </c>
      <c r="E51" s="235">
        <v>270</v>
      </c>
      <c r="F51" s="236"/>
      <c r="G51" s="237">
        <f>ROUND(E51*F51,2)</f>
        <v>0</v>
      </c>
      <c r="H51" s="236"/>
      <c r="I51" s="237">
        <f>ROUND(E51*H51,2)</f>
        <v>0</v>
      </c>
      <c r="J51" s="236"/>
      <c r="K51" s="237">
        <f>ROUND(E51*J51,2)</f>
        <v>0</v>
      </c>
      <c r="L51" s="237">
        <v>21</v>
      </c>
      <c r="M51" s="237">
        <f>G51*(1+L51/100)</f>
        <v>0</v>
      </c>
      <c r="N51" s="237">
        <v>0</v>
      </c>
      <c r="O51" s="237">
        <f>ROUND(E51*N51,2)</f>
        <v>0</v>
      </c>
      <c r="P51" s="237">
        <v>0</v>
      </c>
      <c r="Q51" s="237">
        <f>ROUND(E51*P51,2)</f>
        <v>0</v>
      </c>
      <c r="R51" s="237" t="s">
        <v>202</v>
      </c>
      <c r="S51" s="237" t="s">
        <v>142</v>
      </c>
      <c r="T51" s="238" t="s">
        <v>142</v>
      </c>
      <c r="U51" s="220">
        <v>0.187</v>
      </c>
      <c r="V51" s="220">
        <f>ROUND(E51*U51,2)</f>
        <v>50.49</v>
      </c>
      <c r="W51" s="220"/>
      <c r="X51" s="220" t="s">
        <v>203</v>
      </c>
      <c r="Y51" s="210"/>
      <c r="Z51" s="210"/>
      <c r="AA51" s="210"/>
      <c r="AB51" s="210"/>
      <c r="AC51" s="210"/>
      <c r="AD51" s="210"/>
      <c r="AE51" s="210"/>
      <c r="AF51" s="210"/>
      <c r="AG51" s="210" t="s">
        <v>204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17"/>
      <c r="B52" s="218"/>
      <c r="C52" s="261" t="s">
        <v>246</v>
      </c>
      <c r="D52" s="260"/>
      <c r="E52" s="260"/>
      <c r="F52" s="260"/>
      <c r="G52" s="26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10"/>
      <c r="Z52" s="210"/>
      <c r="AA52" s="210"/>
      <c r="AB52" s="210"/>
      <c r="AC52" s="210"/>
      <c r="AD52" s="210"/>
      <c r="AE52" s="210"/>
      <c r="AF52" s="210"/>
      <c r="AG52" s="210" t="s">
        <v>206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17"/>
      <c r="B53" s="218"/>
      <c r="C53" s="253" t="s">
        <v>247</v>
      </c>
      <c r="D53" s="241"/>
      <c r="E53" s="241"/>
      <c r="F53" s="241"/>
      <c r="G53" s="241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10"/>
      <c r="Z53" s="210"/>
      <c r="AA53" s="210"/>
      <c r="AB53" s="210"/>
      <c r="AC53" s="210"/>
      <c r="AD53" s="210"/>
      <c r="AE53" s="210"/>
      <c r="AF53" s="210"/>
      <c r="AG53" s="210" t="s">
        <v>146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17"/>
      <c r="B54" s="218"/>
      <c r="C54" s="262" t="s">
        <v>235</v>
      </c>
      <c r="D54" s="258"/>
      <c r="E54" s="259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10"/>
      <c r="Z54" s="210"/>
      <c r="AA54" s="210"/>
      <c r="AB54" s="210"/>
      <c r="AC54" s="210"/>
      <c r="AD54" s="210"/>
      <c r="AE54" s="210"/>
      <c r="AF54" s="210"/>
      <c r="AG54" s="210" t="s">
        <v>208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17"/>
      <c r="B55" s="218"/>
      <c r="C55" s="262" t="s">
        <v>248</v>
      </c>
      <c r="D55" s="258"/>
      <c r="E55" s="259">
        <v>270</v>
      </c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10"/>
      <c r="Z55" s="210"/>
      <c r="AA55" s="210"/>
      <c r="AB55" s="210"/>
      <c r="AC55" s="210"/>
      <c r="AD55" s="210"/>
      <c r="AE55" s="210"/>
      <c r="AF55" s="210"/>
      <c r="AG55" s="210" t="s">
        <v>208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32">
        <v>12</v>
      </c>
      <c r="B56" s="233" t="s">
        <v>249</v>
      </c>
      <c r="C56" s="251" t="s">
        <v>250</v>
      </c>
      <c r="D56" s="234" t="s">
        <v>241</v>
      </c>
      <c r="E56" s="235">
        <v>270</v>
      </c>
      <c r="F56" s="236"/>
      <c r="G56" s="237">
        <f>ROUND(E56*F56,2)</f>
        <v>0</v>
      </c>
      <c r="H56" s="236"/>
      <c r="I56" s="237">
        <f>ROUND(E56*H56,2)</f>
        <v>0</v>
      </c>
      <c r="J56" s="236"/>
      <c r="K56" s="237">
        <f>ROUND(E56*J56,2)</f>
        <v>0</v>
      </c>
      <c r="L56" s="237">
        <v>21</v>
      </c>
      <c r="M56" s="237">
        <f>G56*(1+L56/100)</f>
        <v>0</v>
      </c>
      <c r="N56" s="237">
        <v>0</v>
      </c>
      <c r="O56" s="237">
        <f>ROUND(E56*N56,2)</f>
        <v>0</v>
      </c>
      <c r="P56" s="237">
        <v>0</v>
      </c>
      <c r="Q56" s="237">
        <f>ROUND(E56*P56,2)</f>
        <v>0</v>
      </c>
      <c r="R56" s="237" t="s">
        <v>202</v>
      </c>
      <c r="S56" s="237" t="s">
        <v>142</v>
      </c>
      <c r="T56" s="238" t="s">
        <v>142</v>
      </c>
      <c r="U56" s="220">
        <v>1.0999999999999999E-2</v>
      </c>
      <c r="V56" s="220">
        <f>ROUND(E56*U56,2)</f>
        <v>2.97</v>
      </c>
      <c r="W56" s="220"/>
      <c r="X56" s="220" t="s">
        <v>203</v>
      </c>
      <c r="Y56" s="210"/>
      <c r="Z56" s="210"/>
      <c r="AA56" s="210"/>
      <c r="AB56" s="210"/>
      <c r="AC56" s="210"/>
      <c r="AD56" s="210"/>
      <c r="AE56" s="210"/>
      <c r="AF56" s="210"/>
      <c r="AG56" s="210" t="s">
        <v>204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17"/>
      <c r="B57" s="218"/>
      <c r="C57" s="261" t="s">
        <v>251</v>
      </c>
      <c r="D57" s="260"/>
      <c r="E57" s="260"/>
      <c r="F57" s="260"/>
      <c r="G57" s="26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10"/>
      <c r="Z57" s="210"/>
      <c r="AA57" s="210"/>
      <c r="AB57" s="210"/>
      <c r="AC57" s="210"/>
      <c r="AD57" s="210"/>
      <c r="AE57" s="210"/>
      <c r="AF57" s="210"/>
      <c r="AG57" s="210" t="s">
        <v>206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40" t="str">
        <f>C57</f>
        <v>po suchu, bez ohledu na druh dopravního prostředku, bez naložení výkopku, avšak se složením bez rozhrnutí,</v>
      </c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17"/>
      <c r="B58" s="218"/>
      <c r="C58" s="262" t="s">
        <v>235</v>
      </c>
      <c r="D58" s="258"/>
      <c r="E58" s="259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10"/>
      <c r="Z58" s="210"/>
      <c r="AA58" s="210"/>
      <c r="AB58" s="210"/>
      <c r="AC58" s="210"/>
      <c r="AD58" s="210"/>
      <c r="AE58" s="210"/>
      <c r="AF58" s="210"/>
      <c r="AG58" s="210" t="s">
        <v>208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17"/>
      <c r="B59" s="218"/>
      <c r="C59" s="262" t="s">
        <v>248</v>
      </c>
      <c r="D59" s="258"/>
      <c r="E59" s="259">
        <v>270</v>
      </c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10"/>
      <c r="Z59" s="210"/>
      <c r="AA59" s="210"/>
      <c r="AB59" s="210"/>
      <c r="AC59" s="210"/>
      <c r="AD59" s="210"/>
      <c r="AE59" s="210"/>
      <c r="AF59" s="210"/>
      <c r="AG59" s="210" t="s">
        <v>208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ht="22.5" outlineLevel="1" x14ac:dyDescent="0.2">
      <c r="A60" s="232">
        <v>13</v>
      </c>
      <c r="B60" s="233" t="s">
        <v>252</v>
      </c>
      <c r="C60" s="251" t="s">
        <v>253</v>
      </c>
      <c r="D60" s="234" t="s">
        <v>241</v>
      </c>
      <c r="E60" s="235">
        <v>56</v>
      </c>
      <c r="F60" s="236"/>
      <c r="G60" s="237">
        <f>ROUND(E60*F60,2)</f>
        <v>0</v>
      </c>
      <c r="H60" s="236"/>
      <c r="I60" s="237">
        <f>ROUND(E60*H60,2)</f>
        <v>0</v>
      </c>
      <c r="J60" s="236"/>
      <c r="K60" s="237">
        <f>ROUND(E60*J60,2)</f>
        <v>0</v>
      </c>
      <c r="L60" s="237">
        <v>21</v>
      </c>
      <c r="M60" s="237">
        <f>G60*(1+L60/100)</f>
        <v>0</v>
      </c>
      <c r="N60" s="237">
        <v>0</v>
      </c>
      <c r="O60" s="237">
        <f>ROUND(E60*N60,2)</f>
        <v>0</v>
      </c>
      <c r="P60" s="237">
        <v>0</v>
      </c>
      <c r="Q60" s="237">
        <f>ROUND(E60*P60,2)</f>
        <v>0</v>
      </c>
      <c r="R60" s="237" t="s">
        <v>202</v>
      </c>
      <c r="S60" s="237" t="s">
        <v>142</v>
      </c>
      <c r="T60" s="238" t="s">
        <v>142</v>
      </c>
      <c r="U60" s="220">
        <v>1.0999999999999999E-2</v>
      </c>
      <c r="V60" s="220">
        <f>ROUND(E60*U60,2)</f>
        <v>0.62</v>
      </c>
      <c r="W60" s="220"/>
      <c r="X60" s="220" t="s">
        <v>203</v>
      </c>
      <c r="Y60" s="210"/>
      <c r="Z60" s="210"/>
      <c r="AA60" s="210"/>
      <c r="AB60" s="210"/>
      <c r="AC60" s="210"/>
      <c r="AD60" s="210"/>
      <c r="AE60" s="210"/>
      <c r="AF60" s="210"/>
      <c r="AG60" s="210" t="s">
        <v>204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17"/>
      <c r="B61" s="218"/>
      <c r="C61" s="261" t="s">
        <v>251</v>
      </c>
      <c r="D61" s="260"/>
      <c r="E61" s="260"/>
      <c r="F61" s="260"/>
      <c r="G61" s="26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10"/>
      <c r="Z61" s="210"/>
      <c r="AA61" s="210"/>
      <c r="AB61" s="210"/>
      <c r="AC61" s="210"/>
      <c r="AD61" s="210"/>
      <c r="AE61" s="210"/>
      <c r="AF61" s="210"/>
      <c r="AG61" s="210" t="s">
        <v>206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40" t="str">
        <f>C61</f>
        <v>po suchu, bez ohledu na druh dopravního prostředku, bez naložení výkopku, avšak se složením bez rozhrnutí,</v>
      </c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17"/>
      <c r="B62" s="218"/>
      <c r="C62" s="262" t="s">
        <v>254</v>
      </c>
      <c r="D62" s="258"/>
      <c r="E62" s="259">
        <v>56</v>
      </c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10"/>
      <c r="Z62" s="210"/>
      <c r="AA62" s="210"/>
      <c r="AB62" s="210"/>
      <c r="AC62" s="210"/>
      <c r="AD62" s="210"/>
      <c r="AE62" s="210"/>
      <c r="AF62" s="210"/>
      <c r="AG62" s="210" t="s">
        <v>208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ht="22.5" outlineLevel="1" x14ac:dyDescent="0.2">
      <c r="A63" s="232">
        <v>14</v>
      </c>
      <c r="B63" s="233" t="s">
        <v>255</v>
      </c>
      <c r="C63" s="251" t="s">
        <v>256</v>
      </c>
      <c r="D63" s="234" t="s">
        <v>241</v>
      </c>
      <c r="E63" s="235">
        <v>56</v>
      </c>
      <c r="F63" s="236"/>
      <c r="G63" s="237">
        <f>ROUND(E63*F63,2)</f>
        <v>0</v>
      </c>
      <c r="H63" s="236"/>
      <c r="I63" s="237">
        <f>ROUND(E63*H63,2)</f>
        <v>0</v>
      </c>
      <c r="J63" s="236"/>
      <c r="K63" s="237">
        <f>ROUND(E63*J63,2)</f>
        <v>0</v>
      </c>
      <c r="L63" s="237">
        <v>21</v>
      </c>
      <c r="M63" s="237">
        <f>G63*(1+L63/100)</f>
        <v>0</v>
      </c>
      <c r="N63" s="237">
        <v>0</v>
      </c>
      <c r="O63" s="237">
        <f>ROUND(E63*N63,2)</f>
        <v>0</v>
      </c>
      <c r="P63" s="237">
        <v>0</v>
      </c>
      <c r="Q63" s="237">
        <f>ROUND(E63*P63,2)</f>
        <v>0</v>
      </c>
      <c r="R63" s="237" t="s">
        <v>202</v>
      </c>
      <c r="S63" s="237" t="s">
        <v>142</v>
      </c>
      <c r="T63" s="238" t="s">
        <v>142</v>
      </c>
      <c r="U63" s="220">
        <v>0.65200000000000002</v>
      </c>
      <c r="V63" s="220">
        <f>ROUND(E63*U63,2)</f>
        <v>36.51</v>
      </c>
      <c r="W63" s="220"/>
      <c r="X63" s="220" t="s">
        <v>203</v>
      </c>
      <c r="Y63" s="210"/>
      <c r="Z63" s="210"/>
      <c r="AA63" s="210"/>
      <c r="AB63" s="210"/>
      <c r="AC63" s="210"/>
      <c r="AD63" s="210"/>
      <c r="AE63" s="210"/>
      <c r="AF63" s="210"/>
      <c r="AG63" s="210" t="s">
        <v>204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17"/>
      <c r="B64" s="218"/>
      <c r="C64" s="262" t="s">
        <v>254</v>
      </c>
      <c r="D64" s="258"/>
      <c r="E64" s="259">
        <v>56</v>
      </c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10"/>
      <c r="Z64" s="210"/>
      <c r="AA64" s="210"/>
      <c r="AB64" s="210"/>
      <c r="AC64" s="210"/>
      <c r="AD64" s="210"/>
      <c r="AE64" s="210"/>
      <c r="AF64" s="210"/>
      <c r="AG64" s="210" t="s">
        <v>208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32">
        <v>15</v>
      </c>
      <c r="B65" s="233" t="s">
        <v>257</v>
      </c>
      <c r="C65" s="251" t="s">
        <v>258</v>
      </c>
      <c r="D65" s="234" t="s">
        <v>232</v>
      </c>
      <c r="E65" s="235">
        <v>560</v>
      </c>
      <c r="F65" s="236"/>
      <c r="G65" s="237">
        <f>ROUND(E65*F65,2)</f>
        <v>0</v>
      </c>
      <c r="H65" s="236"/>
      <c r="I65" s="237">
        <f>ROUND(E65*H65,2)</f>
        <v>0</v>
      </c>
      <c r="J65" s="236"/>
      <c r="K65" s="237">
        <f>ROUND(E65*J65,2)</f>
        <v>0</v>
      </c>
      <c r="L65" s="237">
        <v>21</v>
      </c>
      <c r="M65" s="237">
        <f>G65*(1+L65/100)</f>
        <v>0</v>
      </c>
      <c r="N65" s="237">
        <v>0</v>
      </c>
      <c r="O65" s="237">
        <f>ROUND(E65*N65,2)</f>
        <v>0</v>
      </c>
      <c r="P65" s="237">
        <v>0</v>
      </c>
      <c r="Q65" s="237">
        <f>ROUND(E65*P65,2)</f>
        <v>0</v>
      </c>
      <c r="R65" s="237"/>
      <c r="S65" s="237" t="s">
        <v>142</v>
      </c>
      <c r="T65" s="238" t="s">
        <v>142</v>
      </c>
      <c r="U65" s="220">
        <v>7.0000000000000001E-3</v>
      </c>
      <c r="V65" s="220">
        <f>ROUND(E65*U65,2)</f>
        <v>3.92</v>
      </c>
      <c r="W65" s="220"/>
      <c r="X65" s="220" t="s">
        <v>203</v>
      </c>
      <c r="Y65" s="210"/>
      <c r="Z65" s="210"/>
      <c r="AA65" s="210"/>
      <c r="AB65" s="210"/>
      <c r="AC65" s="210"/>
      <c r="AD65" s="210"/>
      <c r="AE65" s="210"/>
      <c r="AF65" s="210"/>
      <c r="AG65" s="210" t="s">
        <v>204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17"/>
      <c r="B66" s="218"/>
      <c r="C66" s="262" t="s">
        <v>259</v>
      </c>
      <c r="D66" s="258"/>
      <c r="E66" s="259">
        <v>560</v>
      </c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10"/>
      <c r="Z66" s="210"/>
      <c r="AA66" s="210"/>
      <c r="AB66" s="210"/>
      <c r="AC66" s="210"/>
      <c r="AD66" s="210"/>
      <c r="AE66" s="210"/>
      <c r="AF66" s="210"/>
      <c r="AG66" s="210" t="s">
        <v>208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32">
        <v>16</v>
      </c>
      <c r="B67" s="233" t="s">
        <v>260</v>
      </c>
      <c r="C67" s="251" t="s">
        <v>261</v>
      </c>
      <c r="D67" s="234" t="s">
        <v>232</v>
      </c>
      <c r="E67" s="235">
        <v>560</v>
      </c>
      <c r="F67" s="236"/>
      <c r="G67" s="237">
        <f>ROUND(E67*F67,2)</f>
        <v>0</v>
      </c>
      <c r="H67" s="236"/>
      <c r="I67" s="237">
        <f>ROUND(E67*H67,2)</f>
        <v>0</v>
      </c>
      <c r="J67" s="236"/>
      <c r="K67" s="237">
        <f>ROUND(E67*J67,2)</f>
        <v>0</v>
      </c>
      <c r="L67" s="237">
        <v>21</v>
      </c>
      <c r="M67" s="237">
        <f>G67*(1+L67/100)</f>
        <v>0</v>
      </c>
      <c r="N67" s="237">
        <v>0</v>
      </c>
      <c r="O67" s="237">
        <f>ROUND(E67*N67,2)</f>
        <v>0</v>
      </c>
      <c r="P67" s="237">
        <v>0</v>
      </c>
      <c r="Q67" s="237">
        <f>ROUND(E67*P67,2)</f>
        <v>0</v>
      </c>
      <c r="R67" s="237" t="s">
        <v>202</v>
      </c>
      <c r="S67" s="237" t="s">
        <v>142</v>
      </c>
      <c r="T67" s="238" t="s">
        <v>142</v>
      </c>
      <c r="U67" s="220">
        <v>1.7999999999999999E-2</v>
      </c>
      <c r="V67" s="220">
        <f>ROUND(E67*U67,2)</f>
        <v>10.08</v>
      </c>
      <c r="W67" s="220"/>
      <c r="X67" s="220" t="s">
        <v>203</v>
      </c>
      <c r="Y67" s="210"/>
      <c r="Z67" s="210"/>
      <c r="AA67" s="210"/>
      <c r="AB67" s="210"/>
      <c r="AC67" s="210"/>
      <c r="AD67" s="210"/>
      <c r="AE67" s="210"/>
      <c r="AF67" s="210"/>
      <c r="AG67" s="210" t="s">
        <v>204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17"/>
      <c r="B68" s="218"/>
      <c r="C68" s="261" t="s">
        <v>262</v>
      </c>
      <c r="D68" s="260"/>
      <c r="E68" s="260"/>
      <c r="F68" s="260"/>
      <c r="G68" s="26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10"/>
      <c r="Z68" s="210"/>
      <c r="AA68" s="210"/>
      <c r="AB68" s="210"/>
      <c r="AC68" s="210"/>
      <c r="AD68" s="210"/>
      <c r="AE68" s="210"/>
      <c r="AF68" s="210"/>
      <c r="AG68" s="210" t="s">
        <v>206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17"/>
      <c r="B69" s="218"/>
      <c r="C69" s="262" t="s">
        <v>259</v>
      </c>
      <c r="D69" s="258"/>
      <c r="E69" s="259">
        <v>560</v>
      </c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10"/>
      <c r="Z69" s="210"/>
      <c r="AA69" s="210"/>
      <c r="AB69" s="210"/>
      <c r="AC69" s="210"/>
      <c r="AD69" s="210"/>
      <c r="AE69" s="210"/>
      <c r="AF69" s="210"/>
      <c r="AG69" s="210" t="s">
        <v>208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32">
        <v>17</v>
      </c>
      <c r="B70" s="233" t="s">
        <v>263</v>
      </c>
      <c r="C70" s="251" t="s">
        <v>264</v>
      </c>
      <c r="D70" s="234" t="s">
        <v>265</v>
      </c>
      <c r="E70" s="235">
        <v>56</v>
      </c>
      <c r="F70" s="236"/>
      <c r="G70" s="237">
        <f>ROUND(E70*F70,2)</f>
        <v>0</v>
      </c>
      <c r="H70" s="236"/>
      <c r="I70" s="237">
        <f>ROUND(E70*H70,2)</f>
        <v>0</v>
      </c>
      <c r="J70" s="236"/>
      <c r="K70" s="237">
        <f>ROUND(E70*J70,2)</f>
        <v>0</v>
      </c>
      <c r="L70" s="237">
        <v>21</v>
      </c>
      <c r="M70" s="237">
        <f>G70*(1+L70/100)</f>
        <v>0</v>
      </c>
      <c r="N70" s="237">
        <v>1</v>
      </c>
      <c r="O70" s="237">
        <f>ROUND(E70*N70,2)</f>
        <v>56</v>
      </c>
      <c r="P70" s="237">
        <v>0</v>
      </c>
      <c r="Q70" s="237">
        <f>ROUND(E70*P70,2)</f>
        <v>0</v>
      </c>
      <c r="R70" s="237"/>
      <c r="S70" s="237" t="s">
        <v>184</v>
      </c>
      <c r="T70" s="238" t="s">
        <v>143</v>
      </c>
      <c r="U70" s="220">
        <v>0</v>
      </c>
      <c r="V70" s="220">
        <f>ROUND(E70*U70,2)</f>
        <v>0</v>
      </c>
      <c r="W70" s="220"/>
      <c r="X70" s="220" t="s">
        <v>266</v>
      </c>
      <c r="Y70" s="210"/>
      <c r="Z70" s="210"/>
      <c r="AA70" s="210"/>
      <c r="AB70" s="210"/>
      <c r="AC70" s="210"/>
      <c r="AD70" s="210"/>
      <c r="AE70" s="210"/>
      <c r="AF70" s="210"/>
      <c r="AG70" s="210" t="s">
        <v>267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17"/>
      <c r="B71" s="218"/>
      <c r="C71" s="262" t="s">
        <v>268</v>
      </c>
      <c r="D71" s="258"/>
      <c r="E71" s="259">
        <v>56</v>
      </c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10"/>
      <c r="Z71" s="210"/>
      <c r="AA71" s="210"/>
      <c r="AB71" s="210"/>
      <c r="AC71" s="210"/>
      <c r="AD71" s="210"/>
      <c r="AE71" s="210"/>
      <c r="AF71" s="210"/>
      <c r="AG71" s="210" t="s">
        <v>208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x14ac:dyDescent="0.2">
      <c r="A72" s="226" t="s">
        <v>137</v>
      </c>
      <c r="B72" s="227" t="s">
        <v>97</v>
      </c>
      <c r="C72" s="250" t="s">
        <v>98</v>
      </c>
      <c r="D72" s="228"/>
      <c r="E72" s="229"/>
      <c r="F72" s="230"/>
      <c r="G72" s="230">
        <f>SUMIF(AG73:AG88,"&lt;&gt;NOR",G73:G88)</f>
        <v>0</v>
      </c>
      <c r="H72" s="230"/>
      <c r="I72" s="230">
        <f>SUM(I73:I88)</f>
        <v>0</v>
      </c>
      <c r="J72" s="230"/>
      <c r="K72" s="230">
        <f>SUM(K73:K88)</f>
        <v>0</v>
      </c>
      <c r="L72" s="230"/>
      <c r="M72" s="230">
        <f>SUM(M73:M88)</f>
        <v>0</v>
      </c>
      <c r="N72" s="230"/>
      <c r="O72" s="230">
        <f>SUM(O73:O88)</f>
        <v>0</v>
      </c>
      <c r="P72" s="230"/>
      <c r="Q72" s="230">
        <f>SUM(Q73:Q88)</f>
        <v>7.49</v>
      </c>
      <c r="R72" s="230"/>
      <c r="S72" s="230"/>
      <c r="T72" s="231"/>
      <c r="U72" s="225"/>
      <c r="V72" s="225">
        <f>SUM(V73:V88)</f>
        <v>33.67</v>
      </c>
      <c r="W72" s="225"/>
      <c r="X72" s="225"/>
      <c r="AG72" t="s">
        <v>138</v>
      </c>
    </row>
    <row r="73" spans="1:60" outlineLevel="1" x14ac:dyDescent="0.2">
      <c r="A73" s="232">
        <v>18</v>
      </c>
      <c r="B73" s="233" t="s">
        <v>269</v>
      </c>
      <c r="C73" s="251" t="s">
        <v>270</v>
      </c>
      <c r="D73" s="234" t="s">
        <v>241</v>
      </c>
      <c r="E73" s="235">
        <v>3.7440000000000002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7">
        <v>0</v>
      </c>
      <c r="O73" s="237">
        <f>ROUND(E73*N73,2)</f>
        <v>0</v>
      </c>
      <c r="P73" s="237">
        <v>2</v>
      </c>
      <c r="Q73" s="237">
        <f>ROUND(E73*P73,2)</f>
        <v>7.49</v>
      </c>
      <c r="R73" s="237" t="s">
        <v>271</v>
      </c>
      <c r="S73" s="237" t="s">
        <v>142</v>
      </c>
      <c r="T73" s="238" t="s">
        <v>142</v>
      </c>
      <c r="U73" s="220">
        <v>6.4359999999999999</v>
      </c>
      <c r="V73" s="220">
        <f>ROUND(E73*U73,2)</f>
        <v>24.1</v>
      </c>
      <c r="W73" s="220"/>
      <c r="X73" s="220" t="s">
        <v>203</v>
      </c>
      <c r="Y73" s="210"/>
      <c r="Z73" s="210"/>
      <c r="AA73" s="210"/>
      <c r="AB73" s="210"/>
      <c r="AC73" s="210"/>
      <c r="AD73" s="210"/>
      <c r="AE73" s="210"/>
      <c r="AF73" s="210"/>
      <c r="AG73" s="210" t="s">
        <v>204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17"/>
      <c r="B74" s="218"/>
      <c r="C74" s="261" t="s">
        <v>272</v>
      </c>
      <c r="D74" s="260"/>
      <c r="E74" s="260"/>
      <c r="F74" s="260"/>
      <c r="G74" s="26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10"/>
      <c r="Z74" s="210"/>
      <c r="AA74" s="210"/>
      <c r="AB74" s="210"/>
      <c r="AC74" s="210"/>
      <c r="AD74" s="210"/>
      <c r="AE74" s="210"/>
      <c r="AF74" s="210"/>
      <c r="AG74" s="210" t="s">
        <v>206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17"/>
      <c r="B75" s="218"/>
      <c r="C75" s="253" t="s">
        <v>273</v>
      </c>
      <c r="D75" s="241"/>
      <c r="E75" s="241"/>
      <c r="F75" s="241"/>
      <c r="G75" s="241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10"/>
      <c r="Z75" s="210"/>
      <c r="AA75" s="210"/>
      <c r="AB75" s="210"/>
      <c r="AC75" s="210"/>
      <c r="AD75" s="210"/>
      <c r="AE75" s="210"/>
      <c r="AF75" s="210"/>
      <c r="AG75" s="210" t="s">
        <v>146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">
      <c r="A76" s="217"/>
      <c r="B76" s="218"/>
      <c r="C76" s="262" t="s">
        <v>235</v>
      </c>
      <c r="D76" s="258"/>
      <c r="E76" s="259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10"/>
      <c r="Z76" s="210"/>
      <c r="AA76" s="210"/>
      <c r="AB76" s="210"/>
      <c r="AC76" s="210"/>
      <c r="AD76" s="210"/>
      <c r="AE76" s="210"/>
      <c r="AF76" s="210"/>
      <c r="AG76" s="210" t="s">
        <v>208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17"/>
      <c r="B77" s="218"/>
      <c r="C77" s="262" t="s">
        <v>274</v>
      </c>
      <c r="D77" s="258"/>
      <c r="E77" s="259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10"/>
      <c r="Z77" s="210"/>
      <c r="AA77" s="210"/>
      <c r="AB77" s="210"/>
      <c r="AC77" s="210"/>
      <c r="AD77" s="210"/>
      <c r="AE77" s="210"/>
      <c r="AF77" s="210"/>
      <c r="AG77" s="210" t="s">
        <v>208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17"/>
      <c r="B78" s="218"/>
      <c r="C78" s="262" t="s">
        <v>275</v>
      </c>
      <c r="D78" s="258"/>
      <c r="E78" s="259">
        <v>1.1339999999999999</v>
      </c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10"/>
      <c r="Z78" s="210"/>
      <c r="AA78" s="210"/>
      <c r="AB78" s="210"/>
      <c r="AC78" s="210"/>
      <c r="AD78" s="210"/>
      <c r="AE78" s="210"/>
      <c r="AF78" s="210"/>
      <c r="AG78" s="210" t="s">
        <v>208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17"/>
      <c r="B79" s="218"/>
      <c r="C79" s="262" t="s">
        <v>276</v>
      </c>
      <c r="D79" s="258"/>
      <c r="E79" s="259">
        <v>0.81</v>
      </c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10"/>
      <c r="Z79" s="210"/>
      <c r="AA79" s="210"/>
      <c r="AB79" s="210"/>
      <c r="AC79" s="210"/>
      <c r="AD79" s="210"/>
      <c r="AE79" s="210"/>
      <c r="AF79" s="210"/>
      <c r="AG79" s="210" t="s">
        <v>208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">
      <c r="A80" s="217"/>
      <c r="B80" s="218"/>
      <c r="C80" s="262" t="s">
        <v>277</v>
      </c>
      <c r="D80" s="258"/>
      <c r="E80" s="259">
        <v>0.9</v>
      </c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10"/>
      <c r="Z80" s="210"/>
      <c r="AA80" s="210"/>
      <c r="AB80" s="210"/>
      <c r="AC80" s="210"/>
      <c r="AD80" s="210"/>
      <c r="AE80" s="210"/>
      <c r="AF80" s="210"/>
      <c r="AG80" s="210" t="s">
        <v>208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17"/>
      <c r="B81" s="218"/>
      <c r="C81" s="262" t="s">
        <v>278</v>
      </c>
      <c r="D81" s="258"/>
      <c r="E81" s="259">
        <v>0.9</v>
      </c>
      <c r="F81" s="220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10"/>
      <c r="Z81" s="210"/>
      <c r="AA81" s="210"/>
      <c r="AB81" s="210"/>
      <c r="AC81" s="210"/>
      <c r="AD81" s="210"/>
      <c r="AE81" s="210"/>
      <c r="AF81" s="210"/>
      <c r="AG81" s="210" t="s">
        <v>208</v>
      </c>
      <c r="AH81" s="210">
        <v>0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32">
        <v>19</v>
      </c>
      <c r="B82" s="233" t="s">
        <v>279</v>
      </c>
      <c r="C82" s="251" t="s">
        <v>280</v>
      </c>
      <c r="D82" s="234" t="s">
        <v>201</v>
      </c>
      <c r="E82" s="235">
        <v>32</v>
      </c>
      <c r="F82" s="236"/>
      <c r="G82" s="237">
        <f>ROUND(E82*F82,2)</f>
        <v>0</v>
      </c>
      <c r="H82" s="236"/>
      <c r="I82" s="237">
        <f>ROUND(E82*H82,2)</f>
        <v>0</v>
      </c>
      <c r="J82" s="236"/>
      <c r="K82" s="237">
        <f>ROUND(E82*J82,2)</f>
        <v>0</v>
      </c>
      <c r="L82" s="237">
        <v>21</v>
      </c>
      <c r="M82" s="237">
        <f>G82*(1+L82/100)</f>
        <v>0</v>
      </c>
      <c r="N82" s="237">
        <v>0</v>
      </c>
      <c r="O82" s="237">
        <f>ROUND(E82*N82,2)</f>
        <v>0</v>
      </c>
      <c r="P82" s="237">
        <v>0</v>
      </c>
      <c r="Q82" s="237">
        <f>ROUND(E82*P82,2)</f>
        <v>0</v>
      </c>
      <c r="R82" s="237"/>
      <c r="S82" s="237" t="s">
        <v>184</v>
      </c>
      <c r="T82" s="238" t="s">
        <v>143</v>
      </c>
      <c r="U82" s="220">
        <v>0.29899999999999999</v>
      </c>
      <c r="V82" s="220">
        <f>ROUND(E82*U82,2)</f>
        <v>9.57</v>
      </c>
      <c r="W82" s="220"/>
      <c r="X82" s="220" t="s">
        <v>203</v>
      </c>
      <c r="Y82" s="210"/>
      <c r="Z82" s="210"/>
      <c r="AA82" s="210"/>
      <c r="AB82" s="210"/>
      <c r="AC82" s="210"/>
      <c r="AD82" s="210"/>
      <c r="AE82" s="210"/>
      <c r="AF82" s="210"/>
      <c r="AG82" s="210" t="s">
        <v>204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17"/>
      <c r="B83" s="218"/>
      <c r="C83" s="262" t="s">
        <v>235</v>
      </c>
      <c r="D83" s="258"/>
      <c r="E83" s="259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10"/>
      <c r="Z83" s="210"/>
      <c r="AA83" s="210"/>
      <c r="AB83" s="210"/>
      <c r="AC83" s="210"/>
      <c r="AD83" s="210"/>
      <c r="AE83" s="210"/>
      <c r="AF83" s="210"/>
      <c r="AG83" s="210" t="s">
        <v>208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17"/>
      <c r="B84" s="218"/>
      <c r="C84" s="262" t="s">
        <v>274</v>
      </c>
      <c r="D84" s="258"/>
      <c r="E84" s="259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10"/>
      <c r="Z84" s="210"/>
      <c r="AA84" s="210"/>
      <c r="AB84" s="210"/>
      <c r="AC84" s="210"/>
      <c r="AD84" s="210"/>
      <c r="AE84" s="210"/>
      <c r="AF84" s="210"/>
      <c r="AG84" s="210" t="s">
        <v>208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">
      <c r="A85" s="217"/>
      <c r="B85" s="218"/>
      <c r="C85" s="262" t="s">
        <v>281</v>
      </c>
      <c r="D85" s="258"/>
      <c r="E85" s="259">
        <v>14</v>
      </c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10"/>
      <c r="Z85" s="210"/>
      <c r="AA85" s="210"/>
      <c r="AB85" s="210"/>
      <c r="AC85" s="210"/>
      <c r="AD85" s="210"/>
      <c r="AE85" s="210"/>
      <c r="AF85" s="210"/>
      <c r="AG85" s="210" t="s">
        <v>208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17"/>
      <c r="B86" s="218"/>
      <c r="C86" s="262" t="s">
        <v>282</v>
      </c>
      <c r="D86" s="258"/>
      <c r="E86" s="259">
        <v>10</v>
      </c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10"/>
      <c r="Z86" s="210"/>
      <c r="AA86" s="210"/>
      <c r="AB86" s="210"/>
      <c r="AC86" s="210"/>
      <c r="AD86" s="210"/>
      <c r="AE86" s="210"/>
      <c r="AF86" s="210"/>
      <c r="AG86" s="210" t="s">
        <v>208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17"/>
      <c r="B87" s="218"/>
      <c r="C87" s="262" t="s">
        <v>283</v>
      </c>
      <c r="D87" s="258"/>
      <c r="E87" s="259">
        <v>4</v>
      </c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10"/>
      <c r="Z87" s="210"/>
      <c r="AA87" s="210"/>
      <c r="AB87" s="210"/>
      <c r="AC87" s="210"/>
      <c r="AD87" s="210"/>
      <c r="AE87" s="210"/>
      <c r="AF87" s="210"/>
      <c r="AG87" s="210" t="s">
        <v>208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17"/>
      <c r="B88" s="218"/>
      <c r="C88" s="262" t="s">
        <v>284</v>
      </c>
      <c r="D88" s="258"/>
      <c r="E88" s="259">
        <v>4</v>
      </c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10"/>
      <c r="Z88" s="210"/>
      <c r="AA88" s="210"/>
      <c r="AB88" s="210"/>
      <c r="AC88" s="210"/>
      <c r="AD88" s="210"/>
      <c r="AE88" s="210"/>
      <c r="AF88" s="210"/>
      <c r="AG88" s="210" t="s">
        <v>208</v>
      </c>
      <c r="AH88" s="210">
        <v>0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x14ac:dyDescent="0.2">
      <c r="A89" s="226" t="s">
        <v>137</v>
      </c>
      <c r="B89" s="227" t="s">
        <v>99</v>
      </c>
      <c r="C89" s="250" t="s">
        <v>100</v>
      </c>
      <c r="D89" s="228"/>
      <c r="E89" s="229"/>
      <c r="F89" s="230"/>
      <c r="G89" s="230">
        <f>SUMIF(AG90:AG90,"&lt;&gt;NOR",G90:G90)</f>
        <v>0</v>
      </c>
      <c r="H89" s="230"/>
      <c r="I89" s="230">
        <f>SUM(I90:I90)</f>
        <v>0</v>
      </c>
      <c r="J89" s="230"/>
      <c r="K89" s="230">
        <f>SUM(K90:K90)</f>
        <v>0</v>
      </c>
      <c r="L89" s="230"/>
      <c r="M89" s="230">
        <f>SUM(M90:M90)</f>
        <v>0</v>
      </c>
      <c r="N89" s="230"/>
      <c r="O89" s="230">
        <f>SUM(O90:O90)</f>
        <v>0</v>
      </c>
      <c r="P89" s="230"/>
      <c r="Q89" s="230">
        <f>SUM(Q90:Q90)</f>
        <v>0</v>
      </c>
      <c r="R89" s="230"/>
      <c r="S89" s="230"/>
      <c r="T89" s="231"/>
      <c r="U89" s="225"/>
      <c r="V89" s="225">
        <f>SUM(V90:V90)</f>
        <v>4.21</v>
      </c>
      <c r="W89" s="225"/>
      <c r="X89" s="225"/>
      <c r="AG89" t="s">
        <v>138</v>
      </c>
    </row>
    <row r="90" spans="1:60" outlineLevel="1" x14ac:dyDescent="0.2">
      <c r="A90" s="242">
        <v>20</v>
      </c>
      <c r="B90" s="243" t="s">
        <v>285</v>
      </c>
      <c r="C90" s="254" t="s">
        <v>286</v>
      </c>
      <c r="D90" s="244" t="s">
        <v>265</v>
      </c>
      <c r="E90" s="245">
        <v>56.194699999999997</v>
      </c>
      <c r="F90" s="246"/>
      <c r="G90" s="247">
        <f>ROUND(E90*F90,2)</f>
        <v>0</v>
      </c>
      <c r="H90" s="246"/>
      <c r="I90" s="247">
        <f>ROUND(E90*H90,2)</f>
        <v>0</v>
      </c>
      <c r="J90" s="246"/>
      <c r="K90" s="247">
        <f>ROUND(E90*J90,2)</f>
        <v>0</v>
      </c>
      <c r="L90" s="247">
        <v>21</v>
      </c>
      <c r="M90" s="247">
        <f>G90*(1+L90/100)</f>
        <v>0</v>
      </c>
      <c r="N90" s="247">
        <v>0</v>
      </c>
      <c r="O90" s="247">
        <f>ROUND(E90*N90,2)</f>
        <v>0</v>
      </c>
      <c r="P90" s="247">
        <v>0</v>
      </c>
      <c r="Q90" s="247">
        <f>ROUND(E90*P90,2)</f>
        <v>0</v>
      </c>
      <c r="R90" s="247" t="s">
        <v>287</v>
      </c>
      <c r="S90" s="247" t="s">
        <v>142</v>
      </c>
      <c r="T90" s="248" t="s">
        <v>142</v>
      </c>
      <c r="U90" s="220">
        <v>7.4999999999999997E-2</v>
      </c>
      <c r="V90" s="220">
        <f>ROUND(E90*U90,2)</f>
        <v>4.21</v>
      </c>
      <c r="W90" s="220"/>
      <c r="X90" s="220" t="s">
        <v>288</v>
      </c>
      <c r="Y90" s="210"/>
      <c r="Z90" s="210"/>
      <c r="AA90" s="210"/>
      <c r="AB90" s="210"/>
      <c r="AC90" s="210"/>
      <c r="AD90" s="210"/>
      <c r="AE90" s="210"/>
      <c r="AF90" s="210"/>
      <c r="AG90" s="210" t="s">
        <v>289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x14ac:dyDescent="0.2">
      <c r="A91" s="226" t="s">
        <v>137</v>
      </c>
      <c r="B91" s="227" t="s">
        <v>101</v>
      </c>
      <c r="C91" s="250" t="s">
        <v>102</v>
      </c>
      <c r="D91" s="228"/>
      <c r="E91" s="229"/>
      <c r="F91" s="230"/>
      <c r="G91" s="230">
        <f>SUMIF(AG92:AG99,"&lt;&gt;NOR",G92:G99)</f>
        <v>0</v>
      </c>
      <c r="H91" s="230"/>
      <c r="I91" s="230">
        <f>SUM(I92:I99)</f>
        <v>0</v>
      </c>
      <c r="J91" s="230"/>
      <c r="K91" s="230">
        <f>SUM(K92:K99)</f>
        <v>0</v>
      </c>
      <c r="L91" s="230"/>
      <c r="M91" s="230">
        <f>SUM(M92:M99)</f>
        <v>0</v>
      </c>
      <c r="N91" s="230"/>
      <c r="O91" s="230">
        <f>SUM(O92:O99)</f>
        <v>0</v>
      </c>
      <c r="P91" s="230"/>
      <c r="Q91" s="230">
        <f>SUM(Q92:Q99)</f>
        <v>0.54</v>
      </c>
      <c r="R91" s="230"/>
      <c r="S91" s="230"/>
      <c r="T91" s="231"/>
      <c r="U91" s="225"/>
      <c r="V91" s="225">
        <f>SUM(V92:V99)</f>
        <v>11.73</v>
      </c>
      <c r="W91" s="225"/>
      <c r="X91" s="225"/>
      <c r="AG91" t="s">
        <v>138</v>
      </c>
    </row>
    <row r="92" spans="1:60" outlineLevel="1" x14ac:dyDescent="0.2">
      <c r="A92" s="232">
        <v>21</v>
      </c>
      <c r="B92" s="233" t="s">
        <v>290</v>
      </c>
      <c r="C92" s="251" t="s">
        <v>291</v>
      </c>
      <c r="D92" s="234" t="s">
        <v>292</v>
      </c>
      <c r="E92" s="235">
        <v>50</v>
      </c>
      <c r="F92" s="236"/>
      <c r="G92" s="237">
        <f>ROUND(E92*F92,2)</f>
        <v>0</v>
      </c>
      <c r="H92" s="236"/>
      <c r="I92" s="237">
        <f>ROUND(E92*H92,2)</f>
        <v>0</v>
      </c>
      <c r="J92" s="236"/>
      <c r="K92" s="237">
        <f>ROUND(E92*J92,2)</f>
        <v>0</v>
      </c>
      <c r="L92" s="237">
        <v>21</v>
      </c>
      <c r="M92" s="237">
        <f>G92*(1+L92/100)</f>
        <v>0</v>
      </c>
      <c r="N92" s="237">
        <v>0</v>
      </c>
      <c r="O92" s="237">
        <f>ROUND(E92*N92,2)</f>
        <v>0</v>
      </c>
      <c r="P92" s="237">
        <v>2.48E-3</v>
      </c>
      <c r="Q92" s="237">
        <f>ROUND(E92*P92,2)</f>
        <v>0.12</v>
      </c>
      <c r="R92" s="237" t="s">
        <v>293</v>
      </c>
      <c r="S92" s="237" t="s">
        <v>142</v>
      </c>
      <c r="T92" s="238" t="s">
        <v>142</v>
      </c>
      <c r="U92" s="220">
        <v>0.20599999999999999</v>
      </c>
      <c r="V92" s="220">
        <f>ROUND(E92*U92,2)</f>
        <v>10.3</v>
      </c>
      <c r="W92" s="220"/>
      <c r="X92" s="220" t="s">
        <v>203</v>
      </c>
      <c r="Y92" s="210"/>
      <c r="Z92" s="210"/>
      <c r="AA92" s="210"/>
      <c r="AB92" s="210"/>
      <c r="AC92" s="210"/>
      <c r="AD92" s="210"/>
      <c r="AE92" s="210"/>
      <c r="AF92" s="210"/>
      <c r="AG92" s="210" t="s">
        <v>204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17"/>
      <c r="B93" s="218"/>
      <c r="C93" s="262" t="s">
        <v>235</v>
      </c>
      <c r="D93" s="258"/>
      <c r="E93" s="259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10"/>
      <c r="Z93" s="210"/>
      <c r="AA93" s="210"/>
      <c r="AB93" s="210"/>
      <c r="AC93" s="210"/>
      <c r="AD93" s="210"/>
      <c r="AE93" s="210"/>
      <c r="AF93" s="210"/>
      <c r="AG93" s="210" t="s">
        <v>208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17"/>
      <c r="B94" s="218"/>
      <c r="C94" s="262" t="s">
        <v>294</v>
      </c>
      <c r="D94" s="258"/>
      <c r="E94" s="259">
        <v>50</v>
      </c>
      <c r="F94" s="220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10"/>
      <c r="Z94" s="210"/>
      <c r="AA94" s="210"/>
      <c r="AB94" s="210"/>
      <c r="AC94" s="210"/>
      <c r="AD94" s="210"/>
      <c r="AE94" s="210"/>
      <c r="AF94" s="210"/>
      <c r="AG94" s="210" t="s">
        <v>208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32">
        <v>22</v>
      </c>
      <c r="B95" s="233" t="s">
        <v>295</v>
      </c>
      <c r="C95" s="251" t="s">
        <v>296</v>
      </c>
      <c r="D95" s="234" t="s">
        <v>201</v>
      </c>
      <c r="E95" s="235">
        <v>2</v>
      </c>
      <c r="F95" s="236"/>
      <c r="G95" s="237">
        <f>ROUND(E95*F95,2)</f>
        <v>0</v>
      </c>
      <c r="H95" s="236"/>
      <c r="I95" s="237">
        <f>ROUND(E95*H95,2)</f>
        <v>0</v>
      </c>
      <c r="J95" s="236"/>
      <c r="K95" s="237">
        <f>ROUND(E95*J95,2)</f>
        <v>0</v>
      </c>
      <c r="L95" s="237">
        <v>21</v>
      </c>
      <c r="M95" s="237">
        <f>G95*(1+L95/100)</f>
        <v>0</v>
      </c>
      <c r="N95" s="237">
        <v>0</v>
      </c>
      <c r="O95" s="237">
        <f>ROUND(E95*N95,2)</f>
        <v>0</v>
      </c>
      <c r="P95" s="237">
        <v>0.21</v>
      </c>
      <c r="Q95" s="237">
        <f>ROUND(E95*P95,2)</f>
        <v>0.42</v>
      </c>
      <c r="R95" s="237" t="s">
        <v>293</v>
      </c>
      <c r="S95" s="237" t="s">
        <v>142</v>
      </c>
      <c r="T95" s="238" t="s">
        <v>142</v>
      </c>
      <c r="U95" s="220">
        <v>0.71399999999999997</v>
      </c>
      <c r="V95" s="220">
        <f>ROUND(E95*U95,2)</f>
        <v>1.43</v>
      </c>
      <c r="W95" s="220"/>
      <c r="X95" s="220" t="s">
        <v>203</v>
      </c>
      <c r="Y95" s="210"/>
      <c r="Z95" s="210"/>
      <c r="AA95" s="210"/>
      <c r="AB95" s="210"/>
      <c r="AC95" s="210"/>
      <c r="AD95" s="210"/>
      <c r="AE95" s="210"/>
      <c r="AF95" s="210"/>
      <c r="AG95" s="210" t="s">
        <v>204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17"/>
      <c r="B96" s="218"/>
      <c r="C96" s="262" t="s">
        <v>235</v>
      </c>
      <c r="D96" s="258"/>
      <c r="E96" s="259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10"/>
      <c r="Z96" s="210"/>
      <c r="AA96" s="210"/>
      <c r="AB96" s="210"/>
      <c r="AC96" s="210"/>
      <c r="AD96" s="210"/>
      <c r="AE96" s="210"/>
      <c r="AF96" s="210"/>
      <c r="AG96" s="210" t="s">
        <v>208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17"/>
      <c r="B97" s="218"/>
      <c r="C97" s="262" t="s">
        <v>274</v>
      </c>
      <c r="D97" s="258"/>
      <c r="E97" s="259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10"/>
      <c r="Z97" s="210"/>
      <c r="AA97" s="210"/>
      <c r="AB97" s="210"/>
      <c r="AC97" s="210"/>
      <c r="AD97" s="210"/>
      <c r="AE97" s="210"/>
      <c r="AF97" s="210"/>
      <c r="AG97" s="210" t="s">
        <v>208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17"/>
      <c r="B98" s="218"/>
      <c r="C98" s="262" t="s">
        <v>297</v>
      </c>
      <c r="D98" s="258"/>
      <c r="E98" s="259">
        <v>1</v>
      </c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10"/>
      <c r="Z98" s="210"/>
      <c r="AA98" s="210"/>
      <c r="AB98" s="210"/>
      <c r="AC98" s="210"/>
      <c r="AD98" s="210"/>
      <c r="AE98" s="210"/>
      <c r="AF98" s="210"/>
      <c r="AG98" s="210" t="s">
        <v>208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17"/>
      <c r="B99" s="218"/>
      <c r="C99" s="262" t="s">
        <v>298</v>
      </c>
      <c r="D99" s="258"/>
      <c r="E99" s="259">
        <v>1</v>
      </c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10"/>
      <c r="Z99" s="210"/>
      <c r="AA99" s="210"/>
      <c r="AB99" s="210"/>
      <c r="AC99" s="210"/>
      <c r="AD99" s="210"/>
      <c r="AE99" s="210"/>
      <c r="AF99" s="210"/>
      <c r="AG99" s="210" t="s">
        <v>208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x14ac:dyDescent="0.2">
      <c r="A100" s="226" t="s">
        <v>137</v>
      </c>
      <c r="B100" s="227" t="s">
        <v>103</v>
      </c>
      <c r="C100" s="250" t="s">
        <v>104</v>
      </c>
      <c r="D100" s="228"/>
      <c r="E100" s="229"/>
      <c r="F100" s="230"/>
      <c r="G100" s="230">
        <f>SUMIF(AG101:AG106,"&lt;&gt;NOR",G101:G106)</f>
        <v>0</v>
      </c>
      <c r="H100" s="230"/>
      <c r="I100" s="230">
        <f>SUM(I101:I106)</f>
        <v>0</v>
      </c>
      <c r="J100" s="230"/>
      <c r="K100" s="230">
        <f>SUM(K101:K106)</f>
        <v>0</v>
      </c>
      <c r="L100" s="230"/>
      <c r="M100" s="230">
        <f>SUM(M101:M106)</f>
        <v>0</v>
      </c>
      <c r="N100" s="230"/>
      <c r="O100" s="230">
        <f>SUM(O101:O106)</f>
        <v>0</v>
      </c>
      <c r="P100" s="230"/>
      <c r="Q100" s="230">
        <f>SUM(Q101:Q106)</f>
        <v>0</v>
      </c>
      <c r="R100" s="230"/>
      <c r="S100" s="230"/>
      <c r="T100" s="231"/>
      <c r="U100" s="225"/>
      <c r="V100" s="225">
        <f>SUM(V101:V106)</f>
        <v>44.94</v>
      </c>
      <c r="W100" s="225"/>
      <c r="X100" s="225"/>
      <c r="AG100" t="s">
        <v>138</v>
      </c>
    </row>
    <row r="101" spans="1:60" outlineLevel="1" x14ac:dyDescent="0.2">
      <c r="A101" s="242">
        <v>23</v>
      </c>
      <c r="B101" s="243" t="s">
        <v>299</v>
      </c>
      <c r="C101" s="254" t="s">
        <v>300</v>
      </c>
      <c r="D101" s="244" t="s">
        <v>265</v>
      </c>
      <c r="E101" s="245">
        <v>16.981999999999999</v>
      </c>
      <c r="F101" s="246"/>
      <c r="G101" s="247">
        <f>ROUND(E101*F101,2)</f>
        <v>0</v>
      </c>
      <c r="H101" s="246"/>
      <c r="I101" s="247">
        <f>ROUND(E101*H101,2)</f>
        <v>0</v>
      </c>
      <c r="J101" s="246"/>
      <c r="K101" s="247">
        <f>ROUND(E101*J101,2)</f>
        <v>0</v>
      </c>
      <c r="L101" s="247">
        <v>21</v>
      </c>
      <c r="M101" s="247">
        <f>G101*(1+L101/100)</f>
        <v>0</v>
      </c>
      <c r="N101" s="247">
        <v>0</v>
      </c>
      <c r="O101" s="247">
        <f>ROUND(E101*N101,2)</f>
        <v>0</v>
      </c>
      <c r="P101" s="247">
        <v>0</v>
      </c>
      <c r="Q101" s="247">
        <f>ROUND(E101*P101,2)</f>
        <v>0</v>
      </c>
      <c r="R101" s="247"/>
      <c r="S101" s="247" t="s">
        <v>142</v>
      </c>
      <c r="T101" s="248" t="s">
        <v>142</v>
      </c>
      <c r="U101" s="220">
        <v>0.16400000000000001</v>
      </c>
      <c r="V101" s="220">
        <f>ROUND(E101*U101,2)</f>
        <v>2.79</v>
      </c>
      <c r="W101" s="220"/>
      <c r="X101" s="220" t="s">
        <v>301</v>
      </c>
      <c r="Y101" s="210"/>
      <c r="Z101" s="210"/>
      <c r="AA101" s="210"/>
      <c r="AB101" s="210"/>
      <c r="AC101" s="210"/>
      <c r="AD101" s="210"/>
      <c r="AE101" s="210"/>
      <c r="AF101" s="210"/>
      <c r="AG101" s="210" t="s">
        <v>302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">
      <c r="A102" s="242">
        <v>24</v>
      </c>
      <c r="B102" s="243" t="s">
        <v>303</v>
      </c>
      <c r="C102" s="254" t="s">
        <v>304</v>
      </c>
      <c r="D102" s="244" t="s">
        <v>265</v>
      </c>
      <c r="E102" s="245">
        <v>16.981999999999999</v>
      </c>
      <c r="F102" s="246"/>
      <c r="G102" s="247">
        <f>ROUND(E102*F102,2)</f>
        <v>0</v>
      </c>
      <c r="H102" s="246"/>
      <c r="I102" s="247">
        <f>ROUND(E102*H102,2)</f>
        <v>0</v>
      </c>
      <c r="J102" s="246"/>
      <c r="K102" s="247">
        <f>ROUND(E102*J102,2)</f>
        <v>0</v>
      </c>
      <c r="L102" s="247">
        <v>21</v>
      </c>
      <c r="M102" s="247">
        <f>G102*(1+L102/100)</f>
        <v>0</v>
      </c>
      <c r="N102" s="247">
        <v>0</v>
      </c>
      <c r="O102" s="247">
        <f>ROUND(E102*N102,2)</f>
        <v>0</v>
      </c>
      <c r="P102" s="247">
        <v>0</v>
      </c>
      <c r="Q102" s="247">
        <f>ROUND(E102*P102,2)</f>
        <v>0</v>
      </c>
      <c r="R102" s="247" t="s">
        <v>271</v>
      </c>
      <c r="S102" s="247" t="s">
        <v>142</v>
      </c>
      <c r="T102" s="248" t="s">
        <v>142</v>
      </c>
      <c r="U102" s="220">
        <v>0.49</v>
      </c>
      <c r="V102" s="220">
        <f>ROUND(E102*U102,2)</f>
        <v>8.32</v>
      </c>
      <c r="W102" s="220"/>
      <c r="X102" s="220" t="s">
        <v>301</v>
      </c>
      <c r="Y102" s="210"/>
      <c r="Z102" s="210"/>
      <c r="AA102" s="210"/>
      <c r="AB102" s="210"/>
      <c r="AC102" s="210"/>
      <c r="AD102" s="210"/>
      <c r="AE102" s="210"/>
      <c r="AF102" s="210"/>
      <c r="AG102" s="210" t="s">
        <v>302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42">
        <v>25</v>
      </c>
      <c r="B103" s="243" t="s">
        <v>305</v>
      </c>
      <c r="C103" s="254" t="s">
        <v>306</v>
      </c>
      <c r="D103" s="244" t="s">
        <v>265</v>
      </c>
      <c r="E103" s="245">
        <v>152.83799999999999</v>
      </c>
      <c r="F103" s="246"/>
      <c r="G103" s="247">
        <f>ROUND(E103*F103,2)</f>
        <v>0</v>
      </c>
      <c r="H103" s="246"/>
      <c r="I103" s="247">
        <f>ROUND(E103*H103,2)</f>
        <v>0</v>
      </c>
      <c r="J103" s="246"/>
      <c r="K103" s="247">
        <f>ROUND(E103*J103,2)</f>
        <v>0</v>
      </c>
      <c r="L103" s="247">
        <v>21</v>
      </c>
      <c r="M103" s="247">
        <f>G103*(1+L103/100)</f>
        <v>0</v>
      </c>
      <c r="N103" s="247">
        <v>0</v>
      </c>
      <c r="O103" s="247">
        <f>ROUND(E103*N103,2)</f>
        <v>0</v>
      </c>
      <c r="P103" s="247">
        <v>0</v>
      </c>
      <c r="Q103" s="247">
        <f>ROUND(E103*P103,2)</f>
        <v>0</v>
      </c>
      <c r="R103" s="247" t="s">
        <v>271</v>
      </c>
      <c r="S103" s="247" t="s">
        <v>142</v>
      </c>
      <c r="T103" s="248" t="s">
        <v>142</v>
      </c>
      <c r="U103" s="220">
        <v>0</v>
      </c>
      <c r="V103" s="220">
        <f>ROUND(E103*U103,2)</f>
        <v>0</v>
      </c>
      <c r="W103" s="220"/>
      <c r="X103" s="220" t="s">
        <v>301</v>
      </c>
      <c r="Y103" s="210"/>
      <c r="Z103" s="210"/>
      <c r="AA103" s="210"/>
      <c r="AB103" s="210"/>
      <c r="AC103" s="210"/>
      <c r="AD103" s="210"/>
      <c r="AE103" s="210"/>
      <c r="AF103" s="210"/>
      <c r="AG103" s="210" t="s">
        <v>302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42">
        <v>26</v>
      </c>
      <c r="B104" s="243" t="s">
        <v>307</v>
      </c>
      <c r="C104" s="254" t="s">
        <v>308</v>
      </c>
      <c r="D104" s="244" t="s">
        <v>265</v>
      </c>
      <c r="E104" s="245">
        <v>16.981999999999999</v>
      </c>
      <c r="F104" s="246"/>
      <c r="G104" s="247">
        <f>ROUND(E104*F104,2)</f>
        <v>0</v>
      </c>
      <c r="H104" s="246"/>
      <c r="I104" s="247">
        <f>ROUND(E104*H104,2)</f>
        <v>0</v>
      </c>
      <c r="J104" s="246"/>
      <c r="K104" s="247">
        <f>ROUND(E104*J104,2)</f>
        <v>0</v>
      </c>
      <c r="L104" s="247">
        <v>21</v>
      </c>
      <c r="M104" s="247">
        <f>G104*(1+L104/100)</f>
        <v>0</v>
      </c>
      <c r="N104" s="247">
        <v>0</v>
      </c>
      <c r="O104" s="247">
        <f>ROUND(E104*N104,2)</f>
        <v>0</v>
      </c>
      <c r="P104" s="247">
        <v>0</v>
      </c>
      <c r="Q104" s="247">
        <f>ROUND(E104*P104,2)</f>
        <v>0</v>
      </c>
      <c r="R104" s="247" t="s">
        <v>271</v>
      </c>
      <c r="S104" s="247" t="s">
        <v>142</v>
      </c>
      <c r="T104" s="248" t="s">
        <v>142</v>
      </c>
      <c r="U104" s="220">
        <v>0.94199999999999995</v>
      </c>
      <c r="V104" s="220">
        <f>ROUND(E104*U104,2)</f>
        <v>16</v>
      </c>
      <c r="W104" s="220"/>
      <c r="X104" s="220" t="s">
        <v>301</v>
      </c>
      <c r="Y104" s="210"/>
      <c r="Z104" s="210"/>
      <c r="AA104" s="210"/>
      <c r="AB104" s="210"/>
      <c r="AC104" s="210"/>
      <c r="AD104" s="210"/>
      <c r="AE104" s="210"/>
      <c r="AF104" s="210"/>
      <c r="AG104" s="210" t="s">
        <v>302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42">
        <v>27</v>
      </c>
      <c r="B105" s="243" t="s">
        <v>309</v>
      </c>
      <c r="C105" s="254" t="s">
        <v>310</v>
      </c>
      <c r="D105" s="244" t="s">
        <v>265</v>
      </c>
      <c r="E105" s="245">
        <v>169.82</v>
      </c>
      <c r="F105" s="246"/>
      <c r="G105" s="247">
        <f>ROUND(E105*F105,2)</f>
        <v>0</v>
      </c>
      <c r="H105" s="246"/>
      <c r="I105" s="247">
        <f>ROUND(E105*H105,2)</f>
        <v>0</v>
      </c>
      <c r="J105" s="246"/>
      <c r="K105" s="247">
        <f>ROUND(E105*J105,2)</f>
        <v>0</v>
      </c>
      <c r="L105" s="247">
        <v>21</v>
      </c>
      <c r="M105" s="247">
        <f>G105*(1+L105/100)</f>
        <v>0</v>
      </c>
      <c r="N105" s="247">
        <v>0</v>
      </c>
      <c r="O105" s="247">
        <f>ROUND(E105*N105,2)</f>
        <v>0</v>
      </c>
      <c r="P105" s="247">
        <v>0</v>
      </c>
      <c r="Q105" s="247">
        <f>ROUND(E105*P105,2)</f>
        <v>0</v>
      </c>
      <c r="R105" s="247" t="s">
        <v>271</v>
      </c>
      <c r="S105" s="247" t="s">
        <v>142</v>
      </c>
      <c r="T105" s="248" t="s">
        <v>142</v>
      </c>
      <c r="U105" s="220">
        <v>0.105</v>
      </c>
      <c r="V105" s="220">
        <f>ROUND(E105*U105,2)</f>
        <v>17.829999999999998</v>
      </c>
      <c r="W105" s="220"/>
      <c r="X105" s="220" t="s">
        <v>301</v>
      </c>
      <c r="Y105" s="210"/>
      <c r="Z105" s="210"/>
      <c r="AA105" s="210"/>
      <c r="AB105" s="210"/>
      <c r="AC105" s="210"/>
      <c r="AD105" s="210"/>
      <c r="AE105" s="210"/>
      <c r="AF105" s="210"/>
      <c r="AG105" s="210" t="s">
        <v>302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32">
        <v>28</v>
      </c>
      <c r="B106" s="233" t="s">
        <v>311</v>
      </c>
      <c r="C106" s="251" t="s">
        <v>312</v>
      </c>
      <c r="D106" s="234" t="s">
        <v>265</v>
      </c>
      <c r="E106" s="235">
        <v>16.981999999999999</v>
      </c>
      <c r="F106" s="236"/>
      <c r="G106" s="237">
        <f>ROUND(E106*F106,2)</f>
        <v>0</v>
      </c>
      <c r="H106" s="236"/>
      <c r="I106" s="237">
        <f>ROUND(E106*H106,2)</f>
        <v>0</v>
      </c>
      <c r="J106" s="236"/>
      <c r="K106" s="237">
        <f>ROUND(E106*J106,2)</f>
        <v>0</v>
      </c>
      <c r="L106" s="237">
        <v>21</v>
      </c>
      <c r="M106" s="237">
        <f>G106*(1+L106/100)</f>
        <v>0</v>
      </c>
      <c r="N106" s="237">
        <v>0</v>
      </c>
      <c r="O106" s="237">
        <f>ROUND(E106*N106,2)</f>
        <v>0</v>
      </c>
      <c r="P106" s="237">
        <v>0</v>
      </c>
      <c r="Q106" s="237">
        <f>ROUND(E106*P106,2)</f>
        <v>0</v>
      </c>
      <c r="R106" s="237" t="s">
        <v>271</v>
      </c>
      <c r="S106" s="237" t="s">
        <v>142</v>
      </c>
      <c r="T106" s="238" t="s">
        <v>142</v>
      </c>
      <c r="U106" s="220">
        <v>0</v>
      </c>
      <c r="V106" s="220">
        <f>ROUND(E106*U106,2)</f>
        <v>0</v>
      </c>
      <c r="W106" s="220"/>
      <c r="X106" s="220" t="s">
        <v>301</v>
      </c>
      <c r="Y106" s="210"/>
      <c r="Z106" s="210"/>
      <c r="AA106" s="210"/>
      <c r="AB106" s="210"/>
      <c r="AC106" s="210"/>
      <c r="AD106" s="210"/>
      <c r="AE106" s="210"/>
      <c r="AF106" s="210"/>
      <c r="AG106" s="210" t="s">
        <v>302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x14ac:dyDescent="0.2">
      <c r="A107" s="3"/>
      <c r="B107" s="4"/>
      <c r="C107" s="255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AE107">
        <v>15</v>
      </c>
      <c r="AF107">
        <v>21</v>
      </c>
      <c r="AG107" t="s">
        <v>124</v>
      </c>
    </row>
    <row r="108" spans="1:60" x14ac:dyDescent="0.2">
      <c r="A108" s="213"/>
      <c r="B108" s="214" t="s">
        <v>29</v>
      </c>
      <c r="C108" s="256"/>
      <c r="D108" s="215"/>
      <c r="E108" s="216"/>
      <c r="F108" s="216"/>
      <c r="G108" s="249">
        <f>G8+G72+G89+G91+G100</f>
        <v>0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AE108">
        <f>SUMIF(L7:L106,AE107,G7:G106)</f>
        <v>0</v>
      </c>
      <c r="AF108">
        <f>SUMIF(L7:L106,AF107,G7:G106)</f>
        <v>0</v>
      </c>
      <c r="AG108" t="s">
        <v>195</v>
      </c>
    </row>
    <row r="109" spans="1:60" x14ac:dyDescent="0.2">
      <c r="C109" s="257"/>
      <c r="D109" s="10"/>
      <c r="AG109" t="s">
        <v>197</v>
      </c>
    </row>
    <row r="110" spans="1:60" x14ac:dyDescent="0.2">
      <c r="D110" s="10"/>
    </row>
    <row r="111" spans="1:60" x14ac:dyDescent="0.2">
      <c r="D111" s="10"/>
    </row>
    <row r="112" spans="1:60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48C" sheet="1"/>
  <mergeCells count="20">
    <mergeCell ref="C74:G74"/>
    <mergeCell ref="C75:G75"/>
    <mergeCell ref="C48:G48"/>
    <mergeCell ref="C52:G52"/>
    <mergeCell ref="C53:G53"/>
    <mergeCell ref="C57:G57"/>
    <mergeCell ref="C61:G61"/>
    <mergeCell ref="C68:G68"/>
    <mergeCell ref="C20:G20"/>
    <mergeCell ref="C24:G24"/>
    <mergeCell ref="C28:G28"/>
    <mergeCell ref="C33:G33"/>
    <mergeCell ref="C37:G37"/>
    <mergeCell ref="C41:G41"/>
    <mergeCell ref="A1:G1"/>
    <mergeCell ref="C2:G2"/>
    <mergeCell ref="C3:G3"/>
    <mergeCell ref="C4:G4"/>
    <mergeCell ref="C10:G10"/>
    <mergeCell ref="C15:G15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63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198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7</v>
      </c>
      <c r="B2" s="48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8</v>
      </c>
      <c r="B3" s="48" t="s">
        <v>64</v>
      </c>
      <c r="C3" s="199" t="s">
        <v>65</v>
      </c>
      <c r="D3" s="197"/>
      <c r="E3" s="197"/>
      <c r="F3" s="197"/>
      <c r="G3" s="198"/>
      <c r="AC3" s="175" t="s">
        <v>110</v>
      </c>
      <c r="AG3" t="s">
        <v>114</v>
      </c>
    </row>
    <row r="4" spans="1:60" ht="24.95" customHeight="1" x14ac:dyDescent="0.2">
      <c r="A4" s="200" t="s">
        <v>9</v>
      </c>
      <c r="B4" s="201" t="s">
        <v>43</v>
      </c>
      <c r="C4" s="202" t="s">
        <v>66</v>
      </c>
      <c r="D4" s="203"/>
      <c r="E4" s="203"/>
      <c r="F4" s="203"/>
      <c r="G4" s="204"/>
      <c r="AG4" t="s">
        <v>115</v>
      </c>
    </row>
    <row r="5" spans="1:60" x14ac:dyDescent="0.2">
      <c r="D5" s="10"/>
    </row>
    <row r="6" spans="1:60" ht="38.25" x14ac:dyDescent="0.2">
      <c r="A6" s="206" t="s">
        <v>116</v>
      </c>
      <c r="B6" s="208" t="s">
        <v>117</v>
      </c>
      <c r="C6" s="208" t="s">
        <v>118</v>
      </c>
      <c r="D6" s="207" t="s">
        <v>119</v>
      </c>
      <c r="E6" s="206" t="s">
        <v>120</v>
      </c>
      <c r="F6" s="205" t="s">
        <v>121</v>
      </c>
      <c r="G6" s="206" t="s">
        <v>29</v>
      </c>
      <c r="H6" s="209" t="s">
        <v>30</v>
      </c>
      <c r="I6" s="209" t="s">
        <v>122</v>
      </c>
      <c r="J6" s="209" t="s">
        <v>31</v>
      </c>
      <c r="K6" s="209" t="s">
        <v>123</v>
      </c>
      <c r="L6" s="209" t="s">
        <v>124</v>
      </c>
      <c r="M6" s="209" t="s">
        <v>125</v>
      </c>
      <c r="N6" s="209" t="s">
        <v>126</v>
      </c>
      <c r="O6" s="209" t="s">
        <v>127</v>
      </c>
      <c r="P6" s="209" t="s">
        <v>128</v>
      </c>
      <c r="Q6" s="209" t="s">
        <v>129</v>
      </c>
      <c r="R6" s="209" t="s">
        <v>130</v>
      </c>
      <c r="S6" s="209" t="s">
        <v>131</v>
      </c>
      <c r="T6" s="209" t="s">
        <v>132</v>
      </c>
      <c r="U6" s="209" t="s">
        <v>133</v>
      </c>
      <c r="V6" s="209" t="s">
        <v>134</v>
      </c>
      <c r="W6" s="209" t="s">
        <v>135</v>
      </c>
      <c r="X6" s="209" t="s">
        <v>136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</row>
    <row r="8" spans="1:60" x14ac:dyDescent="0.2">
      <c r="A8" s="226" t="s">
        <v>137</v>
      </c>
      <c r="B8" s="227" t="s">
        <v>77</v>
      </c>
      <c r="C8" s="250" t="s">
        <v>78</v>
      </c>
      <c r="D8" s="228"/>
      <c r="E8" s="229"/>
      <c r="F8" s="230"/>
      <c r="G8" s="230">
        <f>SUMIF(AG9:AG67,"&lt;&gt;NOR",G9:G67)</f>
        <v>0</v>
      </c>
      <c r="H8" s="230"/>
      <c r="I8" s="230">
        <f>SUM(I9:I67)</f>
        <v>0</v>
      </c>
      <c r="J8" s="230"/>
      <c r="K8" s="230">
        <f>SUM(K9:K67)</f>
        <v>0</v>
      </c>
      <c r="L8" s="230"/>
      <c r="M8" s="230">
        <f>SUM(M9:M67)</f>
        <v>0</v>
      </c>
      <c r="N8" s="230"/>
      <c r="O8" s="230">
        <f>SUM(O9:O67)</f>
        <v>0.05</v>
      </c>
      <c r="P8" s="230"/>
      <c r="Q8" s="230">
        <f>SUM(Q9:Q67)</f>
        <v>0</v>
      </c>
      <c r="R8" s="230"/>
      <c r="S8" s="230"/>
      <c r="T8" s="231"/>
      <c r="U8" s="225"/>
      <c r="V8" s="225">
        <f>SUM(V9:V67)</f>
        <v>71.91</v>
      </c>
      <c r="W8" s="225"/>
      <c r="X8" s="225"/>
      <c r="AG8" t="s">
        <v>138</v>
      </c>
    </row>
    <row r="9" spans="1:60" outlineLevel="1" x14ac:dyDescent="0.2">
      <c r="A9" s="232">
        <v>1</v>
      </c>
      <c r="B9" s="233" t="s">
        <v>313</v>
      </c>
      <c r="C9" s="251" t="s">
        <v>314</v>
      </c>
      <c r="D9" s="234" t="s">
        <v>241</v>
      </c>
      <c r="E9" s="235">
        <v>15.625999999999999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7" t="s">
        <v>202</v>
      </c>
      <c r="S9" s="237" t="s">
        <v>142</v>
      </c>
      <c r="T9" s="238" t="s">
        <v>142</v>
      </c>
      <c r="U9" s="220">
        <v>0.26666000000000001</v>
      </c>
      <c r="V9" s="220">
        <f>ROUND(E9*U9,2)</f>
        <v>4.17</v>
      </c>
      <c r="W9" s="220"/>
      <c r="X9" s="220" t="s">
        <v>203</v>
      </c>
      <c r="Y9" s="210"/>
      <c r="Z9" s="210"/>
      <c r="AA9" s="210"/>
      <c r="AB9" s="210"/>
      <c r="AC9" s="210"/>
      <c r="AD9" s="210"/>
      <c r="AE9" s="210"/>
      <c r="AF9" s="210"/>
      <c r="AG9" s="210" t="s">
        <v>204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ht="33.75" outlineLevel="1" x14ac:dyDescent="0.2">
      <c r="A10" s="217"/>
      <c r="B10" s="218"/>
      <c r="C10" s="261" t="s">
        <v>315</v>
      </c>
      <c r="D10" s="260"/>
      <c r="E10" s="260"/>
      <c r="F10" s="260"/>
      <c r="G10" s="26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0"/>
      <c r="Z10" s="210"/>
      <c r="AA10" s="210"/>
      <c r="AB10" s="210"/>
      <c r="AC10" s="210"/>
      <c r="AD10" s="210"/>
      <c r="AE10" s="210"/>
      <c r="AF10" s="210"/>
      <c r="AG10" s="210" t="s">
        <v>206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40" t="str">
        <f>C10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17"/>
      <c r="B11" s="218"/>
      <c r="C11" s="262" t="s">
        <v>316</v>
      </c>
      <c r="D11" s="258"/>
      <c r="E11" s="259">
        <v>8.9600000000000009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10"/>
      <c r="Z11" s="210"/>
      <c r="AA11" s="210"/>
      <c r="AB11" s="210"/>
      <c r="AC11" s="210"/>
      <c r="AD11" s="210"/>
      <c r="AE11" s="210"/>
      <c r="AF11" s="210"/>
      <c r="AG11" s="210" t="s">
        <v>208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17"/>
      <c r="B12" s="218"/>
      <c r="C12" s="262" t="s">
        <v>317</v>
      </c>
      <c r="D12" s="258"/>
      <c r="E12" s="259">
        <v>2.8159999999999998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10"/>
      <c r="Z12" s="210"/>
      <c r="AA12" s="210"/>
      <c r="AB12" s="210"/>
      <c r="AC12" s="210"/>
      <c r="AD12" s="210"/>
      <c r="AE12" s="210"/>
      <c r="AF12" s="210"/>
      <c r="AG12" s="210" t="s">
        <v>208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ht="22.5" outlineLevel="1" x14ac:dyDescent="0.2">
      <c r="A13" s="217"/>
      <c r="B13" s="218"/>
      <c r="C13" s="262" t="s">
        <v>318</v>
      </c>
      <c r="D13" s="258"/>
      <c r="E13" s="259">
        <v>1.425</v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10"/>
      <c r="Z13" s="210"/>
      <c r="AA13" s="210"/>
      <c r="AB13" s="210"/>
      <c r="AC13" s="210"/>
      <c r="AD13" s="210"/>
      <c r="AE13" s="210"/>
      <c r="AF13" s="210"/>
      <c r="AG13" s="210" t="s">
        <v>208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17"/>
      <c r="B14" s="218"/>
      <c r="C14" s="262" t="s">
        <v>319</v>
      </c>
      <c r="D14" s="258"/>
      <c r="E14" s="259">
        <v>1.425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10"/>
      <c r="Z14" s="210"/>
      <c r="AA14" s="210"/>
      <c r="AB14" s="210"/>
      <c r="AC14" s="210"/>
      <c r="AD14" s="210"/>
      <c r="AE14" s="210"/>
      <c r="AF14" s="210"/>
      <c r="AG14" s="210" t="s">
        <v>208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17"/>
      <c r="B15" s="218"/>
      <c r="C15" s="262" t="s">
        <v>320</v>
      </c>
      <c r="D15" s="258"/>
      <c r="E15" s="259">
        <v>1</v>
      </c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10"/>
      <c r="Z15" s="210"/>
      <c r="AA15" s="210"/>
      <c r="AB15" s="210"/>
      <c r="AC15" s="210"/>
      <c r="AD15" s="210"/>
      <c r="AE15" s="210"/>
      <c r="AF15" s="210"/>
      <c r="AG15" s="210" t="s">
        <v>208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32">
        <v>2</v>
      </c>
      <c r="B16" s="233" t="s">
        <v>321</v>
      </c>
      <c r="C16" s="251" t="s">
        <v>322</v>
      </c>
      <c r="D16" s="234" t="s">
        <v>241</v>
      </c>
      <c r="E16" s="235">
        <v>102.2</v>
      </c>
      <c r="F16" s="236"/>
      <c r="G16" s="237">
        <f>ROUND(E16*F16,2)</f>
        <v>0</v>
      </c>
      <c r="H16" s="236"/>
      <c r="I16" s="237">
        <f>ROUND(E16*H16,2)</f>
        <v>0</v>
      </c>
      <c r="J16" s="236"/>
      <c r="K16" s="237">
        <f>ROUND(E16*J16,2)</f>
        <v>0</v>
      </c>
      <c r="L16" s="237">
        <v>21</v>
      </c>
      <c r="M16" s="237">
        <f>G16*(1+L16/100)</f>
        <v>0</v>
      </c>
      <c r="N16" s="237">
        <v>0</v>
      </c>
      <c r="O16" s="237">
        <f>ROUND(E16*N16,2)</f>
        <v>0</v>
      </c>
      <c r="P16" s="237">
        <v>0</v>
      </c>
      <c r="Q16" s="237">
        <f>ROUND(E16*P16,2)</f>
        <v>0</v>
      </c>
      <c r="R16" s="237" t="s">
        <v>202</v>
      </c>
      <c r="S16" s="237" t="s">
        <v>142</v>
      </c>
      <c r="T16" s="238" t="s">
        <v>142</v>
      </c>
      <c r="U16" s="220">
        <v>0.23</v>
      </c>
      <c r="V16" s="220">
        <f>ROUND(E16*U16,2)</f>
        <v>23.51</v>
      </c>
      <c r="W16" s="220"/>
      <c r="X16" s="220" t="s">
        <v>203</v>
      </c>
      <c r="Y16" s="210"/>
      <c r="Z16" s="210"/>
      <c r="AA16" s="210"/>
      <c r="AB16" s="210"/>
      <c r="AC16" s="210"/>
      <c r="AD16" s="210"/>
      <c r="AE16" s="210"/>
      <c r="AF16" s="210"/>
      <c r="AG16" s="210" t="s">
        <v>204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2.5" outlineLevel="1" x14ac:dyDescent="0.2">
      <c r="A17" s="217"/>
      <c r="B17" s="218"/>
      <c r="C17" s="261" t="s">
        <v>323</v>
      </c>
      <c r="D17" s="260"/>
      <c r="E17" s="260"/>
      <c r="F17" s="260"/>
      <c r="G17" s="26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10"/>
      <c r="Z17" s="210"/>
      <c r="AA17" s="210"/>
      <c r="AB17" s="210"/>
      <c r="AC17" s="210"/>
      <c r="AD17" s="210"/>
      <c r="AE17" s="210"/>
      <c r="AF17" s="210"/>
      <c r="AG17" s="210" t="s">
        <v>206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40" t="str">
        <f>C17</f>
        <v>zapažených i nezapažených s urovnáním dna do předepsaného profilu a spádu, s přehozením výkopku na přilehlém terénu na vzdálenost do 3 m od podélné osy rýhy nebo s naložením výkopku na dopravní prostředek.</v>
      </c>
      <c r="BB17" s="210"/>
      <c r="BC17" s="210"/>
      <c r="BD17" s="210"/>
      <c r="BE17" s="210"/>
      <c r="BF17" s="210"/>
      <c r="BG17" s="210"/>
      <c r="BH17" s="210"/>
    </row>
    <row r="18" spans="1:60" ht="45" outlineLevel="1" x14ac:dyDescent="0.2">
      <c r="A18" s="217"/>
      <c r="B18" s="218"/>
      <c r="C18" s="253" t="s">
        <v>324</v>
      </c>
      <c r="D18" s="241"/>
      <c r="E18" s="241"/>
      <c r="F18" s="241"/>
      <c r="G18" s="241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10"/>
      <c r="Z18" s="210"/>
      <c r="AA18" s="210"/>
      <c r="AB18" s="210"/>
      <c r="AC18" s="210"/>
      <c r="AD18" s="210"/>
      <c r="AE18" s="210"/>
      <c r="AF18" s="210"/>
      <c r="AG18" s="210" t="s">
        <v>146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40" t="str">
        <f>C18</f>
        <v>Položka obsahuje hloubení rýh traktorbagrem, naložení výkopku na dopravní prostředek pro svislé, nebo vodorovné přemístění, popř. přemístění výkopku do 3 m (po povrchu území), případné zajištění rypadel polštáři, udržování pracoviště a ochranu výkopiště proti stékání srážkové vody z okolního terénu i s jejím odvodněním, nebo odvedením, přesekání a odstranění kořenů ve výkopišti, odstranění napadávek, urovnání dna výkopu.</v>
      </c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17"/>
      <c r="B19" s="218"/>
      <c r="C19" s="262" t="s">
        <v>325</v>
      </c>
      <c r="D19" s="258"/>
      <c r="E19" s="259">
        <v>37.200000000000003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10"/>
      <c r="Z19" s="210"/>
      <c r="AA19" s="210"/>
      <c r="AB19" s="210"/>
      <c r="AC19" s="210"/>
      <c r="AD19" s="210"/>
      <c r="AE19" s="210"/>
      <c r="AF19" s="210"/>
      <c r="AG19" s="210" t="s">
        <v>208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17"/>
      <c r="B20" s="218"/>
      <c r="C20" s="262" t="s">
        <v>326</v>
      </c>
      <c r="D20" s="258"/>
      <c r="E20" s="259">
        <v>65</v>
      </c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10"/>
      <c r="Z20" s="210"/>
      <c r="AA20" s="210"/>
      <c r="AB20" s="210"/>
      <c r="AC20" s="210"/>
      <c r="AD20" s="210"/>
      <c r="AE20" s="210"/>
      <c r="AF20" s="210"/>
      <c r="AG20" s="210" t="s">
        <v>208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2">
        <v>3</v>
      </c>
      <c r="B21" s="233" t="s">
        <v>327</v>
      </c>
      <c r="C21" s="251" t="s">
        <v>328</v>
      </c>
      <c r="D21" s="234" t="s">
        <v>241</v>
      </c>
      <c r="E21" s="235">
        <v>21.6</v>
      </c>
      <c r="F21" s="236"/>
      <c r="G21" s="237">
        <f>ROUND(E21*F21,2)</f>
        <v>0</v>
      </c>
      <c r="H21" s="236"/>
      <c r="I21" s="237">
        <f>ROUND(E21*H21,2)</f>
        <v>0</v>
      </c>
      <c r="J21" s="236"/>
      <c r="K21" s="237">
        <f>ROUND(E21*J21,2)</f>
        <v>0</v>
      </c>
      <c r="L21" s="237">
        <v>21</v>
      </c>
      <c r="M21" s="237">
        <f>G21*(1+L21/100)</f>
        <v>0</v>
      </c>
      <c r="N21" s="237">
        <v>0</v>
      </c>
      <c r="O21" s="237">
        <f>ROUND(E21*N21,2)</f>
        <v>0</v>
      </c>
      <c r="P21" s="237">
        <v>0</v>
      </c>
      <c r="Q21" s="237">
        <f>ROUND(E21*P21,2)</f>
        <v>0</v>
      </c>
      <c r="R21" s="237" t="s">
        <v>202</v>
      </c>
      <c r="S21" s="237" t="s">
        <v>142</v>
      </c>
      <c r="T21" s="238" t="s">
        <v>142</v>
      </c>
      <c r="U21" s="220">
        <v>0.36499999999999999</v>
      </c>
      <c r="V21" s="220">
        <f>ROUND(E21*U21,2)</f>
        <v>7.88</v>
      </c>
      <c r="W21" s="220"/>
      <c r="X21" s="220" t="s">
        <v>203</v>
      </c>
      <c r="Y21" s="210"/>
      <c r="Z21" s="210"/>
      <c r="AA21" s="210"/>
      <c r="AB21" s="210"/>
      <c r="AC21" s="210"/>
      <c r="AD21" s="210"/>
      <c r="AE21" s="210"/>
      <c r="AF21" s="210"/>
      <c r="AG21" s="210" t="s">
        <v>204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33.75" outlineLevel="1" x14ac:dyDescent="0.2">
      <c r="A22" s="217"/>
      <c r="B22" s="218"/>
      <c r="C22" s="261" t="s">
        <v>329</v>
      </c>
      <c r="D22" s="260"/>
      <c r="E22" s="260"/>
      <c r="F22" s="260"/>
      <c r="G22" s="26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10"/>
      <c r="Z22" s="210"/>
      <c r="AA22" s="210"/>
      <c r="AB22" s="210"/>
      <c r="AC22" s="210"/>
      <c r="AD22" s="210"/>
      <c r="AE22" s="210"/>
      <c r="AF22" s="210"/>
      <c r="AG22" s="210" t="s">
        <v>206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40" t="str">
        <f>C22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2" s="210"/>
      <c r="BC22" s="210"/>
      <c r="BD22" s="210"/>
      <c r="BE22" s="210"/>
      <c r="BF22" s="210"/>
      <c r="BG22" s="210"/>
      <c r="BH22" s="210"/>
    </row>
    <row r="23" spans="1:60" ht="45" outlineLevel="1" x14ac:dyDescent="0.2">
      <c r="A23" s="217"/>
      <c r="B23" s="218"/>
      <c r="C23" s="253" t="s">
        <v>324</v>
      </c>
      <c r="D23" s="241"/>
      <c r="E23" s="241"/>
      <c r="F23" s="241"/>
      <c r="G23" s="241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10"/>
      <c r="Z23" s="210"/>
      <c r="AA23" s="210"/>
      <c r="AB23" s="210"/>
      <c r="AC23" s="210"/>
      <c r="AD23" s="210"/>
      <c r="AE23" s="210"/>
      <c r="AF23" s="210"/>
      <c r="AG23" s="210" t="s">
        <v>146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40" t="str">
        <f>C23</f>
        <v>Položka obsahuje hloubení rýh traktorbagrem, naložení výkopku na dopravní prostředek pro svislé, nebo vodorovné přemístění, popř. přemístění výkopku do 3 m (po povrchu území), případné zajištění rypadel polštáři, udržování pracoviště a ochranu výkopiště proti stékání srážkové vody z okolního terénu i s jejím odvodněním, nebo odvedením, přesekání a odstranění kořenů ve výkopišti, odstranění napadávek, urovnání dna výkopu.</v>
      </c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17"/>
      <c r="B24" s="218"/>
      <c r="C24" s="263" t="s">
        <v>330</v>
      </c>
      <c r="D24" s="222"/>
      <c r="E24" s="223"/>
      <c r="F24" s="224"/>
      <c r="G24" s="224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10"/>
      <c r="Z24" s="210"/>
      <c r="AA24" s="210"/>
      <c r="AB24" s="210"/>
      <c r="AC24" s="210"/>
      <c r="AD24" s="210"/>
      <c r="AE24" s="210"/>
      <c r="AF24" s="210"/>
      <c r="AG24" s="210" t="s">
        <v>146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17"/>
      <c r="B25" s="218"/>
      <c r="C25" s="253" t="s">
        <v>331</v>
      </c>
      <c r="D25" s="241"/>
      <c r="E25" s="241"/>
      <c r="F25" s="241"/>
      <c r="G25" s="241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10"/>
      <c r="Z25" s="210"/>
      <c r="AA25" s="210"/>
      <c r="AB25" s="210"/>
      <c r="AC25" s="210"/>
      <c r="AD25" s="210"/>
      <c r="AE25" s="210"/>
      <c r="AF25" s="210"/>
      <c r="AG25" s="210" t="s">
        <v>146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17"/>
      <c r="B26" s="218"/>
      <c r="C26" s="262" t="s">
        <v>332</v>
      </c>
      <c r="D26" s="258"/>
      <c r="E26" s="259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10"/>
      <c r="Z26" s="210"/>
      <c r="AA26" s="210"/>
      <c r="AB26" s="210"/>
      <c r="AC26" s="210"/>
      <c r="AD26" s="210"/>
      <c r="AE26" s="210"/>
      <c r="AF26" s="210"/>
      <c r="AG26" s="210" t="s">
        <v>208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17"/>
      <c r="B27" s="218"/>
      <c r="C27" s="262" t="s">
        <v>333</v>
      </c>
      <c r="D27" s="258"/>
      <c r="E27" s="259">
        <v>21.6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10"/>
      <c r="Z27" s="210"/>
      <c r="AA27" s="210"/>
      <c r="AB27" s="210"/>
      <c r="AC27" s="210"/>
      <c r="AD27" s="210"/>
      <c r="AE27" s="210"/>
      <c r="AF27" s="210"/>
      <c r="AG27" s="210" t="s">
        <v>208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22.5" outlineLevel="1" x14ac:dyDescent="0.2">
      <c r="A28" s="232">
        <v>4</v>
      </c>
      <c r="B28" s="233" t="s">
        <v>334</v>
      </c>
      <c r="C28" s="251" t="s">
        <v>335</v>
      </c>
      <c r="D28" s="234" t="s">
        <v>232</v>
      </c>
      <c r="E28" s="235">
        <v>46.8</v>
      </c>
      <c r="F28" s="236"/>
      <c r="G28" s="237">
        <f>ROUND(E28*F28,2)</f>
        <v>0</v>
      </c>
      <c r="H28" s="236"/>
      <c r="I28" s="237">
        <f>ROUND(E28*H28,2)</f>
        <v>0</v>
      </c>
      <c r="J28" s="236"/>
      <c r="K28" s="237">
        <f>ROUND(E28*J28,2)</f>
        <v>0</v>
      </c>
      <c r="L28" s="237">
        <v>21</v>
      </c>
      <c r="M28" s="237">
        <f>G28*(1+L28/100)</f>
        <v>0</v>
      </c>
      <c r="N28" s="237">
        <v>9.8999999999999999E-4</v>
      </c>
      <c r="O28" s="237">
        <f>ROUND(E28*N28,2)</f>
        <v>0.05</v>
      </c>
      <c r="P28" s="237">
        <v>0</v>
      </c>
      <c r="Q28" s="237">
        <f>ROUND(E28*P28,2)</f>
        <v>0</v>
      </c>
      <c r="R28" s="237" t="s">
        <v>202</v>
      </c>
      <c r="S28" s="237" t="s">
        <v>142</v>
      </c>
      <c r="T28" s="238" t="s">
        <v>142</v>
      </c>
      <c r="U28" s="220">
        <v>0.23599999999999999</v>
      </c>
      <c r="V28" s="220">
        <f>ROUND(E28*U28,2)</f>
        <v>11.04</v>
      </c>
      <c r="W28" s="220"/>
      <c r="X28" s="220" t="s">
        <v>203</v>
      </c>
      <c r="Y28" s="210"/>
      <c r="Z28" s="210"/>
      <c r="AA28" s="210"/>
      <c r="AB28" s="210"/>
      <c r="AC28" s="210"/>
      <c r="AD28" s="210"/>
      <c r="AE28" s="210"/>
      <c r="AF28" s="210"/>
      <c r="AG28" s="210" t="s">
        <v>204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17"/>
      <c r="B29" s="218"/>
      <c r="C29" s="261" t="s">
        <v>336</v>
      </c>
      <c r="D29" s="260"/>
      <c r="E29" s="260"/>
      <c r="F29" s="260"/>
      <c r="G29" s="26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10"/>
      <c r="Z29" s="210"/>
      <c r="AA29" s="210"/>
      <c r="AB29" s="210"/>
      <c r="AC29" s="210"/>
      <c r="AD29" s="210"/>
      <c r="AE29" s="210"/>
      <c r="AF29" s="210"/>
      <c r="AG29" s="210" t="s">
        <v>206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17"/>
      <c r="B30" s="218"/>
      <c r="C30" s="262" t="s">
        <v>337</v>
      </c>
      <c r="D30" s="258"/>
      <c r="E30" s="259">
        <v>46.8</v>
      </c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10"/>
      <c r="Z30" s="210"/>
      <c r="AA30" s="210"/>
      <c r="AB30" s="210"/>
      <c r="AC30" s="210"/>
      <c r="AD30" s="210"/>
      <c r="AE30" s="210"/>
      <c r="AF30" s="210"/>
      <c r="AG30" s="210" t="s">
        <v>208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32">
        <v>5</v>
      </c>
      <c r="B31" s="233" t="s">
        <v>338</v>
      </c>
      <c r="C31" s="251" t="s">
        <v>339</v>
      </c>
      <c r="D31" s="234" t="s">
        <v>232</v>
      </c>
      <c r="E31" s="235">
        <v>46.8</v>
      </c>
      <c r="F31" s="236"/>
      <c r="G31" s="237">
        <f>ROUND(E31*F31,2)</f>
        <v>0</v>
      </c>
      <c r="H31" s="236"/>
      <c r="I31" s="237">
        <f>ROUND(E31*H31,2)</f>
        <v>0</v>
      </c>
      <c r="J31" s="236"/>
      <c r="K31" s="237">
        <f>ROUND(E31*J31,2)</f>
        <v>0</v>
      </c>
      <c r="L31" s="237">
        <v>21</v>
      </c>
      <c r="M31" s="237">
        <f>G31*(1+L31/100)</f>
        <v>0</v>
      </c>
      <c r="N31" s="237">
        <v>0</v>
      </c>
      <c r="O31" s="237">
        <f>ROUND(E31*N31,2)</f>
        <v>0</v>
      </c>
      <c r="P31" s="237">
        <v>0</v>
      </c>
      <c r="Q31" s="237">
        <f>ROUND(E31*P31,2)</f>
        <v>0</v>
      </c>
      <c r="R31" s="237" t="s">
        <v>202</v>
      </c>
      <c r="S31" s="237" t="s">
        <v>142</v>
      </c>
      <c r="T31" s="238" t="s">
        <v>142</v>
      </c>
      <c r="U31" s="220">
        <v>7.0000000000000007E-2</v>
      </c>
      <c r="V31" s="220">
        <f>ROUND(E31*U31,2)</f>
        <v>3.28</v>
      </c>
      <c r="W31" s="220"/>
      <c r="X31" s="220" t="s">
        <v>203</v>
      </c>
      <c r="Y31" s="210"/>
      <c r="Z31" s="210"/>
      <c r="AA31" s="210"/>
      <c r="AB31" s="210"/>
      <c r="AC31" s="210"/>
      <c r="AD31" s="210"/>
      <c r="AE31" s="210"/>
      <c r="AF31" s="210"/>
      <c r="AG31" s="210" t="s">
        <v>204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17"/>
      <c r="B32" s="218"/>
      <c r="C32" s="261" t="s">
        <v>340</v>
      </c>
      <c r="D32" s="260"/>
      <c r="E32" s="260"/>
      <c r="F32" s="260"/>
      <c r="G32" s="26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10"/>
      <c r="Z32" s="210"/>
      <c r="AA32" s="210"/>
      <c r="AB32" s="210"/>
      <c r="AC32" s="210"/>
      <c r="AD32" s="210"/>
      <c r="AE32" s="210"/>
      <c r="AF32" s="210"/>
      <c r="AG32" s="210" t="s">
        <v>206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17"/>
      <c r="B33" s="218"/>
      <c r="C33" s="262" t="s">
        <v>337</v>
      </c>
      <c r="D33" s="258"/>
      <c r="E33" s="259">
        <v>46.8</v>
      </c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10"/>
      <c r="Z33" s="210"/>
      <c r="AA33" s="210"/>
      <c r="AB33" s="210"/>
      <c r="AC33" s="210"/>
      <c r="AD33" s="210"/>
      <c r="AE33" s="210"/>
      <c r="AF33" s="210"/>
      <c r="AG33" s="210" t="s">
        <v>208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32">
        <v>6</v>
      </c>
      <c r="B34" s="233" t="s">
        <v>341</v>
      </c>
      <c r="C34" s="251" t="s">
        <v>342</v>
      </c>
      <c r="D34" s="234" t="s">
        <v>241</v>
      </c>
      <c r="E34" s="235">
        <v>139.42599999999999</v>
      </c>
      <c r="F34" s="236"/>
      <c r="G34" s="237">
        <f>ROUND(E34*F34,2)</f>
        <v>0</v>
      </c>
      <c r="H34" s="236"/>
      <c r="I34" s="237">
        <f>ROUND(E34*H34,2)</f>
        <v>0</v>
      </c>
      <c r="J34" s="236"/>
      <c r="K34" s="237">
        <f>ROUND(E34*J34,2)</f>
        <v>0</v>
      </c>
      <c r="L34" s="237">
        <v>21</v>
      </c>
      <c r="M34" s="237">
        <f>G34*(1+L34/100)</f>
        <v>0</v>
      </c>
      <c r="N34" s="237">
        <v>0</v>
      </c>
      <c r="O34" s="237">
        <f>ROUND(E34*N34,2)</f>
        <v>0</v>
      </c>
      <c r="P34" s="237">
        <v>0</v>
      </c>
      <c r="Q34" s="237">
        <f>ROUND(E34*P34,2)</f>
        <v>0</v>
      </c>
      <c r="R34" s="237" t="s">
        <v>202</v>
      </c>
      <c r="S34" s="237" t="s">
        <v>142</v>
      </c>
      <c r="T34" s="238" t="s">
        <v>142</v>
      </c>
      <c r="U34" s="220">
        <v>1.0999999999999999E-2</v>
      </c>
      <c r="V34" s="220">
        <f>ROUND(E34*U34,2)</f>
        <v>1.53</v>
      </c>
      <c r="W34" s="220"/>
      <c r="X34" s="220" t="s">
        <v>203</v>
      </c>
      <c r="Y34" s="210"/>
      <c r="Z34" s="210"/>
      <c r="AA34" s="210"/>
      <c r="AB34" s="210"/>
      <c r="AC34" s="210"/>
      <c r="AD34" s="210"/>
      <c r="AE34" s="210"/>
      <c r="AF34" s="210"/>
      <c r="AG34" s="210" t="s">
        <v>204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17"/>
      <c r="B35" s="218"/>
      <c r="C35" s="261" t="s">
        <v>251</v>
      </c>
      <c r="D35" s="260"/>
      <c r="E35" s="260"/>
      <c r="F35" s="260"/>
      <c r="G35" s="26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10"/>
      <c r="Z35" s="210"/>
      <c r="AA35" s="210"/>
      <c r="AB35" s="210"/>
      <c r="AC35" s="210"/>
      <c r="AD35" s="210"/>
      <c r="AE35" s="210"/>
      <c r="AF35" s="210"/>
      <c r="AG35" s="210" t="s">
        <v>206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40" t="str">
        <f>C35</f>
        <v>po suchu, bez ohledu na druh dopravního prostředku, bez naložení výkopku, avšak se složením bez rozhrnutí,</v>
      </c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17"/>
      <c r="B36" s="218"/>
      <c r="C36" s="262" t="s">
        <v>316</v>
      </c>
      <c r="D36" s="258"/>
      <c r="E36" s="259">
        <v>8.9600000000000009</v>
      </c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10"/>
      <c r="Z36" s="210"/>
      <c r="AA36" s="210"/>
      <c r="AB36" s="210"/>
      <c r="AC36" s="210"/>
      <c r="AD36" s="210"/>
      <c r="AE36" s="210"/>
      <c r="AF36" s="210"/>
      <c r="AG36" s="210" t="s">
        <v>208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17"/>
      <c r="B37" s="218"/>
      <c r="C37" s="262" t="s">
        <v>317</v>
      </c>
      <c r="D37" s="258"/>
      <c r="E37" s="259">
        <v>2.8159999999999998</v>
      </c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10"/>
      <c r="Z37" s="210"/>
      <c r="AA37" s="210"/>
      <c r="AB37" s="210"/>
      <c r="AC37" s="210"/>
      <c r="AD37" s="210"/>
      <c r="AE37" s="210"/>
      <c r="AF37" s="210"/>
      <c r="AG37" s="210" t="s">
        <v>208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ht="22.5" outlineLevel="1" x14ac:dyDescent="0.2">
      <c r="A38" s="217"/>
      <c r="B38" s="218"/>
      <c r="C38" s="262" t="s">
        <v>318</v>
      </c>
      <c r="D38" s="258"/>
      <c r="E38" s="259">
        <v>1.425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10"/>
      <c r="Z38" s="210"/>
      <c r="AA38" s="210"/>
      <c r="AB38" s="210"/>
      <c r="AC38" s="210"/>
      <c r="AD38" s="210"/>
      <c r="AE38" s="210"/>
      <c r="AF38" s="210"/>
      <c r="AG38" s="210" t="s">
        <v>208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17"/>
      <c r="B39" s="218"/>
      <c r="C39" s="262" t="s">
        <v>319</v>
      </c>
      <c r="D39" s="258"/>
      <c r="E39" s="259">
        <v>1.425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10"/>
      <c r="Z39" s="210"/>
      <c r="AA39" s="210"/>
      <c r="AB39" s="210"/>
      <c r="AC39" s="210"/>
      <c r="AD39" s="210"/>
      <c r="AE39" s="210"/>
      <c r="AF39" s="210"/>
      <c r="AG39" s="210" t="s">
        <v>208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17"/>
      <c r="B40" s="218"/>
      <c r="C40" s="262" t="s">
        <v>320</v>
      </c>
      <c r="D40" s="258"/>
      <c r="E40" s="259">
        <v>1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10"/>
      <c r="Z40" s="210"/>
      <c r="AA40" s="210"/>
      <c r="AB40" s="210"/>
      <c r="AC40" s="210"/>
      <c r="AD40" s="210"/>
      <c r="AE40" s="210"/>
      <c r="AF40" s="210"/>
      <c r="AG40" s="210" t="s">
        <v>208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17"/>
      <c r="B41" s="218"/>
      <c r="C41" s="262" t="s">
        <v>325</v>
      </c>
      <c r="D41" s="258"/>
      <c r="E41" s="259">
        <v>37.200000000000003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10"/>
      <c r="Z41" s="210"/>
      <c r="AA41" s="210"/>
      <c r="AB41" s="210"/>
      <c r="AC41" s="210"/>
      <c r="AD41" s="210"/>
      <c r="AE41" s="210"/>
      <c r="AF41" s="210"/>
      <c r="AG41" s="210" t="s">
        <v>208</v>
      </c>
      <c r="AH41" s="210">
        <v>0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17"/>
      <c r="B42" s="218"/>
      <c r="C42" s="262" t="s">
        <v>326</v>
      </c>
      <c r="D42" s="258"/>
      <c r="E42" s="259">
        <v>65</v>
      </c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10"/>
      <c r="Z42" s="210"/>
      <c r="AA42" s="210"/>
      <c r="AB42" s="210"/>
      <c r="AC42" s="210"/>
      <c r="AD42" s="210"/>
      <c r="AE42" s="210"/>
      <c r="AF42" s="210"/>
      <c r="AG42" s="210" t="s">
        <v>208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17"/>
      <c r="B43" s="218"/>
      <c r="C43" s="262" t="s">
        <v>332</v>
      </c>
      <c r="D43" s="258"/>
      <c r="E43" s="259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10"/>
      <c r="Z43" s="210"/>
      <c r="AA43" s="210"/>
      <c r="AB43" s="210"/>
      <c r="AC43" s="210"/>
      <c r="AD43" s="210"/>
      <c r="AE43" s="210"/>
      <c r="AF43" s="210"/>
      <c r="AG43" s="210" t="s">
        <v>208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17"/>
      <c r="B44" s="218"/>
      <c r="C44" s="262" t="s">
        <v>333</v>
      </c>
      <c r="D44" s="258"/>
      <c r="E44" s="259">
        <v>21.6</v>
      </c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10"/>
      <c r="Z44" s="210"/>
      <c r="AA44" s="210"/>
      <c r="AB44" s="210"/>
      <c r="AC44" s="210"/>
      <c r="AD44" s="210"/>
      <c r="AE44" s="210"/>
      <c r="AF44" s="210"/>
      <c r="AG44" s="210" t="s">
        <v>208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ht="22.5" outlineLevel="1" x14ac:dyDescent="0.2">
      <c r="A45" s="232">
        <v>7</v>
      </c>
      <c r="B45" s="233" t="s">
        <v>343</v>
      </c>
      <c r="C45" s="251" t="s">
        <v>344</v>
      </c>
      <c r="D45" s="234" t="s">
        <v>241</v>
      </c>
      <c r="E45" s="235">
        <v>139.42599999999999</v>
      </c>
      <c r="F45" s="236"/>
      <c r="G45" s="237">
        <f>ROUND(E45*F45,2)</f>
        <v>0</v>
      </c>
      <c r="H45" s="236"/>
      <c r="I45" s="237">
        <f>ROUND(E45*H45,2)</f>
        <v>0</v>
      </c>
      <c r="J45" s="236"/>
      <c r="K45" s="237">
        <f>ROUND(E45*J45,2)</f>
        <v>0</v>
      </c>
      <c r="L45" s="237">
        <v>21</v>
      </c>
      <c r="M45" s="237">
        <f>G45*(1+L45/100)</f>
        <v>0</v>
      </c>
      <c r="N45" s="237">
        <v>0</v>
      </c>
      <c r="O45" s="237">
        <f>ROUND(E45*N45,2)</f>
        <v>0</v>
      </c>
      <c r="P45" s="237">
        <v>0</v>
      </c>
      <c r="Q45" s="237">
        <f>ROUND(E45*P45,2)</f>
        <v>0</v>
      </c>
      <c r="R45" s="237" t="s">
        <v>202</v>
      </c>
      <c r="S45" s="237" t="s">
        <v>142</v>
      </c>
      <c r="T45" s="238" t="s">
        <v>142</v>
      </c>
      <c r="U45" s="220">
        <v>8.9999999999999993E-3</v>
      </c>
      <c r="V45" s="220">
        <f>ROUND(E45*U45,2)</f>
        <v>1.25</v>
      </c>
      <c r="W45" s="220"/>
      <c r="X45" s="220" t="s">
        <v>203</v>
      </c>
      <c r="Y45" s="210"/>
      <c r="Z45" s="210"/>
      <c r="AA45" s="210"/>
      <c r="AB45" s="210"/>
      <c r="AC45" s="210"/>
      <c r="AD45" s="210"/>
      <c r="AE45" s="210"/>
      <c r="AF45" s="210"/>
      <c r="AG45" s="210" t="s">
        <v>204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17"/>
      <c r="B46" s="218"/>
      <c r="C46" s="262" t="s">
        <v>316</v>
      </c>
      <c r="D46" s="258"/>
      <c r="E46" s="259">
        <v>8.9600000000000009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10"/>
      <c r="Z46" s="210"/>
      <c r="AA46" s="210"/>
      <c r="AB46" s="210"/>
      <c r="AC46" s="210"/>
      <c r="AD46" s="210"/>
      <c r="AE46" s="210"/>
      <c r="AF46" s="210"/>
      <c r="AG46" s="210" t="s">
        <v>208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17"/>
      <c r="B47" s="218"/>
      <c r="C47" s="262" t="s">
        <v>317</v>
      </c>
      <c r="D47" s="258"/>
      <c r="E47" s="259">
        <v>2.8159999999999998</v>
      </c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10"/>
      <c r="Z47" s="210"/>
      <c r="AA47" s="210"/>
      <c r="AB47" s="210"/>
      <c r="AC47" s="210"/>
      <c r="AD47" s="210"/>
      <c r="AE47" s="210"/>
      <c r="AF47" s="210"/>
      <c r="AG47" s="210" t="s">
        <v>208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17"/>
      <c r="B48" s="218"/>
      <c r="C48" s="262" t="s">
        <v>318</v>
      </c>
      <c r="D48" s="258"/>
      <c r="E48" s="259">
        <v>1.425</v>
      </c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10"/>
      <c r="Z48" s="210"/>
      <c r="AA48" s="210"/>
      <c r="AB48" s="210"/>
      <c r="AC48" s="210"/>
      <c r="AD48" s="210"/>
      <c r="AE48" s="210"/>
      <c r="AF48" s="210"/>
      <c r="AG48" s="210" t="s">
        <v>208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17"/>
      <c r="B49" s="218"/>
      <c r="C49" s="262" t="s">
        <v>319</v>
      </c>
      <c r="D49" s="258"/>
      <c r="E49" s="259">
        <v>1.425</v>
      </c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10"/>
      <c r="Z49" s="210"/>
      <c r="AA49" s="210"/>
      <c r="AB49" s="210"/>
      <c r="AC49" s="210"/>
      <c r="AD49" s="210"/>
      <c r="AE49" s="210"/>
      <c r="AF49" s="210"/>
      <c r="AG49" s="210" t="s">
        <v>208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17"/>
      <c r="B50" s="218"/>
      <c r="C50" s="262" t="s">
        <v>320</v>
      </c>
      <c r="D50" s="258"/>
      <c r="E50" s="259">
        <v>1</v>
      </c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10"/>
      <c r="Z50" s="210"/>
      <c r="AA50" s="210"/>
      <c r="AB50" s="210"/>
      <c r="AC50" s="210"/>
      <c r="AD50" s="210"/>
      <c r="AE50" s="210"/>
      <c r="AF50" s="210"/>
      <c r="AG50" s="210" t="s">
        <v>208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17"/>
      <c r="B51" s="218"/>
      <c r="C51" s="262" t="s">
        <v>325</v>
      </c>
      <c r="D51" s="258"/>
      <c r="E51" s="259">
        <v>37.200000000000003</v>
      </c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10"/>
      <c r="Z51" s="210"/>
      <c r="AA51" s="210"/>
      <c r="AB51" s="210"/>
      <c r="AC51" s="210"/>
      <c r="AD51" s="210"/>
      <c r="AE51" s="210"/>
      <c r="AF51" s="210"/>
      <c r="AG51" s="210" t="s">
        <v>208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17"/>
      <c r="B52" s="218"/>
      <c r="C52" s="262" t="s">
        <v>326</v>
      </c>
      <c r="D52" s="258"/>
      <c r="E52" s="259">
        <v>65</v>
      </c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10"/>
      <c r="Z52" s="210"/>
      <c r="AA52" s="210"/>
      <c r="AB52" s="210"/>
      <c r="AC52" s="210"/>
      <c r="AD52" s="210"/>
      <c r="AE52" s="210"/>
      <c r="AF52" s="210"/>
      <c r="AG52" s="210" t="s">
        <v>208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17"/>
      <c r="B53" s="218"/>
      <c r="C53" s="262" t="s">
        <v>332</v>
      </c>
      <c r="D53" s="258"/>
      <c r="E53" s="259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10"/>
      <c r="Z53" s="210"/>
      <c r="AA53" s="210"/>
      <c r="AB53" s="210"/>
      <c r="AC53" s="210"/>
      <c r="AD53" s="210"/>
      <c r="AE53" s="210"/>
      <c r="AF53" s="210"/>
      <c r="AG53" s="210" t="s">
        <v>208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17"/>
      <c r="B54" s="218"/>
      <c r="C54" s="262" t="s">
        <v>333</v>
      </c>
      <c r="D54" s="258"/>
      <c r="E54" s="259">
        <v>21.6</v>
      </c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10"/>
      <c r="Z54" s="210"/>
      <c r="AA54" s="210"/>
      <c r="AB54" s="210"/>
      <c r="AC54" s="210"/>
      <c r="AD54" s="210"/>
      <c r="AE54" s="210"/>
      <c r="AF54" s="210"/>
      <c r="AG54" s="210" t="s">
        <v>208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32">
        <v>8</v>
      </c>
      <c r="B55" s="233" t="s">
        <v>345</v>
      </c>
      <c r="C55" s="251" t="s">
        <v>346</v>
      </c>
      <c r="D55" s="234" t="s">
        <v>232</v>
      </c>
      <c r="E55" s="235">
        <v>1069.6400000000001</v>
      </c>
      <c r="F55" s="236"/>
      <c r="G55" s="237">
        <f>ROUND(E55*F55,2)</f>
        <v>0</v>
      </c>
      <c r="H55" s="236"/>
      <c r="I55" s="237">
        <f>ROUND(E55*H55,2)</f>
        <v>0</v>
      </c>
      <c r="J55" s="236"/>
      <c r="K55" s="237">
        <f>ROUND(E55*J55,2)</f>
        <v>0</v>
      </c>
      <c r="L55" s="237">
        <v>21</v>
      </c>
      <c r="M55" s="237">
        <f>G55*(1+L55/100)</f>
        <v>0</v>
      </c>
      <c r="N55" s="237">
        <v>0</v>
      </c>
      <c r="O55" s="237">
        <f>ROUND(E55*N55,2)</f>
        <v>0</v>
      </c>
      <c r="P55" s="237">
        <v>0</v>
      </c>
      <c r="Q55" s="237">
        <f>ROUND(E55*P55,2)</f>
        <v>0</v>
      </c>
      <c r="R55" s="237" t="s">
        <v>202</v>
      </c>
      <c r="S55" s="237" t="s">
        <v>142</v>
      </c>
      <c r="T55" s="238" t="s">
        <v>142</v>
      </c>
      <c r="U55" s="220">
        <v>1.7999999999999999E-2</v>
      </c>
      <c r="V55" s="220">
        <f>ROUND(E55*U55,2)</f>
        <v>19.25</v>
      </c>
      <c r="W55" s="220"/>
      <c r="X55" s="220" t="s">
        <v>203</v>
      </c>
      <c r="Y55" s="210"/>
      <c r="Z55" s="210"/>
      <c r="AA55" s="210"/>
      <c r="AB55" s="210"/>
      <c r="AC55" s="210"/>
      <c r="AD55" s="210"/>
      <c r="AE55" s="210"/>
      <c r="AF55" s="210"/>
      <c r="AG55" s="210" t="s">
        <v>204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17"/>
      <c r="B56" s="218"/>
      <c r="C56" s="261" t="s">
        <v>347</v>
      </c>
      <c r="D56" s="260"/>
      <c r="E56" s="260"/>
      <c r="F56" s="260"/>
      <c r="G56" s="26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10"/>
      <c r="Z56" s="210"/>
      <c r="AA56" s="210"/>
      <c r="AB56" s="210"/>
      <c r="AC56" s="210"/>
      <c r="AD56" s="210"/>
      <c r="AE56" s="210"/>
      <c r="AF56" s="210"/>
      <c r="AG56" s="210" t="s">
        <v>206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17"/>
      <c r="B57" s="218"/>
      <c r="C57" s="262" t="s">
        <v>348</v>
      </c>
      <c r="D57" s="258"/>
      <c r="E57" s="259">
        <v>1069.6400000000001</v>
      </c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10"/>
      <c r="Z57" s="210"/>
      <c r="AA57" s="210"/>
      <c r="AB57" s="210"/>
      <c r="AC57" s="210"/>
      <c r="AD57" s="210"/>
      <c r="AE57" s="210"/>
      <c r="AF57" s="210"/>
      <c r="AG57" s="210" t="s">
        <v>208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32">
        <v>9</v>
      </c>
      <c r="B58" s="233" t="s">
        <v>349</v>
      </c>
      <c r="C58" s="251" t="s">
        <v>350</v>
      </c>
      <c r="D58" s="234" t="s">
        <v>241</v>
      </c>
      <c r="E58" s="235">
        <v>139.42599999999999</v>
      </c>
      <c r="F58" s="236"/>
      <c r="G58" s="237">
        <f>ROUND(E58*F58,2)</f>
        <v>0</v>
      </c>
      <c r="H58" s="236"/>
      <c r="I58" s="237">
        <f>ROUND(E58*H58,2)</f>
        <v>0</v>
      </c>
      <c r="J58" s="236"/>
      <c r="K58" s="237">
        <f>ROUND(E58*J58,2)</f>
        <v>0</v>
      </c>
      <c r="L58" s="237">
        <v>21</v>
      </c>
      <c r="M58" s="237">
        <f>G58*(1+L58/100)</f>
        <v>0</v>
      </c>
      <c r="N58" s="237">
        <v>0</v>
      </c>
      <c r="O58" s="237">
        <f>ROUND(E58*N58,2)</f>
        <v>0</v>
      </c>
      <c r="P58" s="237">
        <v>0</v>
      </c>
      <c r="Q58" s="237">
        <f>ROUND(E58*P58,2)</f>
        <v>0</v>
      </c>
      <c r="R58" s="237" t="s">
        <v>202</v>
      </c>
      <c r="S58" s="237" t="s">
        <v>142</v>
      </c>
      <c r="T58" s="238" t="s">
        <v>142</v>
      </c>
      <c r="U58" s="220">
        <v>0</v>
      </c>
      <c r="V58" s="220">
        <f>ROUND(E58*U58,2)</f>
        <v>0</v>
      </c>
      <c r="W58" s="220"/>
      <c r="X58" s="220" t="s">
        <v>203</v>
      </c>
      <c r="Y58" s="210"/>
      <c r="Z58" s="210"/>
      <c r="AA58" s="210"/>
      <c r="AB58" s="210"/>
      <c r="AC58" s="210"/>
      <c r="AD58" s="210"/>
      <c r="AE58" s="210"/>
      <c r="AF58" s="210"/>
      <c r="AG58" s="210" t="s">
        <v>204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17"/>
      <c r="B59" s="218"/>
      <c r="C59" s="262" t="s">
        <v>316</v>
      </c>
      <c r="D59" s="258"/>
      <c r="E59" s="259">
        <v>8.9600000000000009</v>
      </c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10"/>
      <c r="Z59" s="210"/>
      <c r="AA59" s="210"/>
      <c r="AB59" s="210"/>
      <c r="AC59" s="210"/>
      <c r="AD59" s="210"/>
      <c r="AE59" s="210"/>
      <c r="AF59" s="210"/>
      <c r="AG59" s="210" t="s">
        <v>208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17"/>
      <c r="B60" s="218"/>
      <c r="C60" s="262" t="s">
        <v>317</v>
      </c>
      <c r="D60" s="258"/>
      <c r="E60" s="259">
        <v>2.8159999999999998</v>
      </c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10"/>
      <c r="Z60" s="210"/>
      <c r="AA60" s="210"/>
      <c r="AB60" s="210"/>
      <c r="AC60" s="210"/>
      <c r="AD60" s="210"/>
      <c r="AE60" s="210"/>
      <c r="AF60" s="210"/>
      <c r="AG60" s="210" t="s">
        <v>208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ht="22.5" outlineLevel="1" x14ac:dyDescent="0.2">
      <c r="A61" s="217"/>
      <c r="B61" s="218"/>
      <c r="C61" s="262" t="s">
        <v>318</v>
      </c>
      <c r="D61" s="258"/>
      <c r="E61" s="259">
        <v>1.425</v>
      </c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10"/>
      <c r="Z61" s="210"/>
      <c r="AA61" s="210"/>
      <c r="AB61" s="210"/>
      <c r="AC61" s="210"/>
      <c r="AD61" s="210"/>
      <c r="AE61" s="210"/>
      <c r="AF61" s="210"/>
      <c r="AG61" s="210" t="s">
        <v>208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17"/>
      <c r="B62" s="218"/>
      <c r="C62" s="262" t="s">
        <v>319</v>
      </c>
      <c r="D62" s="258"/>
      <c r="E62" s="259">
        <v>1.425</v>
      </c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10"/>
      <c r="Z62" s="210"/>
      <c r="AA62" s="210"/>
      <c r="AB62" s="210"/>
      <c r="AC62" s="210"/>
      <c r="AD62" s="210"/>
      <c r="AE62" s="210"/>
      <c r="AF62" s="210"/>
      <c r="AG62" s="210" t="s">
        <v>208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17"/>
      <c r="B63" s="218"/>
      <c r="C63" s="262" t="s">
        <v>320</v>
      </c>
      <c r="D63" s="258"/>
      <c r="E63" s="259">
        <v>1</v>
      </c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10"/>
      <c r="Z63" s="210"/>
      <c r="AA63" s="210"/>
      <c r="AB63" s="210"/>
      <c r="AC63" s="210"/>
      <c r="AD63" s="210"/>
      <c r="AE63" s="210"/>
      <c r="AF63" s="210"/>
      <c r="AG63" s="210" t="s">
        <v>208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17"/>
      <c r="B64" s="218"/>
      <c r="C64" s="262" t="s">
        <v>325</v>
      </c>
      <c r="D64" s="258"/>
      <c r="E64" s="259">
        <v>37.200000000000003</v>
      </c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10"/>
      <c r="Z64" s="210"/>
      <c r="AA64" s="210"/>
      <c r="AB64" s="210"/>
      <c r="AC64" s="210"/>
      <c r="AD64" s="210"/>
      <c r="AE64" s="210"/>
      <c r="AF64" s="210"/>
      <c r="AG64" s="210" t="s">
        <v>208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17"/>
      <c r="B65" s="218"/>
      <c r="C65" s="262" t="s">
        <v>326</v>
      </c>
      <c r="D65" s="258"/>
      <c r="E65" s="259">
        <v>65</v>
      </c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10"/>
      <c r="Z65" s="210"/>
      <c r="AA65" s="210"/>
      <c r="AB65" s="210"/>
      <c r="AC65" s="210"/>
      <c r="AD65" s="210"/>
      <c r="AE65" s="210"/>
      <c r="AF65" s="210"/>
      <c r="AG65" s="210" t="s">
        <v>208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17"/>
      <c r="B66" s="218"/>
      <c r="C66" s="262" t="s">
        <v>332</v>
      </c>
      <c r="D66" s="258"/>
      <c r="E66" s="259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10"/>
      <c r="Z66" s="210"/>
      <c r="AA66" s="210"/>
      <c r="AB66" s="210"/>
      <c r="AC66" s="210"/>
      <c r="AD66" s="210"/>
      <c r="AE66" s="210"/>
      <c r="AF66" s="210"/>
      <c r="AG66" s="210" t="s">
        <v>208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17"/>
      <c r="B67" s="218"/>
      <c r="C67" s="262" t="s">
        <v>333</v>
      </c>
      <c r="D67" s="258"/>
      <c r="E67" s="259">
        <v>21.6</v>
      </c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10"/>
      <c r="Z67" s="210"/>
      <c r="AA67" s="210"/>
      <c r="AB67" s="210"/>
      <c r="AC67" s="210"/>
      <c r="AD67" s="210"/>
      <c r="AE67" s="210"/>
      <c r="AF67" s="210"/>
      <c r="AG67" s="210" t="s">
        <v>208</v>
      </c>
      <c r="AH67" s="210">
        <v>0</v>
      </c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x14ac:dyDescent="0.2">
      <c r="A68" s="226" t="s">
        <v>137</v>
      </c>
      <c r="B68" s="227" t="s">
        <v>79</v>
      </c>
      <c r="C68" s="250" t="s">
        <v>80</v>
      </c>
      <c r="D68" s="228"/>
      <c r="E68" s="229"/>
      <c r="F68" s="230"/>
      <c r="G68" s="230">
        <f>SUMIF(AG69:AG87,"&lt;&gt;NOR",G69:G87)</f>
        <v>0</v>
      </c>
      <c r="H68" s="230"/>
      <c r="I68" s="230">
        <f>SUM(I69:I87)</f>
        <v>0</v>
      </c>
      <c r="J68" s="230"/>
      <c r="K68" s="230">
        <f>SUM(K69:K87)</f>
        <v>0</v>
      </c>
      <c r="L68" s="230"/>
      <c r="M68" s="230">
        <f>SUM(M69:M87)</f>
        <v>0</v>
      </c>
      <c r="N68" s="230"/>
      <c r="O68" s="230">
        <f>SUM(O69:O87)</f>
        <v>9.7100000000000009</v>
      </c>
      <c r="P68" s="230"/>
      <c r="Q68" s="230">
        <f>SUM(Q69:Q87)</f>
        <v>0</v>
      </c>
      <c r="R68" s="230"/>
      <c r="S68" s="230"/>
      <c r="T68" s="231"/>
      <c r="U68" s="225"/>
      <c r="V68" s="225">
        <f>SUM(V69:V87)</f>
        <v>10.459999999999999</v>
      </c>
      <c r="W68" s="225"/>
      <c r="X68" s="225"/>
      <c r="AG68" t="s">
        <v>138</v>
      </c>
    </row>
    <row r="69" spans="1:60" ht="22.5" outlineLevel="1" x14ac:dyDescent="0.2">
      <c r="A69" s="232">
        <v>10</v>
      </c>
      <c r="B69" s="233" t="s">
        <v>252</v>
      </c>
      <c r="C69" s="251" t="s">
        <v>253</v>
      </c>
      <c r="D69" s="234" t="s">
        <v>241</v>
      </c>
      <c r="E69" s="235">
        <v>5.8125</v>
      </c>
      <c r="F69" s="236"/>
      <c r="G69" s="237">
        <f>ROUND(E69*F69,2)</f>
        <v>0</v>
      </c>
      <c r="H69" s="236"/>
      <c r="I69" s="237">
        <f>ROUND(E69*H69,2)</f>
        <v>0</v>
      </c>
      <c r="J69" s="236"/>
      <c r="K69" s="237">
        <f>ROUND(E69*J69,2)</f>
        <v>0</v>
      </c>
      <c r="L69" s="237">
        <v>21</v>
      </c>
      <c r="M69" s="237">
        <f>G69*(1+L69/100)</f>
        <v>0</v>
      </c>
      <c r="N69" s="237">
        <v>0</v>
      </c>
      <c r="O69" s="237">
        <f>ROUND(E69*N69,2)</f>
        <v>0</v>
      </c>
      <c r="P69" s="237">
        <v>0</v>
      </c>
      <c r="Q69" s="237">
        <f>ROUND(E69*P69,2)</f>
        <v>0</v>
      </c>
      <c r="R69" s="237" t="s">
        <v>202</v>
      </c>
      <c r="S69" s="237" t="s">
        <v>142</v>
      </c>
      <c r="T69" s="238" t="s">
        <v>142</v>
      </c>
      <c r="U69" s="220">
        <v>1.0999999999999999E-2</v>
      </c>
      <c r="V69" s="220">
        <f>ROUND(E69*U69,2)</f>
        <v>0.06</v>
      </c>
      <c r="W69" s="220"/>
      <c r="X69" s="220" t="s">
        <v>203</v>
      </c>
      <c r="Y69" s="210"/>
      <c r="Z69" s="210"/>
      <c r="AA69" s="210"/>
      <c r="AB69" s="210"/>
      <c r="AC69" s="210"/>
      <c r="AD69" s="210"/>
      <c r="AE69" s="210"/>
      <c r="AF69" s="210"/>
      <c r="AG69" s="210" t="s">
        <v>204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17"/>
      <c r="B70" s="218"/>
      <c r="C70" s="261" t="s">
        <v>251</v>
      </c>
      <c r="D70" s="260"/>
      <c r="E70" s="260"/>
      <c r="F70" s="260"/>
      <c r="G70" s="26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10"/>
      <c r="Z70" s="210"/>
      <c r="AA70" s="210"/>
      <c r="AB70" s="210"/>
      <c r="AC70" s="210"/>
      <c r="AD70" s="210"/>
      <c r="AE70" s="210"/>
      <c r="AF70" s="210"/>
      <c r="AG70" s="210" t="s">
        <v>206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40" t="str">
        <f>C70</f>
        <v>po suchu, bez ohledu na druh dopravního prostředku, bez naložení výkopku, avšak se složením bez rozhrnutí,</v>
      </c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17"/>
      <c r="B71" s="218"/>
      <c r="C71" s="262" t="s">
        <v>351</v>
      </c>
      <c r="D71" s="258"/>
      <c r="E71" s="259">
        <v>3.4125000000000001</v>
      </c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10"/>
      <c r="Z71" s="210"/>
      <c r="AA71" s="210"/>
      <c r="AB71" s="210"/>
      <c r="AC71" s="210"/>
      <c r="AD71" s="210"/>
      <c r="AE71" s="210"/>
      <c r="AF71" s="210"/>
      <c r="AG71" s="210" t="s">
        <v>208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17"/>
      <c r="B72" s="218"/>
      <c r="C72" s="262" t="s">
        <v>352</v>
      </c>
      <c r="D72" s="258"/>
      <c r="E72" s="259">
        <v>2.4</v>
      </c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10"/>
      <c r="Z72" s="210"/>
      <c r="AA72" s="210"/>
      <c r="AB72" s="210"/>
      <c r="AC72" s="210"/>
      <c r="AD72" s="210"/>
      <c r="AE72" s="210"/>
      <c r="AF72" s="210"/>
      <c r="AG72" s="210" t="s">
        <v>208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2.5" outlineLevel="1" x14ac:dyDescent="0.2">
      <c r="A73" s="232">
        <v>11</v>
      </c>
      <c r="B73" s="233" t="s">
        <v>255</v>
      </c>
      <c r="C73" s="251" t="s">
        <v>256</v>
      </c>
      <c r="D73" s="234" t="s">
        <v>241</v>
      </c>
      <c r="E73" s="235">
        <v>5.8125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7">
        <v>0</v>
      </c>
      <c r="O73" s="237">
        <f>ROUND(E73*N73,2)</f>
        <v>0</v>
      </c>
      <c r="P73" s="237">
        <v>0</v>
      </c>
      <c r="Q73" s="237">
        <f>ROUND(E73*P73,2)</f>
        <v>0</v>
      </c>
      <c r="R73" s="237" t="s">
        <v>202</v>
      </c>
      <c r="S73" s="237" t="s">
        <v>142</v>
      </c>
      <c r="T73" s="238" t="s">
        <v>142</v>
      </c>
      <c r="U73" s="220">
        <v>0.65200000000000002</v>
      </c>
      <c r="V73" s="220">
        <f>ROUND(E73*U73,2)</f>
        <v>3.79</v>
      </c>
      <c r="W73" s="220"/>
      <c r="X73" s="220" t="s">
        <v>203</v>
      </c>
      <c r="Y73" s="210"/>
      <c r="Z73" s="210"/>
      <c r="AA73" s="210"/>
      <c r="AB73" s="210"/>
      <c r="AC73" s="210"/>
      <c r="AD73" s="210"/>
      <c r="AE73" s="210"/>
      <c r="AF73" s="210"/>
      <c r="AG73" s="210" t="s">
        <v>204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17"/>
      <c r="B74" s="218"/>
      <c r="C74" s="262" t="s">
        <v>351</v>
      </c>
      <c r="D74" s="258"/>
      <c r="E74" s="259">
        <v>3.4125000000000001</v>
      </c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10"/>
      <c r="Z74" s="210"/>
      <c r="AA74" s="210"/>
      <c r="AB74" s="210"/>
      <c r="AC74" s="210"/>
      <c r="AD74" s="210"/>
      <c r="AE74" s="210"/>
      <c r="AF74" s="210"/>
      <c r="AG74" s="210" t="s">
        <v>208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17"/>
      <c r="B75" s="218"/>
      <c r="C75" s="262" t="s">
        <v>352</v>
      </c>
      <c r="D75" s="258"/>
      <c r="E75" s="259">
        <v>2.4</v>
      </c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10"/>
      <c r="Z75" s="210"/>
      <c r="AA75" s="210"/>
      <c r="AB75" s="210"/>
      <c r="AC75" s="210"/>
      <c r="AD75" s="210"/>
      <c r="AE75" s="210"/>
      <c r="AF75" s="210"/>
      <c r="AG75" s="210" t="s">
        <v>208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">
      <c r="A76" s="232">
        <v>12</v>
      </c>
      <c r="B76" s="233" t="s">
        <v>353</v>
      </c>
      <c r="C76" s="251" t="s">
        <v>354</v>
      </c>
      <c r="D76" s="234" t="s">
        <v>232</v>
      </c>
      <c r="E76" s="235">
        <v>34.75</v>
      </c>
      <c r="F76" s="236"/>
      <c r="G76" s="237">
        <f>ROUND(E76*F76,2)</f>
        <v>0</v>
      </c>
      <c r="H76" s="236"/>
      <c r="I76" s="237">
        <f>ROUND(E76*H76,2)</f>
        <v>0</v>
      </c>
      <c r="J76" s="236"/>
      <c r="K76" s="237">
        <f>ROUND(E76*J76,2)</f>
        <v>0</v>
      </c>
      <c r="L76" s="237">
        <v>21</v>
      </c>
      <c r="M76" s="237">
        <f>G76*(1+L76/100)</f>
        <v>0</v>
      </c>
      <c r="N76" s="237">
        <v>0</v>
      </c>
      <c r="O76" s="237">
        <f>ROUND(E76*N76,2)</f>
        <v>0</v>
      </c>
      <c r="P76" s="237">
        <v>0</v>
      </c>
      <c r="Q76" s="237">
        <f>ROUND(E76*P76,2)</f>
        <v>0</v>
      </c>
      <c r="R76" s="237"/>
      <c r="S76" s="237" t="s">
        <v>142</v>
      </c>
      <c r="T76" s="238" t="s">
        <v>142</v>
      </c>
      <c r="U76" s="220">
        <v>0.06</v>
      </c>
      <c r="V76" s="220">
        <f>ROUND(E76*U76,2)</f>
        <v>2.09</v>
      </c>
      <c r="W76" s="220"/>
      <c r="X76" s="220" t="s">
        <v>203</v>
      </c>
      <c r="Y76" s="210"/>
      <c r="Z76" s="210"/>
      <c r="AA76" s="210"/>
      <c r="AB76" s="210"/>
      <c r="AC76" s="210"/>
      <c r="AD76" s="210"/>
      <c r="AE76" s="210"/>
      <c r="AF76" s="210"/>
      <c r="AG76" s="210" t="s">
        <v>204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17"/>
      <c r="B77" s="218"/>
      <c r="C77" s="262" t="s">
        <v>355</v>
      </c>
      <c r="D77" s="258"/>
      <c r="E77" s="259">
        <v>22.75</v>
      </c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10"/>
      <c r="Z77" s="210"/>
      <c r="AA77" s="210"/>
      <c r="AB77" s="210"/>
      <c r="AC77" s="210"/>
      <c r="AD77" s="210"/>
      <c r="AE77" s="210"/>
      <c r="AF77" s="210"/>
      <c r="AG77" s="210" t="s">
        <v>208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17"/>
      <c r="B78" s="218"/>
      <c r="C78" s="262" t="s">
        <v>356</v>
      </c>
      <c r="D78" s="258"/>
      <c r="E78" s="259">
        <v>12</v>
      </c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10"/>
      <c r="Z78" s="210"/>
      <c r="AA78" s="210"/>
      <c r="AB78" s="210"/>
      <c r="AC78" s="210"/>
      <c r="AD78" s="210"/>
      <c r="AE78" s="210"/>
      <c r="AF78" s="210"/>
      <c r="AG78" s="210" t="s">
        <v>208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ht="22.5" outlineLevel="1" x14ac:dyDescent="0.2">
      <c r="A79" s="232">
        <v>13</v>
      </c>
      <c r="B79" s="233" t="s">
        <v>357</v>
      </c>
      <c r="C79" s="251" t="s">
        <v>358</v>
      </c>
      <c r="D79" s="234" t="s">
        <v>232</v>
      </c>
      <c r="E79" s="235">
        <v>34.75</v>
      </c>
      <c r="F79" s="236"/>
      <c r="G79" s="237">
        <f>ROUND(E79*F79,2)</f>
        <v>0</v>
      </c>
      <c r="H79" s="236"/>
      <c r="I79" s="237">
        <f>ROUND(E79*H79,2)</f>
        <v>0</v>
      </c>
      <c r="J79" s="236"/>
      <c r="K79" s="237">
        <f>ROUND(E79*J79,2)</f>
        <v>0</v>
      </c>
      <c r="L79" s="237">
        <v>21</v>
      </c>
      <c r="M79" s="237">
        <f>G79*(1+L79/100)</f>
        <v>0</v>
      </c>
      <c r="N79" s="237">
        <v>0</v>
      </c>
      <c r="O79" s="237">
        <f>ROUND(E79*N79,2)</f>
        <v>0</v>
      </c>
      <c r="P79" s="237">
        <v>0</v>
      </c>
      <c r="Q79" s="237">
        <f>ROUND(E79*P79,2)</f>
        <v>0</v>
      </c>
      <c r="R79" s="237" t="s">
        <v>202</v>
      </c>
      <c r="S79" s="237" t="s">
        <v>142</v>
      </c>
      <c r="T79" s="238" t="s">
        <v>142</v>
      </c>
      <c r="U79" s="220">
        <v>0.13</v>
      </c>
      <c r="V79" s="220">
        <f>ROUND(E79*U79,2)</f>
        <v>4.5199999999999996</v>
      </c>
      <c r="W79" s="220"/>
      <c r="X79" s="220" t="s">
        <v>203</v>
      </c>
      <c r="Y79" s="210"/>
      <c r="Z79" s="210"/>
      <c r="AA79" s="210"/>
      <c r="AB79" s="210"/>
      <c r="AC79" s="210"/>
      <c r="AD79" s="210"/>
      <c r="AE79" s="210"/>
      <c r="AF79" s="210"/>
      <c r="AG79" s="210" t="s">
        <v>204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ht="22.5" outlineLevel="1" x14ac:dyDescent="0.2">
      <c r="A80" s="217"/>
      <c r="B80" s="218"/>
      <c r="C80" s="261" t="s">
        <v>359</v>
      </c>
      <c r="D80" s="260"/>
      <c r="E80" s="260"/>
      <c r="F80" s="260"/>
      <c r="G80" s="26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10"/>
      <c r="Z80" s="210"/>
      <c r="AA80" s="210"/>
      <c r="AB80" s="210"/>
      <c r="AC80" s="210"/>
      <c r="AD80" s="210"/>
      <c r="AE80" s="210"/>
      <c r="AF80" s="210"/>
      <c r="AG80" s="210" t="s">
        <v>206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40" t="str">
        <f>C80</f>
        <v>s případným nutným přemístěním hromad nebo dočasných skládek na místo potřeby ze vzdálenosti do 30 m, v rovině nebo ve svahu do 1 : 5,</v>
      </c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17"/>
      <c r="B81" s="218"/>
      <c r="C81" s="262" t="s">
        <v>355</v>
      </c>
      <c r="D81" s="258"/>
      <c r="E81" s="259">
        <v>22.75</v>
      </c>
      <c r="F81" s="220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10"/>
      <c r="Z81" s="210"/>
      <c r="AA81" s="210"/>
      <c r="AB81" s="210"/>
      <c r="AC81" s="210"/>
      <c r="AD81" s="210"/>
      <c r="AE81" s="210"/>
      <c r="AF81" s="210"/>
      <c r="AG81" s="210" t="s">
        <v>208</v>
      </c>
      <c r="AH81" s="210">
        <v>0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17"/>
      <c r="B82" s="218"/>
      <c r="C82" s="262" t="s">
        <v>356</v>
      </c>
      <c r="D82" s="258"/>
      <c r="E82" s="259">
        <v>12</v>
      </c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10"/>
      <c r="Z82" s="210"/>
      <c r="AA82" s="210"/>
      <c r="AB82" s="210"/>
      <c r="AC82" s="210"/>
      <c r="AD82" s="210"/>
      <c r="AE82" s="210"/>
      <c r="AF82" s="210"/>
      <c r="AG82" s="210" t="s">
        <v>208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32">
        <v>14</v>
      </c>
      <c r="B83" s="233" t="s">
        <v>360</v>
      </c>
      <c r="C83" s="251" t="s">
        <v>361</v>
      </c>
      <c r="D83" s="234" t="s">
        <v>362</v>
      </c>
      <c r="E83" s="235">
        <v>1.0425</v>
      </c>
      <c r="F83" s="236"/>
      <c r="G83" s="237">
        <f>ROUND(E83*F83,2)</f>
        <v>0</v>
      </c>
      <c r="H83" s="236"/>
      <c r="I83" s="237">
        <f>ROUND(E83*H83,2)</f>
        <v>0</v>
      </c>
      <c r="J83" s="236"/>
      <c r="K83" s="237">
        <f>ROUND(E83*J83,2)</f>
        <v>0</v>
      </c>
      <c r="L83" s="237">
        <v>21</v>
      </c>
      <c r="M83" s="237">
        <f>G83*(1+L83/100)</f>
        <v>0</v>
      </c>
      <c r="N83" s="237">
        <v>1E-3</v>
      </c>
      <c r="O83" s="237">
        <f>ROUND(E83*N83,2)</f>
        <v>0</v>
      </c>
      <c r="P83" s="237">
        <v>0</v>
      </c>
      <c r="Q83" s="237">
        <f>ROUND(E83*P83,2)</f>
        <v>0</v>
      </c>
      <c r="R83" s="237" t="s">
        <v>363</v>
      </c>
      <c r="S83" s="237" t="s">
        <v>142</v>
      </c>
      <c r="T83" s="238" t="s">
        <v>142</v>
      </c>
      <c r="U83" s="220">
        <v>0</v>
      </c>
      <c r="V83" s="220">
        <f>ROUND(E83*U83,2)</f>
        <v>0</v>
      </c>
      <c r="W83" s="220"/>
      <c r="X83" s="220" t="s">
        <v>266</v>
      </c>
      <c r="Y83" s="210"/>
      <c r="Z83" s="210"/>
      <c r="AA83" s="210"/>
      <c r="AB83" s="210"/>
      <c r="AC83" s="210"/>
      <c r="AD83" s="210"/>
      <c r="AE83" s="210"/>
      <c r="AF83" s="210"/>
      <c r="AG83" s="210" t="s">
        <v>267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17"/>
      <c r="B84" s="218"/>
      <c r="C84" s="262" t="s">
        <v>364</v>
      </c>
      <c r="D84" s="258"/>
      <c r="E84" s="259">
        <v>1.0425</v>
      </c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10"/>
      <c r="Z84" s="210"/>
      <c r="AA84" s="210"/>
      <c r="AB84" s="210"/>
      <c r="AC84" s="210"/>
      <c r="AD84" s="210"/>
      <c r="AE84" s="210"/>
      <c r="AF84" s="210"/>
      <c r="AG84" s="210" t="s">
        <v>208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">
      <c r="A85" s="232">
        <v>15</v>
      </c>
      <c r="B85" s="233" t="s">
        <v>365</v>
      </c>
      <c r="C85" s="251" t="s">
        <v>366</v>
      </c>
      <c r="D85" s="234" t="s">
        <v>241</v>
      </c>
      <c r="E85" s="235">
        <v>5.8125</v>
      </c>
      <c r="F85" s="236"/>
      <c r="G85" s="237">
        <f>ROUND(E85*F85,2)</f>
        <v>0</v>
      </c>
      <c r="H85" s="236"/>
      <c r="I85" s="237">
        <f>ROUND(E85*H85,2)</f>
        <v>0</v>
      </c>
      <c r="J85" s="236"/>
      <c r="K85" s="237">
        <f>ROUND(E85*J85,2)</f>
        <v>0</v>
      </c>
      <c r="L85" s="237">
        <v>21</v>
      </c>
      <c r="M85" s="237">
        <f>G85*(1+L85/100)</f>
        <v>0</v>
      </c>
      <c r="N85" s="237">
        <v>1.67</v>
      </c>
      <c r="O85" s="237">
        <f>ROUND(E85*N85,2)</f>
        <v>9.7100000000000009</v>
      </c>
      <c r="P85" s="237">
        <v>0</v>
      </c>
      <c r="Q85" s="237">
        <f>ROUND(E85*P85,2)</f>
        <v>0</v>
      </c>
      <c r="R85" s="237" t="s">
        <v>363</v>
      </c>
      <c r="S85" s="237" t="s">
        <v>142</v>
      </c>
      <c r="T85" s="238" t="s">
        <v>142</v>
      </c>
      <c r="U85" s="220">
        <v>0</v>
      </c>
      <c r="V85" s="220">
        <f>ROUND(E85*U85,2)</f>
        <v>0</v>
      </c>
      <c r="W85" s="220"/>
      <c r="X85" s="220" t="s">
        <v>266</v>
      </c>
      <c r="Y85" s="210"/>
      <c r="Z85" s="210"/>
      <c r="AA85" s="210"/>
      <c r="AB85" s="210"/>
      <c r="AC85" s="210"/>
      <c r="AD85" s="210"/>
      <c r="AE85" s="210"/>
      <c r="AF85" s="210"/>
      <c r="AG85" s="210" t="s">
        <v>267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17"/>
      <c r="B86" s="218"/>
      <c r="C86" s="262" t="s">
        <v>351</v>
      </c>
      <c r="D86" s="258"/>
      <c r="E86" s="259">
        <v>3.4125000000000001</v>
      </c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10"/>
      <c r="Z86" s="210"/>
      <c r="AA86" s="210"/>
      <c r="AB86" s="210"/>
      <c r="AC86" s="210"/>
      <c r="AD86" s="210"/>
      <c r="AE86" s="210"/>
      <c r="AF86" s="210"/>
      <c r="AG86" s="210" t="s">
        <v>208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17"/>
      <c r="B87" s="218"/>
      <c r="C87" s="262" t="s">
        <v>352</v>
      </c>
      <c r="D87" s="258"/>
      <c r="E87" s="259">
        <v>2.4</v>
      </c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10"/>
      <c r="Z87" s="210"/>
      <c r="AA87" s="210"/>
      <c r="AB87" s="210"/>
      <c r="AC87" s="210"/>
      <c r="AD87" s="210"/>
      <c r="AE87" s="210"/>
      <c r="AF87" s="210"/>
      <c r="AG87" s="210" t="s">
        <v>208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x14ac:dyDescent="0.2">
      <c r="A88" s="226" t="s">
        <v>137</v>
      </c>
      <c r="B88" s="227" t="s">
        <v>81</v>
      </c>
      <c r="C88" s="250" t="s">
        <v>82</v>
      </c>
      <c r="D88" s="228"/>
      <c r="E88" s="229"/>
      <c r="F88" s="230"/>
      <c r="G88" s="230">
        <f>SUMIF(AG89:AG122,"&lt;&gt;NOR",G89:G122)</f>
        <v>0</v>
      </c>
      <c r="H88" s="230"/>
      <c r="I88" s="230">
        <f>SUM(I89:I122)</f>
        <v>0</v>
      </c>
      <c r="J88" s="230"/>
      <c r="K88" s="230">
        <f>SUM(K89:K122)</f>
        <v>0</v>
      </c>
      <c r="L88" s="230"/>
      <c r="M88" s="230">
        <f>SUM(M89:M122)</f>
        <v>0</v>
      </c>
      <c r="N88" s="230"/>
      <c r="O88" s="230">
        <f>SUM(O89:O122)</f>
        <v>43</v>
      </c>
      <c r="P88" s="230"/>
      <c r="Q88" s="230">
        <f>SUM(Q89:Q122)</f>
        <v>0</v>
      </c>
      <c r="R88" s="230"/>
      <c r="S88" s="230"/>
      <c r="T88" s="231"/>
      <c r="U88" s="225"/>
      <c r="V88" s="225">
        <f>SUM(V89:V122)</f>
        <v>49.620000000000005</v>
      </c>
      <c r="W88" s="225"/>
      <c r="X88" s="225"/>
      <c r="AG88" t="s">
        <v>138</v>
      </c>
    </row>
    <row r="89" spans="1:60" outlineLevel="1" x14ac:dyDescent="0.2">
      <c r="A89" s="232">
        <v>16</v>
      </c>
      <c r="B89" s="233" t="s">
        <v>367</v>
      </c>
      <c r="C89" s="251" t="s">
        <v>368</v>
      </c>
      <c r="D89" s="234" t="s">
        <v>241</v>
      </c>
      <c r="E89" s="235">
        <v>0.79784999999999995</v>
      </c>
      <c r="F89" s="236"/>
      <c r="G89" s="237">
        <f>ROUND(E89*F89,2)</f>
        <v>0</v>
      </c>
      <c r="H89" s="236"/>
      <c r="I89" s="237">
        <f>ROUND(E89*H89,2)</f>
        <v>0</v>
      </c>
      <c r="J89" s="236"/>
      <c r="K89" s="237">
        <f>ROUND(E89*J89,2)</f>
        <v>0</v>
      </c>
      <c r="L89" s="237">
        <v>21</v>
      </c>
      <c r="M89" s="237">
        <f>G89*(1+L89/100)</f>
        <v>0</v>
      </c>
      <c r="N89" s="237">
        <v>1.9397</v>
      </c>
      <c r="O89" s="237">
        <f>ROUND(E89*N89,2)</f>
        <v>1.55</v>
      </c>
      <c r="P89" s="237">
        <v>0</v>
      </c>
      <c r="Q89" s="237">
        <f>ROUND(E89*P89,2)</f>
        <v>0</v>
      </c>
      <c r="R89" s="237"/>
      <c r="S89" s="237" t="s">
        <v>142</v>
      </c>
      <c r="T89" s="238" t="s">
        <v>142</v>
      </c>
      <c r="U89" s="220">
        <v>0.96499999999999997</v>
      </c>
      <c r="V89" s="220">
        <f>ROUND(E89*U89,2)</f>
        <v>0.77</v>
      </c>
      <c r="W89" s="220"/>
      <c r="X89" s="220" t="s">
        <v>203</v>
      </c>
      <c r="Y89" s="210"/>
      <c r="Z89" s="210"/>
      <c r="AA89" s="210"/>
      <c r="AB89" s="210"/>
      <c r="AC89" s="210"/>
      <c r="AD89" s="210"/>
      <c r="AE89" s="210"/>
      <c r="AF89" s="210"/>
      <c r="AG89" s="210" t="s">
        <v>204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">
      <c r="A90" s="217"/>
      <c r="B90" s="218"/>
      <c r="C90" s="262" t="s">
        <v>369</v>
      </c>
      <c r="D90" s="258"/>
      <c r="E90" s="259">
        <v>0.25600000000000001</v>
      </c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10"/>
      <c r="Z90" s="210"/>
      <c r="AA90" s="210"/>
      <c r="AB90" s="210"/>
      <c r="AC90" s="210"/>
      <c r="AD90" s="210"/>
      <c r="AE90" s="210"/>
      <c r="AF90" s="210"/>
      <c r="AG90" s="210" t="s">
        <v>208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ht="22.5" outlineLevel="1" x14ac:dyDescent="0.2">
      <c r="A91" s="217"/>
      <c r="B91" s="218"/>
      <c r="C91" s="262" t="s">
        <v>370</v>
      </c>
      <c r="D91" s="258"/>
      <c r="E91" s="259">
        <v>0.22500000000000001</v>
      </c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10"/>
      <c r="Z91" s="210"/>
      <c r="AA91" s="210"/>
      <c r="AB91" s="210"/>
      <c r="AC91" s="210"/>
      <c r="AD91" s="210"/>
      <c r="AE91" s="210"/>
      <c r="AF91" s="210"/>
      <c r="AG91" s="210" t="s">
        <v>208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17"/>
      <c r="B92" s="218"/>
      <c r="C92" s="262" t="s">
        <v>371</v>
      </c>
      <c r="D92" s="258"/>
      <c r="E92" s="259">
        <v>2.826E-2</v>
      </c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10"/>
      <c r="Z92" s="210"/>
      <c r="AA92" s="210"/>
      <c r="AB92" s="210"/>
      <c r="AC92" s="210"/>
      <c r="AD92" s="210"/>
      <c r="AE92" s="210"/>
      <c r="AF92" s="210"/>
      <c r="AG92" s="210" t="s">
        <v>208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17"/>
      <c r="B93" s="218"/>
      <c r="C93" s="262" t="s">
        <v>372</v>
      </c>
      <c r="D93" s="258"/>
      <c r="E93" s="259">
        <v>0.22500000000000001</v>
      </c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10"/>
      <c r="Z93" s="210"/>
      <c r="AA93" s="210"/>
      <c r="AB93" s="210"/>
      <c r="AC93" s="210"/>
      <c r="AD93" s="210"/>
      <c r="AE93" s="210"/>
      <c r="AF93" s="210"/>
      <c r="AG93" s="210" t="s">
        <v>208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17"/>
      <c r="B94" s="218"/>
      <c r="C94" s="262" t="s">
        <v>373</v>
      </c>
      <c r="D94" s="258"/>
      <c r="E94" s="259">
        <v>6.3589999999999994E-2</v>
      </c>
      <c r="F94" s="220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10"/>
      <c r="Z94" s="210"/>
      <c r="AA94" s="210"/>
      <c r="AB94" s="210"/>
      <c r="AC94" s="210"/>
      <c r="AD94" s="210"/>
      <c r="AE94" s="210"/>
      <c r="AF94" s="210"/>
      <c r="AG94" s="210" t="s">
        <v>208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32">
        <v>17</v>
      </c>
      <c r="B95" s="233" t="s">
        <v>374</v>
      </c>
      <c r="C95" s="251" t="s">
        <v>375</v>
      </c>
      <c r="D95" s="234" t="s">
        <v>241</v>
      </c>
      <c r="E95" s="235">
        <v>15.84243</v>
      </c>
      <c r="F95" s="236"/>
      <c r="G95" s="237">
        <f>ROUND(E95*F95,2)</f>
        <v>0</v>
      </c>
      <c r="H95" s="236"/>
      <c r="I95" s="237">
        <f>ROUND(E95*H95,2)</f>
        <v>0</v>
      </c>
      <c r="J95" s="236"/>
      <c r="K95" s="237">
        <f>ROUND(E95*J95,2)</f>
        <v>0</v>
      </c>
      <c r="L95" s="237">
        <v>21</v>
      </c>
      <c r="M95" s="237">
        <f>G95*(1+L95/100)</f>
        <v>0</v>
      </c>
      <c r="N95" s="237">
        <v>2.5249999999999999</v>
      </c>
      <c r="O95" s="237">
        <f>ROUND(E95*N95,2)</f>
        <v>40</v>
      </c>
      <c r="P95" s="237">
        <v>0</v>
      </c>
      <c r="Q95" s="237">
        <f>ROUND(E95*P95,2)</f>
        <v>0</v>
      </c>
      <c r="R95" s="237" t="s">
        <v>376</v>
      </c>
      <c r="S95" s="237" t="s">
        <v>142</v>
      </c>
      <c r="T95" s="238" t="s">
        <v>142</v>
      </c>
      <c r="U95" s="220">
        <v>0.47699999999999998</v>
      </c>
      <c r="V95" s="220">
        <f>ROUND(E95*U95,2)</f>
        <v>7.56</v>
      </c>
      <c r="W95" s="220"/>
      <c r="X95" s="220" t="s">
        <v>203</v>
      </c>
      <c r="Y95" s="210"/>
      <c r="Z95" s="210"/>
      <c r="AA95" s="210"/>
      <c r="AB95" s="210"/>
      <c r="AC95" s="210"/>
      <c r="AD95" s="210"/>
      <c r="AE95" s="210"/>
      <c r="AF95" s="210"/>
      <c r="AG95" s="210" t="s">
        <v>204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17"/>
      <c r="B96" s="218"/>
      <c r="C96" s="262" t="s">
        <v>377</v>
      </c>
      <c r="D96" s="258"/>
      <c r="E96" s="259">
        <v>11.648</v>
      </c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10"/>
      <c r="Z96" s="210"/>
      <c r="AA96" s="210"/>
      <c r="AB96" s="210"/>
      <c r="AC96" s="210"/>
      <c r="AD96" s="210"/>
      <c r="AE96" s="210"/>
      <c r="AF96" s="210"/>
      <c r="AG96" s="210" t="s">
        <v>208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17"/>
      <c r="B97" s="218"/>
      <c r="C97" s="262" t="s">
        <v>378</v>
      </c>
      <c r="D97" s="258"/>
      <c r="E97" s="259">
        <v>2.56</v>
      </c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10"/>
      <c r="Z97" s="210"/>
      <c r="AA97" s="210"/>
      <c r="AB97" s="210"/>
      <c r="AC97" s="210"/>
      <c r="AD97" s="210"/>
      <c r="AE97" s="210"/>
      <c r="AF97" s="210"/>
      <c r="AG97" s="210" t="s">
        <v>208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ht="22.5" outlineLevel="1" x14ac:dyDescent="0.2">
      <c r="A98" s="217"/>
      <c r="B98" s="218"/>
      <c r="C98" s="262" t="s">
        <v>379</v>
      </c>
      <c r="D98" s="258"/>
      <c r="E98" s="259">
        <v>0.97499999999999998</v>
      </c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10"/>
      <c r="Z98" s="210"/>
      <c r="AA98" s="210"/>
      <c r="AB98" s="210"/>
      <c r="AC98" s="210"/>
      <c r="AD98" s="210"/>
      <c r="AE98" s="210"/>
      <c r="AF98" s="210"/>
      <c r="AG98" s="210" t="s">
        <v>208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17"/>
      <c r="B99" s="218"/>
      <c r="C99" s="262" t="s">
        <v>380</v>
      </c>
      <c r="D99" s="258"/>
      <c r="E99" s="259">
        <v>-6.3589999999999994E-2</v>
      </c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10"/>
      <c r="Z99" s="210"/>
      <c r="AA99" s="210"/>
      <c r="AB99" s="210"/>
      <c r="AC99" s="210"/>
      <c r="AD99" s="210"/>
      <c r="AE99" s="210"/>
      <c r="AF99" s="210"/>
      <c r="AG99" s="210" t="s">
        <v>208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1" x14ac:dyDescent="0.2">
      <c r="A100" s="217"/>
      <c r="B100" s="218"/>
      <c r="C100" s="262" t="s">
        <v>381</v>
      </c>
      <c r="D100" s="258"/>
      <c r="E100" s="259">
        <v>-9.4200000000000006E-2</v>
      </c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10"/>
      <c r="Z100" s="210"/>
      <c r="AA100" s="210"/>
      <c r="AB100" s="210"/>
      <c r="AC100" s="210"/>
      <c r="AD100" s="210"/>
      <c r="AE100" s="210"/>
      <c r="AF100" s="210"/>
      <c r="AG100" s="210" t="s">
        <v>208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outlineLevel="1" x14ac:dyDescent="0.2">
      <c r="A101" s="217"/>
      <c r="B101" s="218"/>
      <c r="C101" s="262" t="s">
        <v>382</v>
      </c>
      <c r="D101" s="258"/>
      <c r="E101" s="259">
        <v>0.97499999999999998</v>
      </c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10"/>
      <c r="Z101" s="210"/>
      <c r="AA101" s="210"/>
      <c r="AB101" s="210"/>
      <c r="AC101" s="210"/>
      <c r="AD101" s="210"/>
      <c r="AE101" s="210"/>
      <c r="AF101" s="210"/>
      <c r="AG101" s="210" t="s">
        <v>208</v>
      </c>
      <c r="AH101" s="210">
        <v>0</v>
      </c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">
      <c r="A102" s="217"/>
      <c r="B102" s="218"/>
      <c r="C102" s="262" t="s">
        <v>380</v>
      </c>
      <c r="D102" s="258"/>
      <c r="E102" s="259">
        <v>-6.3589999999999994E-2</v>
      </c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10"/>
      <c r="Z102" s="210"/>
      <c r="AA102" s="210"/>
      <c r="AB102" s="210"/>
      <c r="AC102" s="210"/>
      <c r="AD102" s="210"/>
      <c r="AE102" s="210"/>
      <c r="AF102" s="210"/>
      <c r="AG102" s="210" t="s">
        <v>208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17"/>
      <c r="B103" s="218"/>
      <c r="C103" s="262" t="s">
        <v>381</v>
      </c>
      <c r="D103" s="258"/>
      <c r="E103" s="259">
        <v>-9.4200000000000006E-2</v>
      </c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10"/>
      <c r="Z103" s="210"/>
      <c r="AA103" s="210"/>
      <c r="AB103" s="210"/>
      <c r="AC103" s="210"/>
      <c r="AD103" s="210"/>
      <c r="AE103" s="210"/>
      <c r="AF103" s="210"/>
      <c r="AG103" s="210" t="s">
        <v>208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32">
        <v>18</v>
      </c>
      <c r="B104" s="233" t="s">
        <v>383</v>
      </c>
      <c r="C104" s="251" t="s">
        <v>384</v>
      </c>
      <c r="D104" s="234" t="s">
        <v>232</v>
      </c>
      <c r="E104" s="235">
        <v>35.979999999999997</v>
      </c>
      <c r="F104" s="236"/>
      <c r="G104" s="237">
        <f>ROUND(E104*F104,2)</f>
        <v>0</v>
      </c>
      <c r="H104" s="236"/>
      <c r="I104" s="237">
        <f>ROUND(E104*H104,2)</f>
        <v>0</v>
      </c>
      <c r="J104" s="236"/>
      <c r="K104" s="237">
        <f>ROUND(E104*J104,2)</f>
        <v>0</v>
      </c>
      <c r="L104" s="237">
        <v>21</v>
      </c>
      <c r="M104" s="237">
        <f>G104*(1+L104/100)</f>
        <v>0</v>
      </c>
      <c r="N104" s="237">
        <v>3.6400000000000002E-2</v>
      </c>
      <c r="O104" s="237">
        <f>ROUND(E104*N104,2)</f>
        <v>1.31</v>
      </c>
      <c r="P104" s="237">
        <v>0</v>
      </c>
      <c r="Q104" s="237">
        <f>ROUND(E104*P104,2)</f>
        <v>0</v>
      </c>
      <c r="R104" s="237" t="s">
        <v>376</v>
      </c>
      <c r="S104" s="237" t="s">
        <v>142</v>
      </c>
      <c r="T104" s="238" t="s">
        <v>142</v>
      </c>
      <c r="U104" s="220">
        <v>0.52700000000000002</v>
      </c>
      <c r="V104" s="220">
        <f>ROUND(E104*U104,2)</f>
        <v>18.96</v>
      </c>
      <c r="W104" s="220"/>
      <c r="X104" s="220" t="s">
        <v>203</v>
      </c>
      <c r="Y104" s="210"/>
      <c r="Z104" s="210"/>
      <c r="AA104" s="210"/>
      <c r="AB104" s="210"/>
      <c r="AC104" s="210"/>
      <c r="AD104" s="210"/>
      <c r="AE104" s="210"/>
      <c r="AF104" s="210"/>
      <c r="AG104" s="210" t="s">
        <v>204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17"/>
      <c r="B105" s="218"/>
      <c r="C105" s="261" t="s">
        <v>385</v>
      </c>
      <c r="D105" s="260"/>
      <c r="E105" s="260"/>
      <c r="F105" s="260"/>
      <c r="G105" s="26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10"/>
      <c r="Z105" s="210"/>
      <c r="AA105" s="210"/>
      <c r="AB105" s="210"/>
      <c r="AC105" s="210"/>
      <c r="AD105" s="210"/>
      <c r="AE105" s="210"/>
      <c r="AF105" s="210"/>
      <c r="AG105" s="210" t="s">
        <v>206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40" t="str">
        <f>C105</f>
        <v>bednění svislé nebo šikmé (odkloněné), půdorysně přímé nebo zalomené, stěn základových patek ve volných nebo zapažených jámách, rýhách, šachtách, včetně případných vzpěr,</v>
      </c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17"/>
      <c r="B106" s="218"/>
      <c r="C106" s="262" t="s">
        <v>386</v>
      </c>
      <c r="D106" s="258"/>
      <c r="E106" s="259">
        <v>23.8</v>
      </c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10"/>
      <c r="Z106" s="210"/>
      <c r="AA106" s="210"/>
      <c r="AB106" s="210"/>
      <c r="AC106" s="210"/>
      <c r="AD106" s="210"/>
      <c r="AE106" s="210"/>
      <c r="AF106" s="210"/>
      <c r="AG106" s="210" t="s">
        <v>208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17"/>
      <c r="B107" s="218"/>
      <c r="C107" s="262" t="s">
        <v>387</v>
      </c>
      <c r="D107" s="258"/>
      <c r="E107" s="259">
        <v>4.62</v>
      </c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10"/>
      <c r="Z107" s="210"/>
      <c r="AA107" s="210"/>
      <c r="AB107" s="210"/>
      <c r="AC107" s="210"/>
      <c r="AD107" s="210"/>
      <c r="AE107" s="210"/>
      <c r="AF107" s="210"/>
      <c r="AG107" s="210" t="s">
        <v>208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ht="22.5" outlineLevel="1" x14ac:dyDescent="0.2">
      <c r="A108" s="217"/>
      <c r="B108" s="218"/>
      <c r="C108" s="262" t="s">
        <v>388</v>
      </c>
      <c r="D108" s="258"/>
      <c r="E108" s="259">
        <v>3.15</v>
      </c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10"/>
      <c r="Z108" s="210"/>
      <c r="AA108" s="210"/>
      <c r="AB108" s="210"/>
      <c r="AC108" s="210"/>
      <c r="AD108" s="210"/>
      <c r="AE108" s="210"/>
      <c r="AF108" s="210"/>
      <c r="AG108" s="210" t="s">
        <v>208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ht="22.5" outlineLevel="1" x14ac:dyDescent="0.2">
      <c r="A109" s="217"/>
      <c r="B109" s="218"/>
      <c r="C109" s="262" t="s">
        <v>389</v>
      </c>
      <c r="D109" s="258"/>
      <c r="E109" s="259">
        <v>4.41</v>
      </c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10"/>
      <c r="Z109" s="210"/>
      <c r="AA109" s="210"/>
      <c r="AB109" s="210"/>
      <c r="AC109" s="210"/>
      <c r="AD109" s="210"/>
      <c r="AE109" s="210"/>
      <c r="AF109" s="210"/>
      <c r="AG109" s="210" t="s">
        <v>208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32">
        <v>19</v>
      </c>
      <c r="B110" s="233" t="s">
        <v>390</v>
      </c>
      <c r="C110" s="251" t="s">
        <v>391</v>
      </c>
      <c r="D110" s="234" t="s">
        <v>232</v>
      </c>
      <c r="E110" s="235">
        <v>35.979999999999997</v>
      </c>
      <c r="F110" s="236"/>
      <c r="G110" s="237">
        <f>ROUND(E110*F110,2)</f>
        <v>0</v>
      </c>
      <c r="H110" s="236"/>
      <c r="I110" s="237">
        <f>ROUND(E110*H110,2)</f>
        <v>0</v>
      </c>
      <c r="J110" s="236"/>
      <c r="K110" s="237">
        <f>ROUND(E110*J110,2)</f>
        <v>0</v>
      </c>
      <c r="L110" s="237">
        <v>21</v>
      </c>
      <c r="M110" s="237">
        <f>G110*(1+L110/100)</f>
        <v>0</v>
      </c>
      <c r="N110" s="237">
        <v>0</v>
      </c>
      <c r="O110" s="237">
        <f>ROUND(E110*N110,2)</f>
        <v>0</v>
      </c>
      <c r="P110" s="237">
        <v>0</v>
      </c>
      <c r="Q110" s="237">
        <f>ROUND(E110*P110,2)</f>
        <v>0</v>
      </c>
      <c r="R110" s="237" t="s">
        <v>376</v>
      </c>
      <c r="S110" s="237" t="s">
        <v>142</v>
      </c>
      <c r="T110" s="238" t="s">
        <v>142</v>
      </c>
      <c r="U110" s="220">
        <v>0.32</v>
      </c>
      <c r="V110" s="220">
        <f>ROUND(E110*U110,2)</f>
        <v>11.51</v>
      </c>
      <c r="W110" s="220"/>
      <c r="X110" s="220" t="s">
        <v>203</v>
      </c>
      <c r="Y110" s="210"/>
      <c r="Z110" s="210"/>
      <c r="AA110" s="210"/>
      <c r="AB110" s="210"/>
      <c r="AC110" s="210"/>
      <c r="AD110" s="210"/>
      <c r="AE110" s="210"/>
      <c r="AF110" s="210"/>
      <c r="AG110" s="210" t="s">
        <v>204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ht="22.5" outlineLevel="1" x14ac:dyDescent="0.2">
      <c r="A111" s="217"/>
      <c r="B111" s="218"/>
      <c r="C111" s="261" t="s">
        <v>385</v>
      </c>
      <c r="D111" s="260"/>
      <c r="E111" s="260"/>
      <c r="F111" s="260"/>
      <c r="G111" s="26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10"/>
      <c r="Z111" s="210"/>
      <c r="AA111" s="210"/>
      <c r="AB111" s="210"/>
      <c r="AC111" s="210"/>
      <c r="AD111" s="210"/>
      <c r="AE111" s="210"/>
      <c r="AF111" s="210"/>
      <c r="AG111" s="210" t="s">
        <v>206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40" t="str">
        <f>C111</f>
        <v>bednění svislé nebo šikmé (odkloněné), půdorysně přímé nebo zalomené, stěn základových patek ve volných nebo zapažených jámách, rýhách, šachtách, včetně případných vzpěr,</v>
      </c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">
      <c r="A112" s="217"/>
      <c r="B112" s="218"/>
      <c r="C112" s="262" t="s">
        <v>386</v>
      </c>
      <c r="D112" s="258"/>
      <c r="E112" s="259">
        <v>23.8</v>
      </c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10"/>
      <c r="Z112" s="210"/>
      <c r="AA112" s="210"/>
      <c r="AB112" s="210"/>
      <c r="AC112" s="210"/>
      <c r="AD112" s="210"/>
      <c r="AE112" s="210"/>
      <c r="AF112" s="210"/>
      <c r="AG112" s="210" t="s">
        <v>208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17"/>
      <c r="B113" s="218"/>
      <c r="C113" s="262" t="s">
        <v>387</v>
      </c>
      <c r="D113" s="258"/>
      <c r="E113" s="259">
        <v>4.62</v>
      </c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10"/>
      <c r="Z113" s="210"/>
      <c r="AA113" s="210"/>
      <c r="AB113" s="210"/>
      <c r="AC113" s="210"/>
      <c r="AD113" s="210"/>
      <c r="AE113" s="210"/>
      <c r="AF113" s="210"/>
      <c r="AG113" s="210" t="s">
        <v>208</v>
      </c>
      <c r="AH113" s="210">
        <v>0</v>
      </c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ht="22.5" outlineLevel="1" x14ac:dyDescent="0.2">
      <c r="A114" s="217"/>
      <c r="B114" s="218"/>
      <c r="C114" s="262" t="s">
        <v>388</v>
      </c>
      <c r="D114" s="258"/>
      <c r="E114" s="259">
        <v>3.15</v>
      </c>
      <c r="F114" s="220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10"/>
      <c r="Z114" s="210"/>
      <c r="AA114" s="210"/>
      <c r="AB114" s="210"/>
      <c r="AC114" s="210"/>
      <c r="AD114" s="210"/>
      <c r="AE114" s="210"/>
      <c r="AF114" s="210"/>
      <c r="AG114" s="210" t="s">
        <v>208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ht="22.5" outlineLevel="1" x14ac:dyDescent="0.2">
      <c r="A115" s="217"/>
      <c r="B115" s="218"/>
      <c r="C115" s="262" t="s">
        <v>389</v>
      </c>
      <c r="D115" s="258"/>
      <c r="E115" s="259">
        <v>4.41</v>
      </c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10"/>
      <c r="Z115" s="210"/>
      <c r="AA115" s="210"/>
      <c r="AB115" s="210"/>
      <c r="AC115" s="210"/>
      <c r="AD115" s="210"/>
      <c r="AE115" s="210"/>
      <c r="AF115" s="210"/>
      <c r="AG115" s="210" t="s">
        <v>208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ht="22.5" outlineLevel="1" x14ac:dyDescent="0.2">
      <c r="A116" s="232">
        <v>20</v>
      </c>
      <c r="B116" s="233" t="s">
        <v>392</v>
      </c>
      <c r="C116" s="251" t="s">
        <v>393</v>
      </c>
      <c r="D116" s="234" t="s">
        <v>201</v>
      </c>
      <c r="E116" s="235">
        <v>12</v>
      </c>
      <c r="F116" s="236"/>
      <c r="G116" s="237">
        <f>ROUND(E116*F116,2)</f>
        <v>0</v>
      </c>
      <c r="H116" s="236"/>
      <c r="I116" s="237">
        <f>ROUND(E116*H116,2)</f>
        <v>0</v>
      </c>
      <c r="J116" s="236"/>
      <c r="K116" s="237">
        <f>ROUND(E116*J116,2)</f>
        <v>0</v>
      </c>
      <c r="L116" s="237">
        <v>21</v>
      </c>
      <c r="M116" s="237">
        <f>G116*(1+L116/100)</f>
        <v>0</v>
      </c>
      <c r="N116" s="237">
        <v>5.9100000000000003E-3</v>
      </c>
      <c r="O116" s="237">
        <f>ROUND(E116*N116,2)</f>
        <v>7.0000000000000007E-2</v>
      </c>
      <c r="P116" s="237">
        <v>0</v>
      </c>
      <c r="Q116" s="237">
        <f>ROUND(E116*P116,2)</f>
        <v>0</v>
      </c>
      <c r="R116" s="237" t="s">
        <v>394</v>
      </c>
      <c r="S116" s="237" t="s">
        <v>142</v>
      </c>
      <c r="T116" s="238" t="s">
        <v>142</v>
      </c>
      <c r="U116" s="220">
        <v>0.81100000000000005</v>
      </c>
      <c r="V116" s="220">
        <f>ROUND(E116*U116,2)</f>
        <v>9.73</v>
      </c>
      <c r="W116" s="220"/>
      <c r="X116" s="220" t="s">
        <v>203</v>
      </c>
      <c r="Y116" s="210"/>
      <c r="Z116" s="210"/>
      <c r="AA116" s="210"/>
      <c r="AB116" s="210"/>
      <c r="AC116" s="210"/>
      <c r="AD116" s="210"/>
      <c r="AE116" s="210"/>
      <c r="AF116" s="210"/>
      <c r="AG116" s="210" t="s">
        <v>204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17"/>
      <c r="B117" s="218"/>
      <c r="C117" s="261" t="s">
        <v>395</v>
      </c>
      <c r="D117" s="260"/>
      <c r="E117" s="260"/>
      <c r="F117" s="260"/>
      <c r="G117" s="26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10"/>
      <c r="Z117" s="210"/>
      <c r="AA117" s="210"/>
      <c r="AB117" s="210"/>
      <c r="AC117" s="210"/>
      <c r="AD117" s="210"/>
      <c r="AE117" s="210"/>
      <c r="AF117" s="210"/>
      <c r="AG117" s="210" t="s">
        <v>206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17"/>
      <c r="B118" s="218"/>
      <c r="C118" s="253" t="s">
        <v>396</v>
      </c>
      <c r="D118" s="241"/>
      <c r="E118" s="241"/>
      <c r="F118" s="241"/>
      <c r="G118" s="241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10"/>
      <c r="Z118" s="210"/>
      <c r="AA118" s="210"/>
      <c r="AB118" s="210"/>
      <c r="AC118" s="210"/>
      <c r="AD118" s="210"/>
      <c r="AE118" s="210"/>
      <c r="AF118" s="210"/>
      <c r="AG118" s="210" t="s">
        <v>146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">
      <c r="A119" s="217"/>
      <c r="B119" s="218"/>
      <c r="C119" s="262" t="s">
        <v>397</v>
      </c>
      <c r="D119" s="258"/>
      <c r="E119" s="259">
        <v>12</v>
      </c>
      <c r="F119" s="220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10"/>
      <c r="Z119" s="210"/>
      <c r="AA119" s="210"/>
      <c r="AB119" s="210"/>
      <c r="AC119" s="210"/>
      <c r="AD119" s="210"/>
      <c r="AE119" s="210"/>
      <c r="AF119" s="210"/>
      <c r="AG119" s="210" t="s">
        <v>208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22.5" outlineLevel="1" x14ac:dyDescent="0.2">
      <c r="A120" s="232">
        <v>21</v>
      </c>
      <c r="B120" s="233" t="s">
        <v>398</v>
      </c>
      <c r="C120" s="251" t="s">
        <v>399</v>
      </c>
      <c r="D120" s="234" t="s">
        <v>265</v>
      </c>
      <c r="E120" s="235">
        <v>7.1480000000000002E-2</v>
      </c>
      <c r="F120" s="236"/>
      <c r="G120" s="237">
        <f>ROUND(E120*F120,2)</f>
        <v>0</v>
      </c>
      <c r="H120" s="236"/>
      <c r="I120" s="237">
        <f>ROUND(E120*H120,2)</f>
        <v>0</v>
      </c>
      <c r="J120" s="236"/>
      <c r="K120" s="237">
        <f>ROUND(E120*J120,2)</f>
        <v>0</v>
      </c>
      <c r="L120" s="237">
        <v>21</v>
      </c>
      <c r="M120" s="237">
        <f>G120*(1+L120/100)</f>
        <v>0</v>
      </c>
      <c r="N120" s="237">
        <v>1.04548</v>
      </c>
      <c r="O120" s="237">
        <f>ROUND(E120*N120,2)</f>
        <v>7.0000000000000007E-2</v>
      </c>
      <c r="P120" s="237">
        <v>0</v>
      </c>
      <c r="Q120" s="237">
        <f>ROUND(E120*P120,2)</f>
        <v>0</v>
      </c>
      <c r="R120" s="237" t="s">
        <v>376</v>
      </c>
      <c r="S120" s="237" t="s">
        <v>142</v>
      </c>
      <c r="T120" s="238" t="s">
        <v>142</v>
      </c>
      <c r="U120" s="220">
        <v>15.231</v>
      </c>
      <c r="V120" s="220">
        <f>ROUND(E120*U120,2)</f>
        <v>1.0900000000000001</v>
      </c>
      <c r="W120" s="220"/>
      <c r="X120" s="220" t="s">
        <v>203</v>
      </c>
      <c r="Y120" s="210"/>
      <c r="Z120" s="210"/>
      <c r="AA120" s="210"/>
      <c r="AB120" s="210"/>
      <c r="AC120" s="210"/>
      <c r="AD120" s="210"/>
      <c r="AE120" s="210"/>
      <c r="AF120" s="210"/>
      <c r="AG120" s="210" t="s">
        <v>204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ht="22.5" outlineLevel="1" x14ac:dyDescent="0.2">
      <c r="A121" s="217"/>
      <c r="B121" s="218"/>
      <c r="C121" s="252" t="s">
        <v>400</v>
      </c>
      <c r="D121" s="239"/>
      <c r="E121" s="239"/>
      <c r="F121" s="239"/>
      <c r="G121" s="239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10"/>
      <c r="Z121" s="210"/>
      <c r="AA121" s="210"/>
      <c r="AB121" s="210"/>
      <c r="AC121" s="210"/>
      <c r="AD121" s="210"/>
      <c r="AE121" s="210"/>
      <c r="AF121" s="210"/>
      <c r="AG121" s="210" t="s">
        <v>146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40" t="str">
        <f>C121</f>
        <v>V položce jsou zakalkulovány náklady na dodání plošně rovných sítí, jejich uložení a případné stříhání a její vyvázání nebo přivaření bodovými svary. Položka neobsahuje ohýbání sítí do hran.</v>
      </c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17"/>
      <c r="B122" s="218"/>
      <c r="C122" s="262" t="s">
        <v>401</v>
      </c>
      <c r="D122" s="258"/>
      <c r="E122" s="259">
        <v>7.1480000000000002E-2</v>
      </c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10"/>
      <c r="Z122" s="210"/>
      <c r="AA122" s="210"/>
      <c r="AB122" s="210"/>
      <c r="AC122" s="210"/>
      <c r="AD122" s="210"/>
      <c r="AE122" s="210"/>
      <c r="AF122" s="210"/>
      <c r="AG122" s="210" t="s">
        <v>208</v>
      </c>
      <c r="AH122" s="210">
        <v>0</v>
      </c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x14ac:dyDescent="0.2">
      <c r="A123" s="226" t="s">
        <v>137</v>
      </c>
      <c r="B123" s="227" t="s">
        <v>83</v>
      </c>
      <c r="C123" s="250" t="s">
        <v>84</v>
      </c>
      <c r="D123" s="228"/>
      <c r="E123" s="229"/>
      <c r="F123" s="230"/>
      <c r="G123" s="230">
        <f>SUMIF(AG124:AG187,"&lt;&gt;NOR",G124:G187)</f>
        <v>0</v>
      </c>
      <c r="H123" s="230"/>
      <c r="I123" s="230">
        <f>SUM(I124:I187)</f>
        <v>0</v>
      </c>
      <c r="J123" s="230"/>
      <c r="K123" s="230">
        <f>SUM(K124:K187)</f>
        <v>0</v>
      </c>
      <c r="L123" s="230"/>
      <c r="M123" s="230">
        <f>SUM(M124:M187)</f>
        <v>0</v>
      </c>
      <c r="N123" s="230"/>
      <c r="O123" s="230">
        <f>SUM(O124:O187)</f>
        <v>318.24000000000007</v>
      </c>
      <c r="P123" s="230"/>
      <c r="Q123" s="230">
        <f>SUM(Q124:Q187)</f>
        <v>0</v>
      </c>
      <c r="R123" s="230"/>
      <c r="S123" s="230"/>
      <c r="T123" s="231"/>
      <c r="U123" s="225"/>
      <c r="V123" s="225">
        <f>SUM(V124:V187)</f>
        <v>407.47999999999996</v>
      </c>
      <c r="W123" s="225"/>
      <c r="X123" s="225"/>
      <c r="AG123" t="s">
        <v>138</v>
      </c>
    </row>
    <row r="124" spans="1:60" outlineLevel="1" x14ac:dyDescent="0.2">
      <c r="A124" s="232">
        <v>22</v>
      </c>
      <c r="B124" s="233" t="s">
        <v>402</v>
      </c>
      <c r="C124" s="251" t="s">
        <v>403</v>
      </c>
      <c r="D124" s="234" t="s">
        <v>241</v>
      </c>
      <c r="E124" s="235">
        <v>110.59</v>
      </c>
      <c r="F124" s="236"/>
      <c r="G124" s="237">
        <f>ROUND(E124*F124,2)</f>
        <v>0</v>
      </c>
      <c r="H124" s="236"/>
      <c r="I124" s="237">
        <f>ROUND(E124*H124,2)</f>
        <v>0</v>
      </c>
      <c r="J124" s="236"/>
      <c r="K124" s="237">
        <f>ROUND(E124*J124,2)</f>
        <v>0</v>
      </c>
      <c r="L124" s="237">
        <v>21</v>
      </c>
      <c r="M124" s="237">
        <f>G124*(1+L124/100)</f>
        <v>0</v>
      </c>
      <c r="N124" s="237">
        <v>1.665</v>
      </c>
      <c r="O124" s="237">
        <f>ROUND(E124*N124,2)</f>
        <v>184.13</v>
      </c>
      <c r="P124" s="237">
        <v>0</v>
      </c>
      <c r="Q124" s="237">
        <f>ROUND(E124*P124,2)</f>
        <v>0</v>
      </c>
      <c r="R124" s="237"/>
      <c r="S124" s="237" t="s">
        <v>142</v>
      </c>
      <c r="T124" s="238" t="s">
        <v>142</v>
      </c>
      <c r="U124" s="220">
        <v>0.92</v>
      </c>
      <c r="V124" s="220">
        <f>ROUND(E124*U124,2)</f>
        <v>101.74</v>
      </c>
      <c r="W124" s="220"/>
      <c r="X124" s="220" t="s">
        <v>203</v>
      </c>
      <c r="Y124" s="210"/>
      <c r="Z124" s="210"/>
      <c r="AA124" s="210"/>
      <c r="AB124" s="210"/>
      <c r="AC124" s="210"/>
      <c r="AD124" s="210"/>
      <c r="AE124" s="210"/>
      <c r="AF124" s="210"/>
      <c r="AG124" s="210" t="s">
        <v>204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1" x14ac:dyDescent="0.2">
      <c r="A125" s="217"/>
      <c r="B125" s="218"/>
      <c r="C125" s="252" t="s">
        <v>404</v>
      </c>
      <c r="D125" s="239"/>
      <c r="E125" s="239"/>
      <c r="F125" s="239"/>
      <c r="G125" s="239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10"/>
      <c r="Z125" s="210"/>
      <c r="AA125" s="210"/>
      <c r="AB125" s="210"/>
      <c r="AC125" s="210"/>
      <c r="AD125" s="210"/>
      <c r="AE125" s="210"/>
      <c r="AF125" s="210"/>
      <c r="AG125" s="210" t="s">
        <v>146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1" x14ac:dyDescent="0.2">
      <c r="A126" s="217"/>
      <c r="B126" s="218"/>
      <c r="C126" s="262" t="s">
        <v>405</v>
      </c>
      <c r="D126" s="258"/>
      <c r="E126" s="259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10"/>
      <c r="Z126" s="210"/>
      <c r="AA126" s="210"/>
      <c r="AB126" s="210"/>
      <c r="AC126" s="210"/>
      <c r="AD126" s="210"/>
      <c r="AE126" s="210"/>
      <c r="AF126" s="210"/>
      <c r="AG126" s="210" t="s">
        <v>208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17"/>
      <c r="B127" s="218"/>
      <c r="C127" s="262" t="s">
        <v>406</v>
      </c>
      <c r="D127" s="258"/>
      <c r="E127" s="259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10"/>
      <c r="Z127" s="210"/>
      <c r="AA127" s="210"/>
      <c r="AB127" s="210"/>
      <c r="AC127" s="210"/>
      <c r="AD127" s="210"/>
      <c r="AE127" s="210"/>
      <c r="AF127" s="210"/>
      <c r="AG127" s="210" t="s">
        <v>208</v>
      </c>
      <c r="AH127" s="210">
        <v>0</v>
      </c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1" x14ac:dyDescent="0.2">
      <c r="A128" s="217"/>
      <c r="B128" s="218"/>
      <c r="C128" s="262" t="s">
        <v>407</v>
      </c>
      <c r="D128" s="258"/>
      <c r="E128" s="259">
        <v>58.59</v>
      </c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10"/>
      <c r="Z128" s="210"/>
      <c r="AA128" s="210"/>
      <c r="AB128" s="210"/>
      <c r="AC128" s="210"/>
      <c r="AD128" s="210"/>
      <c r="AE128" s="210"/>
      <c r="AF128" s="210"/>
      <c r="AG128" s="210" t="s">
        <v>208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17"/>
      <c r="B129" s="218"/>
      <c r="C129" s="262" t="s">
        <v>405</v>
      </c>
      <c r="D129" s="258"/>
      <c r="E129" s="259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10"/>
      <c r="Z129" s="210"/>
      <c r="AA129" s="210"/>
      <c r="AB129" s="210"/>
      <c r="AC129" s="210"/>
      <c r="AD129" s="210"/>
      <c r="AE129" s="210"/>
      <c r="AF129" s="210"/>
      <c r="AG129" s="210" t="s">
        <v>208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17"/>
      <c r="B130" s="218"/>
      <c r="C130" s="262" t="s">
        <v>406</v>
      </c>
      <c r="D130" s="258"/>
      <c r="E130" s="259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10"/>
      <c r="Z130" s="210"/>
      <c r="AA130" s="210"/>
      <c r="AB130" s="210"/>
      <c r="AC130" s="210"/>
      <c r="AD130" s="210"/>
      <c r="AE130" s="210"/>
      <c r="AF130" s="210"/>
      <c r="AG130" s="210" t="s">
        <v>208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">
      <c r="A131" s="217"/>
      <c r="B131" s="218"/>
      <c r="C131" s="262" t="s">
        <v>408</v>
      </c>
      <c r="D131" s="258"/>
      <c r="E131" s="259">
        <v>52</v>
      </c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10"/>
      <c r="Z131" s="210"/>
      <c r="AA131" s="210"/>
      <c r="AB131" s="210"/>
      <c r="AC131" s="210"/>
      <c r="AD131" s="210"/>
      <c r="AE131" s="210"/>
      <c r="AF131" s="210"/>
      <c r="AG131" s="210" t="s">
        <v>208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32">
        <v>23</v>
      </c>
      <c r="B132" s="233" t="s">
        <v>409</v>
      </c>
      <c r="C132" s="251" t="s">
        <v>410</v>
      </c>
      <c r="D132" s="234" t="s">
        <v>292</v>
      </c>
      <c r="E132" s="235">
        <v>310</v>
      </c>
      <c r="F132" s="236"/>
      <c r="G132" s="237">
        <f>ROUND(E132*F132,2)</f>
        <v>0</v>
      </c>
      <c r="H132" s="236"/>
      <c r="I132" s="237">
        <f>ROUND(E132*H132,2)</f>
        <v>0</v>
      </c>
      <c r="J132" s="236"/>
      <c r="K132" s="237">
        <f>ROUND(E132*J132,2)</f>
        <v>0</v>
      </c>
      <c r="L132" s="237">
        <v>21</v>
      </c>
      <c r="M132" s="237">
        <f>G132*(1+L132/100)</f>
        <v>0</v>
      </c>
      <c r="N132" s="237">
        <v>4.8999999999999998E-4</v>
      </c>
      <c r="O132" s="237">
        <f>ROUND(E132*N132,2)</f>
        <v>0.15</v>
      </c>
      <c r="P132" s="237">
        <v>0</v>
      </c>
      <c r="Q132" s="237">
        <f>ROUND(E132*P132,2)</f>
        <v>0</v>
      </c>
      <c r="R132" s="237"/>
      <c r="S132" s="237" t="s">
        <v>411</v>
      </c>
      <c r="T132" s="238" t="s">
        <v>411</v>
      </c>
      <c r="U132" s="220">
        <v>0.05</v>
      </c>
      <c r="V132" s="220">
        <f>ROUND(E132*U132,2)</f>
        <v>15.5</v>
      </c>
      <c r="W132" s="220"/>
      <c r="X132" s="220" t="s">
        <v>203</v>
      </c>
      <c r="Y132" s="210"/>
      <c r="Z132" s="210"/>
      <c r="AA132" s="210"/>
      <c r="AB132" s="210"/>
      <c r="AC132" s="210"/>
      <c r="AD132" s="210"/>
      <c r="AE132" s="210"/>
      <c r="AF132" s="210"/>
      <c r="AG132" s="210" t="s">
        <v>204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1" x14ac:dyDescent="0.2">
      <c r="A133" s="217"/>
      <c r="B133" s="218"/>
      <c r="C133" s="252" t="s">
        <v>412</v>
      </c>
      <c r="D133" s="239"/>
      <c r="E133" s="239"/>
      <c r="F133" s="239"/>
      <c r="G133" s="239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R133" s="220"/>
      <c r="S133" s="220"/>
      <c r="T133" s="220"/>
      <c r="U133" s="220"/>
      <c r="V133" s="220"/>
      <c r="W133" s="220"/>
      <c r="X133" s="220"/>
      <c r="Y133" s="210"/>
      <c r="Z133" s="210"/>
      <c r="AA133" s="210"/>
      <c r="AB133" s="210"/>
      <c r="AC133" s="210"/>
      <c r="AD133" s="210"/>
      <c r="AE133" s="210"/>
      <c r="AF133" s="210"/>
      <c r="AG133" s="210" t="s">
        <v>146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17"/>
      <c r="B134" s="218"/>
      <c r="C134" s="262" t="s">
        <v>405</v>
      </c>
      <c r="D134" s="258"/>
      <c r="E134" s="259"/>
      <c r="F134" s="220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10"/>
      <c r="Z134" s="210"/>
      <c r="AA134" s="210"/>
      <c r="AB134" s="210"/>
      <c r="AC134" s="210"/>
      <c r="AD134" s="210"/>
      <c r="AE134" s="210"/>
      <c r="AF134" s="210"/>
      <c r="AG134" s="210" t="s">
        <v>208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17"/>
      <c r="B135" s="218"/>
      <c r="C135" s="262" t="s">
        <v>406</v>
      </c>
      <c r="D135" s="258"/>
      <c r="E135" s="259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10"/>
      <c r="Z135" s="210"/>
      <c r="AA135" s="210"/>
      <c r="AB135" s="210"/>
      <c r="AC135" s="210"/>
      <c r="AD135" s="210"/>
      <c r="AE135" s="210"/>
      <c r="AF135" s="210"/>
      <c r="AG135" s="210" t="s">
        <v>208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17"/>
      <c r="B136" s="218"/>
      <c r="C136" s="262" t="s">
        <v>413</v>
      </c>
      <c r="D136" s="258"/>
      <c r="E136" s="259">
        <v>310</v>
      </c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10"/>
      <c r="Z136" s="210"/>
      <c r="AA136" s="210"/>
      <c r="AB136" s="210"/>
      <c r="AC136" s="210"/>
      <c r="AD136" s="210"/>
      <c r="AE136" s="210"/>
      <c r="AF136" s="210"/>
      <c r="AG136" s="210" t="s">
        <v>208</v>
      </c>
      <c r="AH136" s="210">
        <v>0</v>
      </c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1" x14ac:dyDescent="0.2">
      <c r="A137" s="232">
        <v>24</v>
      </c>
      <c r="B137" s="233" t="s">
        <v>414</v>
      </c>
      <c r="C137" s="251" t="s">
        <v>415</v>
      </c>
      <c r="D137" s="234" t="s">
        <v>292</v>
      </c>
      <c r="E137" s="235">
        <v>65</v>
      </c>
      <c r="F137" s="236"/>
      <c r="G137" s="237">
        <f>ROUND(E137*F137,2)</f>
        <v>0</v>
      </c>
      <c r="H137" s="236"/>
      <c r="I137" s="237">
        <f>ROUND(E137*H137,2)</f>
        <v>0</v>
      </c>
      <c r="J137" s="236"/>
      <c r="K137" s="237">
        <f>ROUND(E137*J137,2)</f>
        <v>0</v>
      </c>
      <c r="L137" s="237">
        <v>21</v>
      </c>
      <c r="M137" s="237">
        <f>G137*(1+L137/100)</f>
        <v>0</v>
      </c>
      <c r="N137" s="237">
        <v>1.447E-2</v>
      </c>
      <c r="O137" s="237">
        <f>ROUND(E137*N137,2)</f>
        <v>0.94</v>
      </c>
      <c r="P137" s="237">
        <v>0</v>
      </c>
      <c r="Q137" s="237">
        <f>ROUND(E137*P137,2)</f>
        <v>0</v>
      </c>
      <c r="R137" s="237"/>
      <c r="S137" s="237" t="s">
        <v>411</v>
      </c>
      <c r="T137" s="238" t="s">
        <v>411</v>
      </c>
      <c r="U137" s="220">
        <v>7.0000000000000007E-2</v>
      </c>
      <c r="V137" s="220">
        <f>ROUND(E137*U137,2)</f>
        <v>4.55</v>
      </c>
      <c r="W137" s="220"/>
      <c r="X137" s="220" t="s">
        <v>203</v>
      </c>
      <c r="Y137" s="210"/>
      <c r="Z137" s="210"/>
      <c r="AA137" s="210"/>
      <c r="AB137" s="210"/>
      <c r="AC137" s="210"/>
      <c r="AD137" s="210"/>
      <c r="AE137" s="210"/>
      <c r="AF137" s="210"/>
      <c r="AG137" s="210" t="s">
        <v>204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17"/>
      <c r="B138" s="218"/>
      <c r="C138" s="252" t="s">
        <v>416</v>
      </c>
      <c r="D138" s="239"/>
      <c r="E138" s="239"/>
      <c r="F138" s="239"/>
      <c r="G138" s="239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10"/>
      <c r="Z138" s="210"/>
      <c r="AA138" s="210"/>
      <c r="AB138" s="210"/>
      <c r="AC138" s="210"/>
      <c r="AD138" s="210"/>
      <c r="AE138" s="210"/>
      <c r="AF138" s="210"/>
      <c r="AG138" s="210" t="s">
        <v>146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17"/>
      <c r="B139" s="218"/>
      <c r="C139" s="262" t="s">
        <v>405</v>
      </c>
      <c r="D139" s="258"/>
      <c r="E139" s="259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10"/>
      <c r="Z139" s="210"/>
      <c r="AA139" s="210"/>
      <c r="AB139" s="210"/>
      <c r="AC139" s="210"/>
      <c r="AD139" s="210"/>
      <c r="AE139" s="210"/>
      <c r="AF139" s="210"/>
      <c r="AG139" s="210" t="s">
        <v>208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17"/>
      <c r="B140" s="218"/>
      <c r="C140" s="262" t="s">
        <v>406</v>
      </c>
      <c r="D140" s="258"/>
      <c r="E140" s="259"/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10"/>
      <c r="Z140" s="210"/>
      <c r="AA140" s="210"/>
      <c r="AB140" s="210"/>
      <c r="AC140" s="210"/>
      <c r="AD140" s="210"/>
      <c r="AE140" s="210"/>
      <c r="AF140" s="210"/>
      <c r="AG140" s="210" t="s">
        <v>208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1" x14ac:dyDescent="0.2">
      <c r="A141" s="217"/>
      <c r="B141" s="218"/>
      <c r="C141" s="262" t="s">
        <v>417</v>
      </c>
      <c r="D141" s="258"/>
      <c r="E141" s="259">
        <v>65</v>
      </c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10"/>
      <c r="Z141" s="210"/>
      <c r="AA141" s="210"/>
      <c r="AB141" s="210"/>
      <c r="AC141" s="210"/>
      <c r="AD141" s="210"/>
      <c r="AE141" s="210"/>
      <c r="AF141" s="210"/>
      <c r="AG141" s="210" t="s">
        <v>208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1" x14ac:dyDescent="0.2">
      <c r="A142" s="232">
        <v>25</v>
      </c>
      <c r="B142" s="233" t="s">
        <v>418</v>
      </c>
      <c r="C142" s="251" t="s">
        <v>419</v>
      </c>
      <c r="D142" s="234" t="s">
        <v>232</v>
      </c>
      <c r="E142" s="235">
        <v>982.4</v>
      </c>
      <c r="F142" s="236"/>
      <c r="G142" s="237">
        <f>ROUND(E142*F142,2)</f>
        <v>0</v>
      </c>
      <c r="H142" s="236"/>
      <c r="I142" s="237">
        <f>ROUND(E142*H142,2)</f>
        <v>0</v>
      </c>
      <c r="J142" s="236"/>
      <c r="K142" s="237">
        <f>ROUND(E142*J142,2)</f>
        <v>0</v>
      </c>
      <c r="L142" s="237">
        <v>21</v>
      </c>
      <c r="M142" s="237">
        <f>G142*(1+L142/100)</f>
        <v>0</v>
      </c>
      <c r="N142" s="237">
        <v>3.2000000000000003E-4</v>
      </c>
      <c r="O142" s="237">
        <f>ROUND(E142*N142,2)</f>
        <v>0.31</v>
      </c>
      <c r="P142" s="237">
        <v>0</v>
      </c>
      <c r="Q142" s="237">
        <f>ROUND(E142*P142,2)</f>
        <v>0</v>
      </c>
      <c r="R142" s="237"/>
      <c r="S142" s="237" t="s">
        <v>142</v>
      </c>
      <c r="T142" s="238" t="s">
        <v>142</v>
      </c>
      <c r="U142" s="220">
        <v>0.111</v>
      </c>
      <c r="V142" s="220">
        <f>ROUND(E142*U142,2)</f>
        <v>109.05</v>
      </c>
      <c r="W142" s="220"/>
      <c r="X142" s="220" t="s">
        <v>203</v>
      </c>
      <c r="Y142" s="210"/>
      <c r="Z142" s="210"/>
      <c r="AA142" s="210"/>
      <c r="AB142" s="210"/>
      <c r="AC142" s="210"/>
      <c r="AD142" s="210"/>
      <c r="AE142" s="210"/>
      <c r="AF142" s="210"/>
      <c r="AG142" s="210" t="s">
        <v>204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1" x14ac:dyDescent="0.2">
      <c r="A143" s="217"/>
      <c r="B143" s="218"/>
      <c r="C143" s="262" t="s">
        <v>420</v>
      </c>
      <c r="D143" s="258"/>
      <c r="E143" s="259">
        <v>598.29999999999995</v>
      </c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10"/>
      <c r="Z143" s="210"/>
      <c r="AA143" s="210"/>
      <c r="AB143" s="210"/>
      <c r="AC143" s="210"/>
      <c r="AD143" s="210"/>
      <c r="AE143" s="210"/>
      <c r="AF143" s="210"/>
      <c r="AG143" s="210" t="s">
        <v>208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1" x14ac:dyDescent="0.2">
      <c r="A144" s="217"/>
      <c r="B144" s="218"/>
      <c r="C144" s="262" t="s">
        <v>421</v>
      </c>
      <c r="D144" s="258"/>
      <c r="E144" s="259">
        <v>344.5</v>
      </c>
      <c r="F144" s="220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10"/>
      <c r="Z144" s="210"/>
      <c r="AA144" s="210"/>
      <c r="AB144" s="210"/>
      <c r="AC144" s="210"/>
      <c r="AD144" s="210"/>
      <c r="AE144" s="210"/>
      <c r="AF144" s="210"/>
      <c r="AG144" s="210" t="s">
        <v>208</v>
      </c>
      <c r="AH144" s="210">
        <v>0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1" x14ac:dyDescent="0.2">
      <c r="A145" s="217"/>
      <c r="B145" s="218"/>
      <c r="C145" s="262" t="s">
        <v>422</v>
      </c>
      <c r="D145" s="258"/>
      <c r="E145" s="259">
        <v>39.6</v>
      </c>
      <c r="F145" s="220"/>
      <c r="G145" s="220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10"/>
      <c r="Z145" s="210"/>
      <c r="AA145" s="210"/>
      <c r="AB145" s="210"/>
      <c r="AC145" s="210"/>
      <c r="AD145" s="210"/>
      <c r="AE145" s="210"/>
      <c r="AF145" s="210"/>
      <c r="AG145" s="210" t="s">
        <v>208</v>
      </c>
      <c r="AH145" s="210">
        <v>0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32">
        <v>26</v>
      </c>
      <c r="B146" s="233" t="s">
        <v>423</v>
      </c>
      <c r="C146" s="251" t="s">
        <v>424</v>
      </c>
      <c r="D146" s="234" t="s">
        <v>232</v>
      </c>
      <c r="E146" s="235">
        <v>740.25</v>
      </c>
      <c r="F146" s="236"/>
      <c r="G146" s="237">
        <f>ROUND(E146*F146,2)</f>
        <v>0</v>
      </c>
      <c r="H146" s="236"/>
      <c r="I146" s="237">
        <f>ROUND(E146*H146,2)</f>
        <v>0</v>
      </c>
      <c r="J146" s="236"/>
      <c r="K146" s="237">
        <f>ROUND(E146*J146,2)</f>
        <v>0</v>
      </c>
      <c r="L146" s="237">
        <v>21</v>
      </c>
      <c r="M146" s="237">
        <f>G146*(1+L146/100)</f>
        <v>0</v>
      </c>
      <c r="N146" s="237">
        <v>0</v>
      </c>
      <c r="O146" s="237">
        <f>ROUND(E146*N146,2)</f>
        <v>0</v>
      </c>
      <c r="P146" s="237">
        <v>0</v>
      </c>
      <c r="Q146" s="237">
        <f>ROUND(E146*P146,2)</f>
        <v>0</v>
      </c>
      <c r="R146" s="237"/>
      <c r="S146" s="237" t="s">
        <v>184</v>
      </c>
      <c r="T146" s="238" t="s">
        <v>143</v>
      </c>
      <c r="U146" s="220">
        <v>9.6000000000000002E-2</v>
      </c>
      <c r="V146" s="220">
        <f>ROUND(E146*U146,2)</f>
        <v>71.06</v>
      </c>
      <c r="W146" s="220"/>
      <c r="X146" s="220" t="s">
        <v>203</v>
      </c>
      <c r="Y146" s="210"/>
      <c r="Z146" s="210"/>
      <c r="AA146" s="210"/>
      <c r="AB146" s="210"/>
      <c r="AC146" s="210"/>
      <c r="AD146" s="210"/>
      <c r="AE146" s="210"/>
      <c r="AF146" s="210"/>
      <c r="AG146" s="210" t="s">
        <v>204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1" x14ac:dyDescent="0.2">
      <c r="A147" s="217"/>
      <c r="B147" s="218"/>
      <c r="C147" s="262" t="s">
        <v>425</v>
      </c>
      <c r="D147" s="258"/>
      <c r="E147" s="259">
        <v>542.5</v>
      </c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10"/>
      <c r="Z147" s="210"/>
      <c r="AA147" s="210"/>
      <c r="AB147" s="210"/>
      <c r="AC147" s="210"/>
      <c r="AD147" s="210"/>
      <c r="AE147" s="210"/>
      <c r="AF147" s="210"/>
      <c r="AG147" s="210" t="s">
        <v>208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17"/>
      <c r="B148" s="218"/>
      <c r="C148" s="262" t="s">
        <v>426</v>
      </c>
      <c r="D148" s="258"/>
      <c r="E148" s="259">
        <v>113.75</v>
      </c>
      <c r="F148" s="220"/>
      <c r="G148" s="220"/>
      <c r="H148" s="220"/>
      <c r="I148" s="220"/>
      <c r="J148" s="220"/>
      <c r="K148" s="220"/>
      <c r="L148" s="220"/>
      <c r="M148" s="220"/>
      <c r="N148" s="220"/>
      <c r="O148" s="220"/>
      <c r="P148" s="220"/>
      <c r="Q148" s="220"/>
      <c r="R148" s="220"/>
      <c r="S148" s="220"/>
      <c r="T148" s="220"/>
      <c r="U148" s="220"/>
      <c r="V148" s="220"/>
      <c r="W148" s="220"/>
      <c r="X148" s="220"/>
      <c r="Y148" s="210"/>
      <c r="Z148" s="210"/>
      <c r="AA148" s="210"/>
      <c r="AB148" s="210"/>
      <c r="AC148" s="210"/>
      <c r="AD148" s="210"/>
      <c r="AE148" s="210"/>
      <c r="AF148" s="210"/>
      <c r="AG148" s="210" t="s">
        <v>208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1" x14ac:dyDescent="0.2">
      <c r="A149" s="217"/>
      <c r="B149" s="218"/>
      <c r="C149" s="262" t="s">
        <v>427</v>
      </c>
      <c r="D149" s="258"/>
      <c r="E149" s="259">
        <v>84</v>
      </c>
      <c r="F149" s="220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20"/>
      <c r="R149" s="220"/>
      <c r="S149" s="220"/>
      <c r="T149" s="220"/>
      <c r="U149" s="220"/>
      <c r="V149" s="220"/>
      <c r="W149" s="220"/>
      <c r="X149" s="220"/>
      <c r="Y149" s="210"/>
      <c r="Z149" s="210"/>
      <c r="AA149" s="210"/>
      <c r="AB149" s="210"/>
      <c r="AC149" s="210"/>
      <c r="AD149" s="210"/>
      <c r="AE149" s="210"/>
      <c r="AF149" s="210"/>
      <c r="AG149" s="210" t="s">
        <v>208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ht="22.5" outlineLevel="1" x14ac:dyDescent="0.2">
      <c r="A150" s="232">
        <v>27</v>
      </c>
      <c r="B150" s="233" t="s">
        <v>428</v>
      </c>
      <c r="C150" s="251" t="s">
        <v>429</v>
      </c>
      <c r="D150" s="234" t="s">
        <v>201</v>
      </c>
      <c r="E150" s="235">
        <v>12</v>
      </c>
      <c r="F150" s="236"/>
      <c r="G150" s="237">
        <f>ROUND(E150*F150,2)</f>
        <v>0</v>
      </c>
      <c r="H150" s="236"/>
      <c r="I150" s="237">
        <f>ROUND(E150*H150,2)</f>
        <v>0</v>
      </c>
      <c r="J150" s="236"/>
      <c r="K150" s="237">
        <f>ROUND(E150*J150,2)</f>
        <v>0</v>
      </c>
      <c r="L150" s="237">
        <v>21</v>
      </c>
      <c r="M150" s="237">
        <f>G150*(1+L150/100)</f>
        <v>0</v>
      </c>
      <c r="N150" s="237">
        <v>3.0000000000000001E-5</v>
      </c>
      <c r="O150" s="237">
        <f>ROUND(E150*N150,2)</f>
        <v>0</v>
      </c>
      <c r="P150" s="237">
        <v>0</v>
      </c>
      <c r="Q150" s="237">
        <f>ROUND(E150*P150,2)</f>
        <v>0</v>
      </c>
      <c r="R150" s="237" t="s">
        <v>430</v>
      </c>
      <c r="S150" s="237" t="s">
        <v>142</v>
      </c>
      <c r="T150" s="238" t="s">
        <v>142</v>
      </c>
      <c r="U150" s="220">
        <v>0.33</v>
      </c>
      <c r="V150" s="220">
        <f>ROUND(E150*U150,2)</f>
        <v>3.96</v>
      </c>
      <c r="W150" s="220"/>
      <c r="X150" s="220" t="s">
        <v>203</v>
      </c>
      <c r="Y150" s="210"/>
      <c r="Z150" s="210"/>
      <c r="AA150" s="210"/>
      <c r="AB150" s="210"/>
      <c r="AC150" s="210"/>
      <c r="AD150" s="210"/>
      <c r="AE150" s="210"/>
      <c r="AF150" s="210"/>
      <c r="AG150" s="210" t="s">
        <v>204</v>
      </c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1" x14ac:dyDescent="0.2">
      <c r="A151" s="217"/>
      <c r="B151" s="218"/>
      <c r="C151" s="261" t="s">
        <v>431</v>
      </c>
      <c r="D151" s="260"/>
      <c r="E151" s="260"/>
      <c r="F151" s="260"/>
      <c r="G151" s="26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10"/>
      <c r="Z151" s="210"/>
      <c r="AA151" s="210"/>
      <c r="AB151" s="210"/>
      <c r="AC151" s="210"/>
      <c r="AD151" s="210"/>
      <c r="AE151" s="210"/>
      <c r="AF151" s="210"/>
      <c r="AG151" s="210" t="s">
        <v>206</v>
      </c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1" x14ac:dyDescent="0.2">
      <c r="A152" s="217"/>
      <c r="B152" s="218"/>
      <c r="C152" s="262" t="s">
        <v>432</v>
      </c>
      <c r="D152" s="258"/>
      <c r="E152" s="259">
        <v>12</v>
      </c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10"/>
      <c r="Z152" s="210"/>
      <c r="AA152" s="210"/>
      <c r="AB152" s="210"/>
      <c r="AC152" s="210"/>
      <c r="AD152" s="210"/>
      <c r="AE152" s="210"/>
      <c r="AF152" s="210"/>
      <c r="AG152" s="210" t="s">
        <v>208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ht="22.5" outlineLevel="1" x14ac:dyDescent="0.2">
      <c r="A153" s="232">
        <v>28</v>
      </c>
      <c r="B153" s="233" t="s">
        <v>433</v>
      </c>
      <c r="C153" s="251" t="s">
        <v>434</v>
      </c>
      <c r="D153" s="234" t="s">
        <v>201</v>
      </c>
      <c r="E153" s="235">
        <v>4</v>
      </c>
      <c r="F153" s="236"/>
      <c r="G153" s="237">
        <f>ROUND(E153*F153,2)</f>
        <v>0</v>
      </c>
      <c r="H153" s="236"/>
      <c r="I153" s="237">
        <f>ROUND(E153*H153,2)</f>
        <v>0</v>
      </c>
      <c r="J153" s="236"/>
      <c r="K153" s="237">
        <f>ROUND(E153*J153,2)</f>
        <v>0</v>
      </c>
      <c r="L153" s="237">
        <v>21</v>
      </c>
      <c r="M153" s="237">
        <f>G153*(1+L153/100)</f>
        <v>0</v>
      </c>
      <c r="N153" s="237">
        <v>1.0000000000000001E-5</v>
      </c>
      <c r="O153" s="237">
        <f>ROUND(E153*N153,2)</f>
        <v>0</v>
      </c>
      <c r="P153" s="237">
        <v>0</v>
      </c>
      <c r="Q153" s="237">
        <f>ROUND(E153*P153,2)</f>
        <v>0</v>
      </c>
      <c r="R153" s="237" t="s">
        <v>430</v>
      </c>
      <c r="S153" s="237" t="s">
        <v>142</v>
      </c>
      <c r="T153" s="238" t="s">
        <v>142</v>
      </c>
      <c r="U153" s="220">
        <v>0.17599999999999999</v>
      </c>
      <c r="V153" s="220">
        <f>ROUND(E153*U153,2)</f>
        <v>0.7</v>
      </c>
      <c r="W153" s="220"/>
      <c r="X153" s="220" t="s">
        <v>203</v>
      </c>
      <c r="Y153" s="210"/>
      <c r="Z153" s="210"/>
      <c r="AA153" s="210"/>
      <c r="AB153" s="210"/>
      <c r="AC153" s="210"/>
      <c r="AD153" s="210"/>
      <c r="AE153" s="210"/>
      <c r="AF153" s="210"/>
      <c r="AG153" s="210" t="s">
        <v>204</v>
      </c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1" x14ac:dyDescent="0.2">
      <c r="A154" s="217"/>
      <c r="B154" s="218"/>
      <c r="C154" s="261" t="s">
        <v>431</v>
      </c>
      <c r="D154" s="260"/>
      <c r="E154" s="260"/>
      <c r="F154" s="260"/>
      <c r="G154" s="26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10"/>
      <c r="Z154" s="210"/>
      <c r="AA154" s="210"/>
      <c r="AB154" s="210"/>
      <c r="AC154" s="210"/>
      <c r="AD154" s="210"/>
      <c r="AE154" s="210"/>
      <c r="AF154" s="210"/>
      <c r="AG154" s="210" t="s">
        <v>206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1" x14ac:dyDescent="0.2">
      <c r="A155" s="217"/>
      <c r="B155" s="218"/>
      <c r="C155" s="262" t="s">
        <v>435</v>
      </c>
      <c r="D155" s="258"/>
      <c r="E155" s="259">
        <v>4</v>
      </c>
      <c r="F155" s="220"/>
      <c r="G155" s="220"/>
      <c r="H155" s="220"/>
      <c r="I155" s="220"/>
      <c r="J155" s="220"/>
      <c r="K155" s="220"/>
      <c r="L155" s="220"/>
      <c r="M155" s="220"/>
      <c r="N155" s="220"/>
      <c r="O155" s="220"/>
      <c r="P155" s="220"/>
      <c r="Q155" s="220"/>
      <c r="R155" s="220"/>
      <c r="S155" s="220"/>
      <c r="T155" s="220"/>
      <c r="U155" s="220"/>
      <c r="V155" s="220"/>
      <c r="W155" s="220"/>
      <c r="X155" s="220"/>
      <c r="Y155" s="210"/>
      <c r="Z155" s="210"/>
      <c r="AA155" s="210"/>
      <c r="AB155" s="210"/>
      <c r="AC155" s="210"/>
      <c r="AD155" s="210"/>
      <c r="AE155" s="210"/>
      <c r="AF155" s="210"/>
      <c r="AG155" s="210" t="s">
        <v>208</v>
      </c>
      <c r="AH155" s="210">
        <v>0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1" x14ac:dyDescent="0.2">
      <c r="A156" s="232">
        <v>29</v>
      </c>
      <c r="B156" s="233" t="s">
        <v>436</v>
      </c>
      <c r="C156" s="251" t="s">
        <v>437</v>
      </c>
      <c r="D156" s="234" t="s">
        <v>241</v>
      </c>
      <c r="E156" s="235">
        <v>1.2</v>
      </c>
      <c r="F156" s="236"/>
      <c r="G156" s="237">
        <f>ROUND(E156*F156,2)</f>
        <v>0</v>
      </c>
      <c r="H156" s="236"/>
      <c r="I156" s="237">
        <f>ROUND(E156*H156,2)</f>
        <v>0</v>
      </c>
      <c r="J156" s="236"/>
      <c r="K156" s="237">
        <f>ROUND(E156*J156,2)</f>
        <v>0</v>
      </c>
      <c r="L156" s="237">
        <v>21</v>
      </c>
      <c r="M156" s="237">
        <f>G156*(1+L156/100)</f>
        <v>0</v>
      </c>
      <c r="N156" s="237">
        <v>0</v>
      </c>
      <c r="O156" s="237">
        <f>ROUND(E156*N156,2)</f>
        <v>0</v>
      </c>
      <c r="P156" s="237">
        <v>0</v>
      </c>
      <c r="Q156" s="237">
        <f>ROUND(E156*P156,2)</f>
        <v>0</v>
      </c>
      <c r="R156" s="237"/>
      <c r="S156" s="237" t="s">
        <v>184</v>
      </c>
      <c r="T156" s="238" t="s">
        <v>143</v>
      </c>
      <c r="U156" s="220">
        <v>1.2390000000000001</v>
      </c>
      <c r="V156" s="220">
        <f>ROUND(E156*U156,2)</f>
        <v>1.49</v>
      </c>
      <c r="W156" s="220"/>
      <c r="X156" s="220" t="s">
        <v>203</v>
      </c>
      <c r="Y156" s="210"/>
      <c r="Z156" s="210"/>
      <c r="AA156" s="210"/>
      <c r="AB156" s="210"/>
      <c r="AC156" s="210"/>
      <c r="AD156" s="210"/>
      <c r="AE156" s="210"/>
      <c r="AF156" s="210"/>
      <c r="AG156" s="210" t="s">
        <v>204</v>
      </c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1" x14ac:dyDescent="0.2">
      <c r="A157" s="217"/>
      <c r="B157" s="218"/>
      <c r="C157" s="262" t="s">
        <v>438</v>
      </c>
      <c r="D157" s="258"/>
      <c r="E157" s="259">
        <v>1.2</v>
      </c>
      <c r="F157" s="220"/>
      <c r="G157" s="220"/>
      <c r="H157" s="220"/>
      <c r="I157" s="220"/>
      <c r="J157" s="220"/>
      <c r="K157" s="220"/>
      <c r="L157" s="220"/>
      <c r="M157" s="220"/>
      <c r="N157" s="220"/>
      <c r="O157" s="220"/>
      <c r="P157" s="220"/>
      <c r="Q157" s="220"/>
      <c r="R157" s="220"/>
      <c r="S157" s="220"/>
      <c r="T157" s="220"/>
      <c r="U157" s="220"/>
      <c r="V157" s="220"/>
      <c r="W157" s="220"/>
      <c r="X157" s="220"/>
      <c r="Y157" s="210"/>
      <c r="Z157" s="210"/>
      <c r="AA157" s="210"/>
      <c r="AB157" s="210"/>
      <c r="AC157" s="210"/>
      <c r="AD157" s="210"/>
      <c r="AE157" s="210"/>
      <c r="AF157" s="210"/>
      <c r="AG157" s="210" t="s">
        <v>208</v>
      </c>
      <c r="AH157" s="210">
        <v>0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1" x14ac:dyDescent="0.2">
      <c r="A158" s="232">
        <v>30</v>
      </c>
      <c r="B158" s="233" t="s">
        <v>439</v>
      </c>
      <c r="C158" s="251" t="s">
        <v>440</v>
      </c>
      <c r="D158" s="234" t="s">
        <v>241</v>
      </c>
      <c r="E158" s="235">
        <v>61.468440000000001</v>
      </c>
      <c r="F158" s="236"/>
      <c r="G158" s="237">
        <f>ROUND(E158*F158,2)</f>
        <v>0</v>
      </c>
      <c r="H158" s="236"/>
      <c r="I158" s="237">
        <f>ROUND(E158*H158,2)</f>
        <v>0</v>
      </c>
      <c r="J158" s="236"/>
      <c r="K158" s="237">
        <f>ROUND(E158*J158,2)</f>
        <v>0</v>
      </c>
      <c r="L158" s="237">
        <v>21</v>
      </c>
      <c r="M158" s="237">
        <f>G158*(1+L158/100)</f>
        <v>0</v>
      </c>
      <c r="N158" s="237">
        <v>1.665</v>
      </c>
      <c r="O158" s="237">
        <f>ROUND(E158*N158,2)</f>
        <v>102.34</v>
      </c>
      <c r="P158" s="237">
        <v>0</v>
      </c>
      <c r="Q158" s="237">
        <f>ROUND(E158*P158,2)</f>
        <v>0</v>
      </c>
      <c r="R158" s="237"/>
      <c r="S158" s="237" t="s">
        <v>184</v>
      </c>
      <c r="T158" s="238" t="s">
        <v>143</v>
      </c>
      <c r="U158" s="220">
        <v>0.92</v>
      </c>
      <c r="V158" s="220">
        <f>ROUND(E158*U158,2)</f>
        <v>56.55</v>
      </c>
      <c r="W158" s="220"/>
      <c r="X158" s="220" t="s">
        <v>203</v>
      </c>
      <c r="Y158" s="210"/>
      <c r="Z158" s="210"/>
      <c r="AA158" s="210"/>
      <c r="AB158" s="210"/>
      <c r="AC158" s="210"/>
      <c r="AD158" s="210"/>
      <c r="AE158" s="210"/>
      <c r="AF158" s="210"/>
      <c r="AG158" s="210" t="s">
        <v>204</v>
      </c>
      <c r="AH158" s="210"/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outlineLevel="1" x14ac:dyDescent="0.2">
      <c r="A159" s="217"/>
      <c r="B159" s="218"/>
      <c r="C159" s="252" t="s">
        <v>441</v>
      </c>
      <c r="D159" s="239"/>
      <c r="E159" s="239"/>
      <c r="F159" s="239"/>
      <c r="G159" s="239"/>
      <c r="H159" s="220"/>
      <c r="I159" s="220"/>
      <c r="J159" s="220"/>
      <c r="K159" s="220"/>
      <c r="L159" s="220"/>
      <c r="M159" s="220"/>
      <c r="N159" s="220"/>
      <c r="O159" s="220"/>
      <c r="P159" s="220"/>
      <c r="Q159" s="220"/>
      <c r="R159" s="220"/>
      <c r="S159" s="220"/>
      <c r="T159" s="220"/>
      <c r="U159" s="220"/>
      <c r="V159" s="220"/>
      <c r="W159" s="220"/>
      <c r="X159" s="220"/>
      <c r="Y159" s="210"/>
      <c r="Z159" s="210"/>
      <c r="AA159" s="210"/>
      <c r="AB159" s="210"/>
      <c r="AC159" s="210"/>
      <c r="AD159" s="210"/>
      <c r="AE159" s="210"/>
      <c r="AF159" s="210"/>
      <c r="AG159" s="210" t="s">
        <v>146</v>
      </c>
      <c r="AH159" s="210"/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1" x14ac:dyDescent="0.2">
      <c r="A160" s="217"/>
      <c r="B160" s="218"/>
      <c r="C160" s="262" t="s">
        <v>405</v>
      </c>
      <c r="D160" s="258"/>
      <c r="E160" s="259"/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10"/>
      <c r="Z160" s="210"/>
      <c r="AA160" s="210"/>
      <c r="AB160" s="210"/>
      <c r="AC160" s="210"/>
      <c r="AD160" s="210"/>
      <c r="AE160" s="210"/>
      <c r="AF160" s="210"/>
      <c r="AG160" s="210" t="s">
        <v>208</v>
      </c>
      <c r="AH160" s="210">
        <v>0</v>
      </c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1" x14ac:dyDescent="0.2">
      <c r="A161" s="217"/>
      <c r="B161" s="218"/>
      <c r="C161" s="262" t="s">
        <v>406</v>
      </c>
      <c r="D161" s="258"/>
      <c r="E161" s="259"/>
      <c r="F161" s="220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20"/>
      <c r="R161" s="220"/>
      <c r="S161" s="220"/>
      <c r="T161" s="220"/>
      <c r="U161" s="220"/>
      <c r="V161" s="220"/>
      <c r="W161" s="220"/>
      <c r="X161" s="220"/>
      <c r="Y161" s="210"/>
      <c r="Z161" s="210"/>
      <c r="AA161" s="210"/>
      <c r="AB161" s="210"/>
      <c r="AC161" s="210"/>
      <c r="AD161" s="210"/>
      <c r="AE161" s="210"/>
      <c r="AF161" s="210"/>
      <c r="AG161" s="210" t="s">
        <v>208</v>
      </c>
      <c r="AH161" s="210">
        <v>0</v>
      </c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1" x14ac:dyDescent="0.2">
      <c r="A162" s="217"/>
      <c r="B162" s="218"/>
      <c r="C162" s="262" t="s">
        <v>442</v>
      </c>
      <c r="D162" s="258"/>
      <c r="E162" s="259">
        <v>32.549999999999997</v>
      </c>
      <c r="F162" s="220"/>
      <c r="G162" s="220"/>
      <c r="H162" s="220"/>
      <c r="I162" s="220"/>
      <c r="J162" s="220"/>
      <c r="K162" s="220"/>
      <c r="L162" s="220"/>
      <c r="M162" s="220"/>
      <c r="N162" s="220"/>
      <c r="O162" s="220"/>
      <c r="P162" s="220"/>
      <c r="Q162" s="220"/>
      <c r="R162" s="220"/>
      <c r="S162" s="220"/>
      <c r="T162" s="220"/>
      <c r="U162" s="220"/>
      <c r="V162" s="220"/>
      <c r="W162" s="220"/>
      <c r="X162" s="220"/>
      <c r="Y162" s="210"/>
      <c r="Z162" s="210"/>
      <c r="AA162" s="210"/>
      <c r="AB162" s="210"/>
      <c r="AC162" s="210"/>
      <c r="AD162" s="210"/>
      <c r="AE162" s="210"/>
      <c r="AF162" s="210"/>
      <c r="AG162" s="210" t="s">
        <v>208</v>
      </c>
      <c r="AH162" s="210">
        <v>0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1" x14ac:dyDescent="0.2">
      <c r="A163" s="217"/>
      <c r="B163" s="218"/>
      <c r="C163" s="262" t="s">
        <v>443</v>
      </c>
      <c r="D163" s="258"/>
      <c r="E163" s="259">
        <v>-2.4335</v>
      </c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0"/>
      <c r="W163" s="220"/>
      <c r="X163" s="220"/>
      <c r="Y163" s="210"/>
      <c r="Z163" s="210"/>
      <c r="AA163" s="210"/>
      <c r="AB163" s="210"/>
      <c r="AC163" s="210"/>
      <c r="AD163" s="210"/>
      <c r="AE163" s="210"/>
      <c r="AF163" s="210"/>
      <c r="AG163" s="210" t="s">
        <v>208</v>
      </c>
      <c r="AH163" s="210">
        <v>0</v>
      </c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1" x14ac:dyDescent="0.2">
      <c r="A164" s="217"/>
      <c r="B164" s="218"/>
      <c r="C164" s="262" t="s">
        <v>405</v>
      </c>
      <c r="D164" s="258"/>
      <c r="E164" s="259"/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10"/>
      <c r="Z164" s="210"/>
      <c r="AA164" s="210"/>
      <c r="AB164" s="210"/>
      <c r="AC164" s="210"/>
      <c r="AD164" s="210"/>
      <c r="AE164" s="210"/>
      <c r="AF164" s="210"/>
      <c r="AG164" s="210" t="s">
        <v>208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1" x14ac:dyDescent="0.2">
      <c r="A165" s="217"/>
      <c r="B165" s="218"/>
      <c r="C165" s="262" t="s">
        <v>406</v>
      </c>
      <c r="D165" s="258"/>
      <c r="E165" s="259"/>
      <c r="F165" s="220"/>
      <c r="G165" s="220"/>
      <c r="H165" s="220"/>
      <c r="I165" s="220"/>
      <c r="J165" s="220"/>
      <c r="K165" s="220"/>
      <c r="L165" s="220"/>
      <c r="M165" s="220"/>
      <c r="N165" s="220"/>
      <c r="O165" s="220"/>
      <c r="P165" s="220"/>
      <c r="Q165" s="220"/>
      <c r="R165" s="220"/>
      <c r="S165" s="220"/>
      <c r="T165" s="220"/>
      <c r="U165" s="220"/>
      <c r="V165" s="220"/>
      <c r="W165" s="220"/>
      <c r="X165" s="220"/>
      <c r="Y165" s="210"/>
      <c r="Z165" s="210"/>
      <c r="AA165" s="210"/>
      <c r="AB165" s="210"/>
      <c r="AC165" s="210"/>
      <c r="AD165" s="210"/>
      <c r="AE165" s="210"/>
      <c r="AF165" s="210"/>
      <c r="AG165" s="210" t="s">
        <v>208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1" x14ac:dyDescent="0.2">
      <c r="A166" s="217"/>
      <c r="B166" s="218"/>
      <c r="C166" s="262" t="s">
        <v>444</v>
      </c>
      <c r="D166" s="258"/>
      <c r="E166" s="259">
        <v>32.5</v>
      </c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10"/>
      <c r="Z166" s="210"/>
      <c r="AA166" s="210"/>
      <c r="AB166" s="210"/>
      <c r="AC166" s="210"/>
      <c r="AD166" s="210"/>
      <c r="AE166" s="210"/>
      <c r="AF166" s="210"/>
      <c r="AG166" s="210" t="s">
        <v>208</v>
      </c>
      <c r="AH166" s="210">
        <v>0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">
      <c r="A167" s="217"/>
      <c r="B167" s="218"/>
      <c r="C167" s="262" t="s">
        <v>445</v>
      </c>
      <c r="D167" s="258"/>
      <c r="E167" s="259">
        <v>-1.1480600000000001</v>
      </c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10"/>
      <c r="Z167" s="210"/>
      <c r="AA167" s="210"/>
      <c r="AB167" s="210"/>
      <c r="AC167" s="210"/>
      <c r="AD167" s="210"/>
      <c r="AE167" s="210"/>
      <c r="AF167" s="210"/>
      <c r="AG167" s="210" t="s">
        <v>208</v>
      </c>
      <c r="AH167" s="210">
        <v>0</v>
      </c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1" x14ac:dyDescent="0.2">
      <c r="A168" s="232">
        <v>31</v>
      </c>
      <c r="B168" s="233" t="s">
        <v>446</v>
      </c>
      <c r="C168" s="251" t="s">
        <v>447</v>
      </c>
      <c r="D168" s="234" t="s">
        <v>241</v>
      </c>
      <c r="E168" s="235">
        <v>18</v>
      </c>
      <c r="F168" s="236"/>
      <c r="G168" s="237">
        <f>ROUND(E168*F168,2)</f>
        <v>0</v>
      </c>
      <c r="H168" s="236"/>
      <c r="I168" s="237">
        <f>ROUND(E168*H168,2)</f>
        <v>0</v>
      </c>
      <c r="J168" s="236"/>
      <c r="K168" s="237">
        <f>ROUND(E168*J168,2)</f>
        <v>0</v>
      </c>
      <c r="L168" s="237">
        <v>21</v>
      </c>
      <c r="M168" s="237">
        <f>G168*(1+L168/100)</f>
        <v>0</v>
      </c>
      <c r="N168" s="237">
        <v>1.665</v>
      </c>
      <c r="O168" s="237">
        <f>ROUND(E168*N168,2)</f>
        <v>29.97</v>
      </c>
      <c r="P168" s="237">
        <v>0</v>
      </c>
      <c r="Q168" s="237">
        <f>ROUND(E168*P168,2)</f>
        <v>0</v>
      </c>
      <c r="R168" s="237"/>
      <c r="S168" s="237" t="s">
        <v>184</v>
      </c>
      <c r="T168" s="238" t="s">
        <v>143</v>
      </c>
      <c r="U168" s="220">
        <v>0.92</v>
      </c>
      <c r="V168" s="220">
        <f>ROUND(E168*U168,2)</f>
        <v>16.559999999999999</v>
      </c>
      <c r="W168" s="220"/>
      <c r="X168" s="220" t="s">
        <v>203</v>
      </c>
      <c r="Y168" s="210"/>
      <c r="Z168" s="210"/>
      <c r="AA168" s="210"/>
      <c r="AB168" s="210"/>
      <c r="AC168" s="210"/>
      <c r="AD168" s="210"/>
      <c r="AE168" s="210"/>
      <c r="AF168" s="210"/>
      <c r="AG168" s="210" t="s">
        <v>204</v>
      </c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1" x14ac:dyDescent="0.2">
      <c r="A169" s="217"/>
      <c r="B169" s="218"/>
      <c r="C169" s="252" t="s">
        <v>404</v>
      </c>
      <c r="D169" s="239"/>
      <c r="E169" s="239"/>
      <c r="F169" s="239"/>
      <c r="G169" s="239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0"/>
      <c r="W169" s="220"/>
      <c r="X169" s="220"/>
      <c r="Y169" s="210"/>
      <c r="Z169" s="210"/>
      <c r="AA169" s="210"/>
      <c r="AB169" s="210"/>
      <c r="AC169" s="210"/>
      <c r="AD169" s="210"/>
      <c r="AE169" s="210"/>
      <c r="AF169" s="210"/>
      <c r="AG169" s="210" t="s">
        <v>146</v>
      </c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1" x14ac:dyDescent="0.2">
      <c r="A170" s="217"/>
      <c r="B170" s="218"/>
      <c r="C170" s="262" t="s">
        <v>448</v>
      </c>
      <c r="D170" s="258"/>
      <c r="E170" s="259">
        <v>18</v>
      </c>
      <c r="F170" s="220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0"/>
      <c r="R170" s="220"/>
      <c r="S170" s="220"/>
      <c r="T170" s="220"/>
      <c r="U170" s="220"/>
      <c r="V170" s="220"/>
      <c r="W170" s="220"/>
      <c r="X170" s="220"/>
      <c r="Y170" s="210"/>
      <c r="Z170" s="210"/>
      <c r="AA170" s="210"/>
      <c r="AB170" s="210"/>
      <c r="AC170" s="210"/>
      <c r="AD170" s="210"/>
      <c r="AE170" s="210"/>
      <c r="AF170" s="210"/>
      <c r="AG170" s="210" t="s">
        <v>208</v>
      </c>
      <c r="AH170" s="210">
        <v>0</v>
      </c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1" x14ac:dyDescent="0.2">
      <c r="A171" s="232">
        <v>32</v>
      </c>
      <c r="B171" s="233" t="s">
        <v>449</v>
      </c>
      <c r="C171" s="251" t="s">
        <v>450</v>
      </c>
      <c r="D171" s="234" t="s">
        <v>232</v>
      </c>
      <c r="E171" s="235">
        <v>143.25</v>
      </c>
      <c r="F171" s="236"/>
      <c r="G171" s="237">
        <f>ROUND(E171*F171,2)</f>
        <v>0</v>
      </c>
      <c r="H171" s="236"/>
      <c r="I171" s="237">
        <f>ROUND(E171*H171,2)</f>
        <v>0</v>
      </c>
      <c r="J171" s="236"/>
      <c r="K171" s="237">
        <f>ROUND(E171*J171,2)</f>
        <v>0</v>
      </c>
      <c r="L171" s="237">
        <v>21</v>
      </c>
      <c r="M171" s="237">
        <f>G171*(1+L171/100)</f>
        <v>0</v>
      </c>
      <c r="N171" s="237">
        <v>0</v>
      </c>
      <c r="O171" s="237">
        <f>ROUND(E171*N171,2)</f>
        <v>0</v>
      </c>
      <c r="P171" s="237">
        <v>0</v>
      </c>
      <c r="Q171" s="237">
        <f>ROUND(E171*P171,2)</f>
        <v>0</v>
      </c>
      <c r="R171" s="237"/>
      <c r="S171" s="237" t="s">
        <v>184</v>
      </c>
      <c r="T171" s="238" t="s">
        <v>143</v>
      </c>
      <c r="U171" s="220">
        <v>0.15</v>
      </c>
      <c r="V171" s="220">
        <f>ROUND(E171*U171,2)</f>
        <v>21.49</v>
      </c>
      <c r="W171" s="220"/>
      <c r="X171" s="220" t="s">
        <v>203</v>
      </c>
      <c r="Y171" s="210"/>
      <c r="Z171" s="210"/>
      <c r="AA171" s="210"/>
      <c r="AB171" s="210"/>
      <c r="AC171" s="210"/>
      <c r="AD171" s="210"/>
      <c r="AE171" s="210"/>
      <c r="AF171" s="210"/>
      <c r="AG171" s="210" t="s">
        <v>204</v>
      </c>
      <c r="AH171" s="210"/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1" x14ac:dyDescent="0.2">
      <c r="A172" s="217"/>
      <c r="B172" s="218"/>
      <c r="C172" s="262" t="s">
        <v>451</v>
      </c>
      <c r="D172" s="258"/>
      <c r="E172" s="259">
        <v>108.5</v>
      </c>
      <c r="F172" s="220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0"/>
      <c r="R172" s="220"/>
      <c r="S172" s="220"/>
      <c r="T172" s="220"/>
      <c r="U172" s="220"/>
      <c r="V172" s="220"/>
      <c r="W172" s="220"/>
      <c r="X172" s="220"/>
      <c r="Y172" s="210"/>
      <c r="Z172" s="210"/>
      <c r="AA172" s="210"/>
      <c r="AB172" s="210"/>
      <c r="AC172" s="210"/>
      <c r="AD172" s="210"/>
      <c r="AE172" s="210"/>
      <c r="AF172" s="210"/>
      <c r="AG172" s="210" t="s">
        <v>208</v>
      </c>
      <c r="AH172" s="210">
        <v>0</v>
      </c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1" x14ac:dyDescent="0.2">
      <c r="A173" s="217"/>
      <c r="B173" s="218"/>
      <c r="C173" s="262" t="s">
        <v>452</v>
      </c>
      <c r="D173" s="258"/>
      <c r="E173" s="259">
        <v>22.75</v>
      </c>
      <c r="F173" s="220"/>
      <c r="G173" s="220"/>
      <c r="H173" s="220"/>
      <c r="I173" s="220"/>
      <c r="J173" s="220"/>
      <c r="K173" s="220"/>
      <c r="L173" s="220"/>
      <c r="M173" s="220"/>
      <c r="N173" s="220"/>
      <c r="O173" s="220"/>
      <c r="P173" s="220"/>
      <c r="Q173" s="220"/>
      <c r="R173" s="220"/>
      <c r="S173" s="220"/>
      <c r="T173" s="220"/>
      <c r="U173" s="220"/>
      <c r="V173" s="220"/>
      <c r="W173" s="220"/>
      <c r="X173" s="220"/>
      <c r="Y173" s="210"/>
      <c r="Z173" s="210"/>
      <c r="AA173" s="210"/>
      <c r="AB173" s="210"/>
      <c r="AC173" s="210"/>
      <c r="AD173" s="210"/>
      <c r="AE173" s="210"/>
      <c r="AF173" s="210"/>
      <c r="AG173" s="210" t="s">
        <v>208</v>
      </c>
      <c r="AH173" s="210">
        <v>0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1" x14ac:dyDescent="0.2">
      <c r="A174" s="217"/>
      <c r="B174" s="218"/>
      <c r="C174" s="262" t="s">
        <v>453</v>
      </c>
      <c r="D174" s="258"/>
      <c r="E174" s="259">
        <v>12</v>
      </c>
      <c r="F174" s="220"/>
      <c r="G174" s="220"/>
      <c r="H174" s="220"/>
      <c r="I174" s="220"/>
      <c r="J174" s="220"/>
      <c r="K174" s="220"/>
      <c r="L174" s="220"/>
      <c r="M174" s="220"/>
      <c r="N174" s="220"/>
      <c r="O174" s="220"/>
      <c r="P174" s="220"/>
      <c r="Q174" s="220"/>
      <c r="R174" s="220"/>
      <c r="S174" s="220"/>
      <c r="T174" s="220"/>
      <c r="U174" s="220"/>
      <c r="V174" s="220"/>
      <c r="W174" s="220"/>
      <c r="X174" s="220"/>
      <c r="Y174" s="210"/>
      <c r="Z174" s="210"/>
      <c r="AA174" s="210"/>
      <c r="AB174" s="210"/>
      <c r="AC174" s="210"/>
      <c r="AD174" s="210"/>
      <c r="AE174" s="210"/>
      <c r="AF174" s="210"/>
      <c r="AG174" s="210" t="s">
        <v>208</v>
      </c>
      <c r="AH174" s="210">
        <v>0</v>
      </c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ht="22.5" outlineLevel="1" x14ac:dyDescent="0.2">
      <c r="A175" s="232">
        <v>33</v>
      </c>
      <c r="B175" s="233" t="s">
        <v>454</v>
      </c>
      <c r="C175" s="251" t="s">
        <v>455</v>
      </c>
      <c r="D175" s="234" t="s">
        <v>201</v>
      </c>
      <c r="E175" s="235">
        <v>4</v>
      </c>
      <c r="F175" s="236"/>
      <c r="G175" s="237">
        <f>ROUND(E175*F175,2)</f>
        <v>0</v>
      </c>
      <c r="H175" s="236"/>
      <c r="I175" s="237">
        <f>ROUND(E175*H175,2)</f>
        <v>0</v>
      </c>
      <c r="J175" s="236"/>
      <c r="K175" s="237">
        <f>ROUND(E175*J175,2)</f>
        <v>0</v>
      </c>
      <c r="L175" s="237">
        <v>21</v>
      </c>
      <c r="M175" s="237">
        <f>G175*(1+L175/100)</f>
        <v>0</v>
      </c>
      <c r="N175" s="237">
        <v>4.1099999999999998E-2</v>
      </c>
      <c r="O175" s="237">
        <f>ROUND(E175*N175,2)</f>
        <v>0.16</v>
      </c>
      <c r="P175" s="237">
        <v>0</v>
      </c>
      <c r="Q175" s="237">
        <f>ROUND(E175*P175,2)</f>
        <v>0</v>
      </c>
      <c r="R175" s="237" t="s">
        <v>456</v>
      </c>
      <c r="S175" s="237" t="s">
        <v>142</v>
      </c>
      <c r="T175" s="238" t="s">
        <v>142</v>
      </c>
      <c r="U175" s="220">
        <v>1.2087000000000001</v>
      </c>
      <c r="V175" s="220">
        <f>ROUND(E175*U175,2)</f>
        <v>4.83</v>
      </c>
      <c r="W175" s="220"/>
      <c r="X175" s="220" t="s">
        <v>457</v>
      </c>
      <c r="Y175" s="210"/>
      <c r="Z175" s="210"/>
      <c r="AA175" s="210"/>
      <c r="AB175" s="210"/>
      <c r="AC175" s="210"/>
      <c r="AD175" s="210"/>
      <c r="AE175" s="210"/>
      <c r="AF175" s="210"/>
      <c r="AG175" s="210" t="s">
        <v>458</v>
      </c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1" x14ac:dyDescent="0.2">
      <c r="A176" s="217"/>
      <c r="B176" s="218"/>
      <c r="C176" s="252" t="s">
        <v>459</v>
      </c>
      <c r="D176" s="239"/>
      <c r="E176" s="239"/>
      <c r="F176" s="239"/>
      <c r="G176" s="239"/>
      <c r="H176" s="220"/>
      <c r="I176" s="220"/>
      <c r="J176" s="220"/>
      <c r="K176" s="220"/>
      <c r="L176" s="220"/>
      <c r="M176" s="220"/>
      <c r="N176" s="220"/>
      <c r="O176" s="220"/>
      <c r="P176" s="220"/>
      <c r="Q176" s="220"/>
      <c r="R176" s="220"/>
      <c r="S176" s="220"/>
      <c r="T176" s="220"/>
      <c r="U176" s="220"/>
      <c r="V176" s="220"/>
      <c r="W176" s="220"/>
      <c r="X176" s="220"/>
      <c r="Y176" s="210"/>
      <c r="Z176" s="210"/>
      <c r="AA176" s="210"/>
      <c r="AB176" s="210"/>
      <c r="AC176" s="210"/>
      <c r="AD176" s="210"/>
      <c r="AE176" s="210"/>
      <c r="AF176" s="210"/>
      <c r="AG176" s="210" t="s">
        <v>146</v>
      </c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1" x14ac:dyDescent="0.2">
      <c r="A177" s="217"/>
      <c r="B177" s="218"/>
      <c r="C177" s="253" t="s">
        <v>460</v>
      </c>
      <c r="D177" s="241"/>
      <c r="E177" s="241"/>
      <c r="F177" s="241"/>
      <c r="G177" s="241"/>
      <c r="H177" s="220"/>
      <c r="I177" s="220"/>
      <c r="J177" s="220"/>
      <c r="K177" s="220"/>
      <c r="L177" s="220"/>
      <c r="M177" s="220"/>
      <c r="N177" s="220"/>
      <c r="O177" s="220"/>
      <c r="P177" s="220"/>
      <c r="Q177" s="220"/>
      <c r="R177" s="220"/>
      <c r="S177" s="220"/>
      <c r="T177" s="220"/>
      <c r="U177" s="220"/>
      <c r="V177" s="220"/>
      <c r="W177" s="220"/>
      <c r="X177" s="220"/>
      <c r="Y177" s="210"/>
      <c r="Z177" s="210"/>
      <c r="AA177" s="210"/>
      <c r="AB177" s="210"/>
      <c r="AC177" s="210"/>
      <c r="AD177" s="210"/>
      <c r="AE177" s="210"/>
      <c r="AF177" s="210"/>
      <c r="AG177" s="210" t="s">
        <v>146</v>
      </c>
      <c r="AH177" s="210"/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40" t="str">
        <f>C177</f>
        <v>Plastové dno, šachta z korugované trouby, těsnění, šachtová roura teleskopická, čtvercový rám do teleskopické trouby, poklop litinový.</v>
      </c>
      <c r="BB177" s="210"/>
      <c r="BC177" s="210"/>
      <c r="BD177" s="210"/>
      <c r="BE177" s="210"/>
      <c r="BF177" s="210"/>
      <c r="BG177" s="210"/>
      <c r="BH177" s="210"/>
    </row>
    <row r="178" spans="1:60" outlineLevel="1" x14ac:dyDescent="0.2">
      <c r="A178" s="217"/>
      <c r="B178" s="218"/>
      <c r="C178" s="253" t="s">
        <v>461</v>
      </c>
      <c r="D178" s="241"/>
      <c r="E178" s="241"/>
      <c r="F178" s="241"/>
      <c r="G178" s="241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10"/>
      <c r="Z178" s="210"/>
      <c r="AA178" s="210"/>
      <c r="AB178" s="210"/>
      <c r="AC178" s="210"/>
      <c r="AD178" s="210"/>
      <c r="AE178" s="210"/>
      <c r="AF178" s="210"/>
      <c r="AG178" s="210" t="s">
        <v>146</v>
      </c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40" t="str">
        <f>C178</f>
        <v>Osazení plastového dna, osazení korugované šachtové roury, vložení těsnění, osazení šachtové teleskopické roury a litinového poklopu.</v>
      </c>
      <c r="BB178" s="210"/>
      <c r="BC178" s="210"/>
      <c r="BD178" s="210"/>
      <c r="BE178" s="210"/>
      <c r="BF178" s="210"/>
      <c r="BG178" s="210"/>
      <c r="BH178" s="210"/>
    </row>
    <row r="179" spans="1:60" outlineLevel="1" x14ac:dyDescent="0.2">
      <c r="A179" s="217"/>
      <c r="B179" s="218"/>
      <c r="C179" s="262" t="s">
        <v>462</v>
      </c>
      <c r="D179" s="258"/>
      <c r="E179" s="259">
        <v>4</v>
      </c>
      <c r="F179" s="220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0"/>
      <c r="R179" s="220"/>
      <c r="S179" s="220"/>
      <c r="T179" s="220"/>
      <c r="U179" s="220"/>
      <c r="V179" s="220"/>
      <c r="W179" s="220"/>
      <c r="X179" s="220"/>
      <c r="Y179" s="210"/>
      <c r="Z179" s="210"/>
      <c r="AA179" s="210"/>
      <c r="AB179" s="210"/>
      <c r="AC179" s="210"/>
      <c r="AD179" s="210"/>
      <c r="AE179" s="210"/>
      <c r="AF179" s="210"/>
      <c r="AG179" s="210" t="s">
        <v>208</v>
      </c>
      <c r="AH179" s="210">
        <v>0</v>
      </c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1" x14ac:dyDescent="0.2">
      <c r="A180" s="232">
        <v>34</v>
      </c>
      <c r="B180" s="233" t="s">
        <v>463</v>
      </c>
      <c r="C180" s="251" t="s">
        <v>464</v>
      </c>
      <c r="D180" s="234" t="s">
        <v>201</v>
      </c>
      <c r="E180" s="235">
        <v>4</v>
      </c>
      <c r="F180" s="236"/>
      <c r="G180" s="237">
        <f>ROUND(E180*F180,2)</f>
        <v>0</v>
      </c>
      <c r="H180" s="236"/>
      <c r="I180" s="237">
        <f>ROUND(E180*H180,2)</f>
        <v>0</v>
      </c>
      <c r="J180" s="236"/>
      <c r="K180" s="237">
        <f>ROUND(E180*J180,2)</f>
        <v>0</v>
      </c>
      <c r="L180" s="237">
        <v>21</v>
      </c>
      <c r="M180" s="237">
        <f>G180*(1+L180/100)</f>
        <v>0</v>
      </c>
      <c r="N180" s="237">
        <v>4.2000000000000002E-4</v>
      </c>
      <c r="O180" s="237">
        <f>ROUND(E180*N180,2)</f>
        <v>0</v>
      </c>
      <c r="P180" s="237">
        <v>0</v>
      </c>
      <c r="Q180" s="237">
        <f>ROUND(E180*P180,2)</f>
        <v>0</v>
      </c>
      <c r="R180" s="237" t="s">
        <v>363</v>
      </c>
      <c r="S180" s="237" t="s">
        <v>142</v>
      </c>
      <c r="T180" s="238" t="s">
        <v>142</v>
      </c>
      <c r="U180" s="220">
        <v>0</v>
      </c>
      <c r="V180" s="220">
        <f>ROUND(E180*U180,2)</f>
        <v>0</v>
      </c>
      <c r="W180" s="220"/>
      <c r="X180" s="220" t="s">
        <v>266</v>
      </c>
      <c r="Y180" s="210"/>
      <c r="Z180" s="210"/>
      <c r="AA180" s="210"/>
      <c r="AB180" s="210"/>
      <c r="AC180" s="210"/>
      <c r="AD180" s="210"/>
      <c r="AE180" s="210"/>
      <c r="AF180" s="210"/>
      <c r="AG180" s="210" t="s">
        <v>267</v>
      </c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1" x14ac:dyDescent="0.2">
      <c r="A181" s="217"/>
      <c r="B181" s="218"/>
      <c r="C181" s="262" t="s">
        <v>435</v>
      </c>
      <c r="D181" s="258"/>
      <c r="E181" s="259">
        <v>4</v>
      </c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10"/>
      <c r="Z181" s="210"/>
      <c r="AA181" s="210"/>
      <c r="AB181" s="210"/>
      <c r="AC181" s="210"/>
      <c r="AD181" s="210"/>
      <c r="AE181" s="210"/>
      <c r="AF181" s="210"/>
      <c r="AG181" s="210" t="s">
        <v>208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ht="22.5" outlineLevel="1" x14ac:dyDescent="0.2">
      <c r="A182" s="232">
        <v>35</v>
      </c>
      <c r="B182" s="233" t="s">
        <v>465</v>
      </c>
      <c r="C182" s="251" t="s">
        <v>466</v>
      </c>
      <c r="D182" s="234" t="s">
        <v>201</v>
      </c>
      <c r="E182" s="235">
        <v>12</v>
      </c>
      <c r="F182" s="236"/>
      <c r="G182" s="237">
        <f>ROUND(E182*F182,2)</f>
        <v>0</v>
      </c>
      <c r="H182" s="236"/>
      <c r="I182" s="237">
        <f>ROUND(E182*H182,2)</f>
        <v>0</v>
      </c>
      <c r="J182" s="236"/>
      <c r="K182" s="237">
        <f>ROUND(E182*J182,2)</f>
        <v>0</v>
      </c>
      <c r="L182" s="237">
        <v>21</v>
      </c>
      <c r="M182" s="237">
        <f>G182*(1+L182/100)</f>
        <v>0</v>
      </c>
      <c r="N182" s="237">
        <v>1.0499999999999999E-3</v>
      </c>
      <c r="O182" s="237">
        <f>ROUND(E182*N182,2)</f>
        <v>0.01</v>
      </c>
      <c r="P182" s="237">
        <v>0</v>
      </c>
      <c r="Q182" s="237">
        <f>ROUND(E182*P182,2)</f>
        <v>0</v>
      </c>
      <c r="R182" s="237" t="s">
        <v>363</v>
      </c>
      <c r="S182" s="237" t="s">
        <v>142</v>
      </c>
      <c r="T182" s="238" t="s">
        <v>142</v>
      </c>
      <c r="U182" s="220">
        <v>0</v>
      </c>
      <c r="V182" s="220">
        <f>ROUND(E182*U182,2)</f>
        <v>0</v>
      </c>
      <c r="W182" s="220"/>
      <c r="X182" s="220" t="s">
        <v>266</v>
      </c>
      <c r="Y182" s="210"/>
      <c r="Z182" s="210"/>
      <c r="AA182" s="210"/>
      <c r="AB182" s="210"/>
      <c r="AC182" s="210"/>
      <c r="AD182" s="210"/>
      <c r="AE182" s="210"/>
      <c r="AF182" s="210"/>
      <c r="AG182" s="210" t="s">
        <v>267</v>
      </c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1" x14ac:dyDescent="0.2">
      <c r="A183" s="217"/>
      <c r="B183" s="218"/>
      <c r="C183" s="262" t="s">
        <v>432</v>
      </c>
      <c r="D183" s="258"/>
      <c r="E183" s="259">
        <v>12</v>
      </c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0"/>
      <c r="R183" s="220"/>
      <c r="S183" s="220"/>
      <c r="T183" s="220"/>
      <c r="U183" s="220"/>
      <c r="V183" s="220"/>
      <c r="W183" s="220"/>
      <c r="X183" s="220"/>
      <c r="Y183" s="210"/>
      <c r="Z183" s="210"/>
      <c r="AA183" s="210"/>
      <c r="AB183" s="210"/>
      <c r="AC183" s="210"/>
      <c r="AD183" s="210"/>
      <c r="AE183" s="210"/>
      <c r="AF183" s="210"/>
      <c r="AG183" s="210" t="s">
        <v>208</v>
      </c>
      <c r="AH183" s="210">
        <v>0</v>
      </c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ht="22.5" outlineLevel="1" x14ac:dyDescent="0.2">
      <c r="A184" s="232">
        <v>36</v>
      </c>
      <c r="B184" s="233" t="s">
        <v>467</v>
      </c>
      <c r="C184" s="251" t="s">
        <v>468</v>
      </c>
      <c r="D184" s="234" t="s">
        <v>232</v>
      </c>
      <c r="E184" s="235">
        <v>1129.76</v>
      </c>
      <c r="F184" s="236"/>
      <c r="G184" s="237">
        <f>ROUND(E184*F184,2)</f>
        <v>0</v>
      </c>
      <c r="H184" s="236"/>
      <c r="I184" s="237">
        <f>ROUND(E184*H184,2)</f>
        <v>0</v>
      </c>
      <c r="J184" s="236"/>
      <c r="K184" s="237">
        <f>ROUND(E184*J184,2)</f>
        <v>0</v>
      </c>
      <c r="L184" s="237">
        <v>21</v>
      </c>
      <c r="M184" s="237">
        <f>G184*(1+L184/100)</f>
        <v>0</v>
      </c>
      <c r="N184" s="237">
        <v>2.0000000000000001E-4</v>
      </c>
      <c r="O184" s="237">
        <f>ROUND(E184*N184,2)</f>
        <v>0.23</v>
      </c>
      <c r="P184" s="237">
        <v>0</v>
      </c>
      <c r="Q184" s="237">
        <f>ROUND(E184*P184,2)</f>
        <v>0</v>
      </c>
      <c r="R184" s="237" t="s">
        <v>363</v>
      </c>
      <c r="S184" s="237" t="s">
        <v>142</v>
      </c>
      <c r="T184" s="238" t="s">
        <v>142</v>
      </c>
      <c r="U184" s="220">
        <v>0</v>
      </c>
      <c r="V184" s="220">
        <f>ROUND(E184*U184,2)</f>
        <v>0</v>
      </c>
      <c r="W184" s="220"/>
      <c r="X184" s="220" t="s">
        <v>266</v>
      </c>
      <c r="Y184" s="210"/>
      <c r="Z184" s="210"/>
      <c r="AA184" s="210"/>
      <c r="AB184" s="210"/>
      <c r="AC184" s="210"/>
      <c r="AD184" s="210"/>
      <c r="AE184" s="210"/>
      <c r="AF184" s="210"/>
      <c r="AG184" s="210" t="s">
        <v>267</v>
      </c>
      <c r="AH184" s="210"/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1" x14ac:dyDescent="0.2">
      <c r="A185" s="217"/>
      <c r="B185" s="218"/>
      <c r="C185" s="262" t="s">
        <v>469</v>
      </c>
      <c r="D185" s="258"/>
      <c r="E185" s="259">
        <v>688.04499999999996</v>
      </c>
      <c r="F185" s="220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20"/>
      <c r="S185" s="220"/>
      <c r="T185" s="220"/>
      <c r="U185" s="220"/>
      <c r="V185" s="220"/>
      <c r="W185" s="220"/>
      <c r="X185" s="220"/>
      <c r="Y185" s="210"/>
      <c r="Z185" s="210"/>
      <c r="AA185" s="210"/>
      <c r="AB185" s="210"/>
      <c r="AC185" s="210"/>
      <c r="AD185" s="210"/>
      <c r="AE185" s="210"/>
      <c r="AF185" s="210"/>
      <c r="AG185" s="210" t="s">
        <v>208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1" x14ac:dyDescent="0.2">
      <c r="A186" s="217"/>
      <c r="B186" s="218"/>
      <c r="C186" s="262" t="s">
        <v>470</v>
      </c>
      <c r="D186" s="258"/>
      <c r="E186" s="259">
        <v>396.17500000000001</v>
      </c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T186" s="220"/>
      <c r="U186" s="220"/>
      <c r="V186" s="220"/>
      <c r="W186" s="220"/>
      <c r="X186" s="220"/>
      <c r="Y186" s="210"/>
      <c r="Z186" s="210"/>
      <c r="AA186" s="210"/>
      <c r="AB186" s="210"/>
      <c r="AC186" s="210"/>
      <c r="AD186" s="210"/>
      <c r="AE186" s="210"/>
      <c r="AF186" s="210"/>
      <c r="AG186" s="210" t="s">
        <v>208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1" x14ac:dyDescent="0.2">
      <c r="A187" s="217"/>
      <c r="B187" s="218"/>
      <c r="C187" s="262" t="s">
        <v>471</v>
      </c>
      <c r="D187" s="258"/>
      <c r="E187" s="259">
        <v>45.54</v>
      </c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0"/>
      <c r="W187" s="220"/>
      <c r="X187" s="220"/>
      <c r="Y187" s="210"/>
      <c r="Z187" s="210"/>
      <c r="AA187" s="210"/>
      <c r="AB187" s="210"/>
      <c r="AC187" s="210"/>
      <c r="AD187" s="210"/>
      <c r="AE187" s="210"/>
      <c r="AF187" s="210"/>
      <c r="AG187" s="210" t="s">
        <v>208</v>
      </c>
      <c r="AH187" s="210">
        <v>0</v>
      </c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x14ac:dyDescent="0.2">
      <c r="A188" s="226" t="s">
        <v>137</v>
      </c>
      <c r="B188" s="227" t="s">
        <v>89</v>
      </c>
      <c r="C188" s="250" t="s">
        <v>90</v>
      </c>
      <c r="D188" s="228"/>
      <c r="E188" s="229"/>
      <c r="F188" s="230"/>
      <c r="G188" s="230">
        <f>SUMIF(AG189:AG217,"&lt;&gt;NOR",G189:G217)</f>
        <v>0</v>
      </c>
      <c r="H188" s="230"/>
      <c r="I188" s="230">
        <f>SUM(I189:I217)</f>
        <v>0</v>
      </c>
      <c r="J188" s="230"/>
      <c r="K188" s="230">
        <f>SUM(K189:K217)</f>
        <v>0</v>
      </c>
      <c r="L188" s="230"/>
      <c r="M188" s="230">
        <f>SUM(M189:M217)</f>
        <v>0</v>
      </c>
      <c r="N188" s="230"/>
      <c r="O188" s="230">
        <f>SUM(O189:O217)</f>
        <v>768.37999999999988</v>
      </c>
      <c r="P188" s="230"/>
      <c r="Q188" s="230">
        <f>SUM(Q189:Q217)</f>
        <v>0</v>
      </c>
      <c r="R188" s="230"/>
      <c r="S188" s="230"/>
      <c r="T188" s="231"/>
      <c r="U188" s="225"/>
      <c r="V188" s="225">
        <f>SUM(V189:V217)</f>
        <v>173.18</v>
      </c>
      <c r="W188" s="225"/>
      <c r="X188" s="225"/>
      <c r="AG188" t="s">
        <v>138</v>
      </c>
    </row>
    <row r="189" spans="1:60" outlineLevel="1" x14ac:dyDescent="0.2">
      <c r="A189" s="232">
        <v>37</v>
      </c>
      <c r="B189" s="233" t="s">
        <v>260</v>
      </c>
      <c r="C189" s="251" t="s">
        <v>261</v>
      </c>
      <c r="D189" s="234" t="s">
        <v>232</v>
      </c>
      <c r="E189" s="235">
        <v>1056</v>
      </c>
      <c r="F189" s="236"/>
      <c r="G189" s="237">
        <f>ROUND(E189*F189,2)</f>
        <v>0</v>
      </c>
      <c r="H189" s="236"/>
      <c r="I189" s="237">
        <f>ROUND(E189*H189,2)</f>
        <v>0</v>
      </c>
      <c r="J189" s="236"/>
      <c r="K189" s="237">
        <f>ROUND(E189*J189,2)</f>
        <v>0</v>
      </c>
      <c r="L189" s="237">
        <v>21</v>
      </c>
      <c r="M189" s="237">
        <f>G189*(1+L189/100)</f>
        <v>0</v>
      </c>
      <c r="N189" s="237">
        <v>0</v>
      </c>
      <c r="O189" s="237">
        <f>ROUND(E189*N189,2)</f>
        <v>0</v>
      </c>
      <c r="P189" s="237">
        <v>0</v>
      </c>
      <c r="Q189" s="237">
        <f>ROUND(E189*P189,2)</f>
        <v>0</v>
      </c>
      <c r="R189" s="237" t="s">
        <v>202</v>
      </c>
      <c r="S189" s="237" t="s">
        <v>142</v>
      </c>
      <c r="T189" s="238" t="s">
        <v>142</v>
      </c>
      <c r="U189" s="220">
        <v>1.7999999999999999E-2</v>
      </c>
      <c r="V189" s="220">
        <f>ROUND(E189*U189,2)</f>
        <v>19.010000000000002</v>
      </c>
      <c r="W189" s="220"/>
      <c r="X189" s="220" t="s">
        <v>203</v>
      </c>
      <c r="Y189" s="210"/>
      <c r="Z189" s="210"/>
      <c r="AA189" s="210"/>
      <c r="AB189" s="210"/>
      <c r="AC189" s="210"/>
      <c r="AD189" s="210"/>
      <c r="AE189" s="210"/>
      <c r="AF189" s="210"/>
      <c r="AG189" s="210" t="s">
        <v>204</v>
      </c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">
      <c r="A190" s="217"/>
      <c r="B190" s="218"/>
      <c r="C190" s="261" t="s">
        <v>262</v>
      </c>
      <c r="D190" s="260"/>
      <c r="E190" s="260"/>
      <c r="F190" s="260"/>
      <c r="G190" s="260"/>
      <c r="H190" s="220"/>
      <c r="I190" s="220"/>
      <c r="J190" s="220"/>
      <c r="K190" s="220"/>
      <c r="L190" s="220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10"/>
      <c r="Z190" s="210"/>
      <c r="AA190" s="210"/>
      <c r="AB190" s="210"/>
      <c r="AC190" s="210"/>
      <c r="AD190" s="210"/>
      <c r="AE190" s="210"/>
      <c r="AF190" s="210"/>
      <c r="AG190" s="210" t="s">
        <v>206</v>
      </c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1" x14ac:dyDescent="0.2">
      <c r="A191" s="217"/>
      <c r="B191" s="218"/>
      <c r="C191" s="262" t="s">
        <v>472</v>
      </c>
      <c r="D191" s="258"/>
      <c r="E191" s="259">
        <v>1056</v>
      </c>
      <c r="F191" s="220"/>
      <c r="G191" s="220"/>
      <c r="H191" s="220"/>
      <c r="I191" s="220"/>
      <c r="J191" s="220"/>
      <c r="K191" s="220"/>
      <c r="L191" s="220"/>
      <c r="M191" s="220"/>
      <c r="N191" s="220"/>
      <c r="O191" s="220"/>
      <c r="P191" s="220"/>
      <c r="Q191" s="220"/>
      <c r="R191" s="220"/>
      <c r="S191" s="220"/>
      <c r="T191" s="220"/>
      <c r="U191" s="220"/>
      <c r="V191" s="220"/>
      <c r="W191" s="220"/>
      <c r="X191" s="220"/>
      <c r="Y191" s="210"/>
      <c r="Z191" s="210"/>
      <c r="AA191" s="210"/>
      <c r="AB191" s="210"/>
      <c r="AC191" s="210"/>
      <c r="AD191" s="210"/>
      <c r="AE191" s="210"/>
      <c r="AF191" s="210"/>
      <c r="AG191" s="210" t="s">
        <v>208</v>
      </c>
      <c r="AH191" s="210">
        <v>0</v>
      </c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1" x14ac:dyDescent="0.2">
      <c r="A192" s="242">
        <v>38</v>
      </c>
      <c r="B192" s="243" t="s">
        <v>473</v>
      </c>
      <c r="C192" s="254" t="s">
        <v>474</v>
      </c>
      <c r="D192" s="244" t="s">
        <v>292</v>
      </c>
      <c r="E192" s="245">
        <v>745</v>
      </c>
      <c r="F192" s="246"/>
      <c r="G192" s="247">
        <f>ROUND(E192*F192,2)</f>
        <v>0</v>
      </c>
      <c r="H192" s="246"/>
      <c r="I192" s="247">
        <f>ROUND(E192*H192,2)</f>
        <v>0</v>
      </c>
      <c r="J192" s="246"/>
      <c r="K192" s="247">
        <f>ROUND(E192*J192,2)</f>
        <v>0</v>
      </c>
      <c r="L192" s="247">
        <v>21</v>
      </c>
      <c r="M192" s="247">
        <f>G192*(1+L192/100)</f>
        <v>0</v>
      </c>
      <c r="N192" s="247">
        <v>0</v>
      </c>
      <c r="O192" s="247">
        <f>ROUND(E192*N192,2)</f>
        <v>0</v>
      </c>
      <c r="P192" s="247">
        <v>0</v>
      </c>
      <c r="Q192" s="247">
        <f>ROUND(E192*P192,2)</f>
        <v>0</v>
      </c>
      <c r="R192" s="247"/>
      <c r="S192" s="247" t="s">
        <v>184</v>
      </c>
      <c r="T192" s="248" t="s">
        <v>475</v>
      </c>
      <c r="U192" s="220">
        <v>0</v>
      </c>
      <c r="V192" s="220">
        <f>ROUND(E192*U192,2)</f>
        <v>0</v>
      </c>
      <c r="W192" s="220"/>
      <c r="X192" s="220" t="s">
        <v>203</v>
      </c>
      <c r="Y192" s="210"/>
      <c r="Z192" s="210"/>
      <c r="AA192" s="210"/>
      <c r="AB192" s="210"/>
      <c r="AC192" s="210"/>
      <c r="AD192" s="210"/>
      <c r="AE192" s="210"/>
      <c r="AF192" s="210"/>
      <c r="AG192" s="210" t="s">
        <v>204</v>
      </c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1" x14ac:dyDescent="0.2">
      <c r="A193" s="232">
        <v>39</v>
      </c>
      <c r="B193" s="233" t="s">
        <v>476</v>
      </c>
      <c r="C193" s="251" t="s">
        <v>477</v>
      </c>
      <c r="D193" s="234" t="s">
        <v>232</v>
      </c>
      <c r="E193" s="235">
        <v>1056</v>
      </c>
      <c r="F193" s="236"/>
      <c r="G193" s="237">
        <f>ROUND(E193*F193,2)</f>
        <v>0</v>
      </c>
      <c r="H193" s="236"/>
      <c r="I193" s="237">
        <f>ROUND(E193*H193,2)</f>
        <v>0</v>
      </c>
      <c r="J193" s="236"/>
      <c r="K193" s="237">
        <f>ROUND(E193*J193,2)</f>
        <v>0</v>
      </c>
      <c r="L193" s="237">
        <v>21</v>
      </c>
      <c r="M193" s="237">
        <f>G193*(1+L193/100)</f>
        <v>0</v>
      </c>
      <c r="N193" s="237">
        <v>0</v>
      </c>
      <c r="O193" s="237">
        <f>ROUND(E193*N193,2)</f>
        <v>0</v>
      </c>
      <c r="P193" s="237">
        <v>0</v>
      </c>
      <c r="Q193" s="237">
        <f>ROUND(E193*P193,2)</f>
        <v>0</v>
      </c>
      <c r="R193" s="237"/>
      <c r="S193" s="237" t="s">
        <v>184</v>
      </c>
      <c r="T193" s="238" t="s">
        <v>143</v>
      </c>
      <c r="U193" s="220">
        <v>0</v>
      </c>
      <c r="V193" s="220">
        <f>ROUND(E193*U193,2)</f>
        <v>0</v>
      </c>
      <c r="W193" s="220"/>
      <c r="X193" s="220" t="s">
        <v>203</v>
      </c>
      <c r="Y193" s="210"/>
      <c r="Z193" s="210"/>
      <c r="AA193" s="210"/>
      <c r="AB193" s="210"/>
      <c r="AC193" s="210"/>
      <c r="AD193" s="210"/>
      <c r="AE193" s="210"/>
      <c r="AF193" s="210"/>
      <c r="AG193" s="210" t="s">
        <v>204</v>
      </c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1" x14ac:dyDescent="0.2">
      <c r="A194" s="217"/>
      <c r="B194" s="218"/>
      <c r="C194" s="252" t="s">
        <v>478</v>
      </c>
      <c r="D194" s="239"/>
      <c r="E194" s="239"/>
      <c r="F194" s="239"/>
      <c r="G194" s="239"/>
      <c r="H194" s="220"/>
      <c r="I194" s="220"/>
      <c r="J194" s="220"/>
      <c r="K194" s="220"/>
      <c r="L194" s="220"/>
      <c r="M194" s="220"/>
      <c r="N194" s="220"/>
      <c r="O194" s="220"/>
      <c r="P194" s="220"/>
      <c r="Q194" s="220"/>
      <c r="R194" s="220"/>
      <c r="S194" s="220"/>
      <c r="T194" s="220"/>
      <c r="U194" s="220"/>
      <c r="V194" s="220"/>
      <c r="W194" s="220"/>
      <c r="X194" s="220"/>
      <c r="Y194" s="210"/>
      <c r="Z194" s="210"/>
      <c r="AA194" s="210"/>
      <c r="AB194" s="210"/>
      <c r="AC194" s="210"/>
      <c r="AD194" s="210"/>
      <c r="AE194" s="210"/>
      <c r="AF194" s="210"/>
      <c r="AG194" s="210" t="s">
        <v>146</v>
      </c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1" x14ac:dyDescent="0.2">
      <c r="A195" s="217"/>
      <c r="B195" s="218"/>
      <c r="C195" s="253" t="s">
        <v>479</v>
      </c>
      <c r="D195" s="241"/>
      <c r="E195" s="241"/>
      <c r="F195" s="241"/>
      <c r="G195" s="241"/>
      <c r="H195" s="220"/>
      <c r="I195" s="220"/>
      <c r="J195" s="220"/>
      <c r="K195" s="220"/>
      <c r="L195" s="220"/>
      <c r="M195" s="220"/>
      <c r="N195" s="220"/>
      <c r="O195" s="220"/>
      <c r="P195" s="220"/>
      <c r="Q195" s="220"/>
      <c r="R195" s="220"/>
      <c r="S195" s="220"/>
      <c r="T195" s="220"/>
      <c r="U195" s="220"/>
      <c r="V195" s="220"/>
      <c r="W195" s="220"/>
      <c r="X195" s="220"/>
      <c r="Y195" s="210"/>
      <c r="Z195" s="210"/>
      <c r="AA195" s="210"/>
      <c r="AB195" s="210"/>
      <c r="AC195" s="210"/>
      <c r="AD195" s="210"/>
      <c r="AE195" s="210"/>
      <c r="AF195" s="210"/>
      <c r="AG195" s="210" t="s">
        <v>146</v>
      </c>
      <c r="AH195" s="210"/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1" x14ac:dyDescent="0.2">
      <c r="A196" s="217"/>
      <c r="B196" s="218"/>
      <c r="C196" s="253" t="s">
        <v>480</v>
      </c>
      <c r="D196" s="241"/>
      <c r="E196" s="241"/>
      <c r="F196" s="241"/>
      <c r="G196" s="241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10"/>
      <c r="Z196" s="210"/>
      <c r="AA196" s="210"/>
      <c r="AB196" s="210"/>
      <c r="AC196" s="210"/>
      <c r="AD196" s="210"/>
      <c r="AE196" s="210"/>
      <c r="AF196" s="210"/>
      <c r="AG196" s="210" t="s">
        <v>146</v>
      </c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1" x14ac:dyDescent="0.2">
      <c r="A197" s="217"/>
      <c r="B197" s="218"/>
      <c r="C197" s="262" t="s">
        <v>481</v>
      </c>
      <c r="D197" s="258"/>
      <c r="E197" s="259">
        <v>1056</v>
      </c>
      <c r="F197" s="220"/>
      <c r="G197" s="220"/>
      <c r="H197" s="220"/>
      <c r="I197" s="220"/>
      <c r="J197" s="220"/>
      <c r="K197" s="220"/>
      <c r="L197" s="220"/>
      <c r="M197" s="220"/>
      <c r="N197" s="220"/>
      <c r="O197" s="220"/>
      <c r="P197" s="220"/>
      <c r="Q197" s="220"/>
      <c r="R197" s="220"/>
      <c r="S197" s="220"/>
      <c r="T197" s="220"/>
      <c r="U197" s="220"/>
      <c r="V197" s="220"/>
      <c r="W197" s="220"/>
      <c r="X197" s="220"/>
      <c r="Y197" s="210"/>
      <c r="Z197" s="210"/>
      <c r="AA197" s="210"/>
      <c r="AB197" s="210"/>
      <c r="AC197" s="210"/>
      <c r="AD197" s="210"/>
      <c r="AE197" s="210"/>
      <c r="AF197" s="210"/>
      <c r="AG197" s="210" t="s">
        <v>208</v>
      </c>
      <c r="AH197" s="210">
        <v>0</v>
      </c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1" x14ac:dyDescent="0.2">
      <c r="A198" s="232">
        <v>40</v>
      </c>
      <c r="B198" s="233" t="s">
        <v>482</v>
      </c>
      <c r="C198" s="251" t="s">
        <v>483</v>
      </c>
      <c r="D198" s="234" t="s">
        <v>232</v>
      </c>
      <c r="E198" s="235">
        <v>1056</v>
      </c>
      <c r="F198" s="236"/>
      <c r="G198" s="237">
        <f>ROUND(E198*F198,2)</f>
        <v>0</v>
      </c>
      <c r="H198" s="236"/>
      <c r="I198" s="237">
        <f>ROUND(E198*H198,2)</f>
        <v>0</v>
      </c>
      <c r="J198" s="236"/>
      <c r="K198" s="237">
        <f>ROUND(E198*J198,2)</f>
        <v>0</v>
      </c>
      <c r="L198" s="237">
        <v>21</v>
      </c>
      <c r="M198" s="237">
        <f>G198*(1+L198/100)</f>
        <v>0</v>
      </c>
      <c r="N198" s="237">
        <v>0</v>
      </c>
      <c r="O198" s="237">
        <f>ROUND(E198*N198,2)</f>
        <v>0</v>
      </c>
      <c r="P198" s="237">
        <v>0</v>
      </c>
      <c r="Q198" s="237">
        <f>ROUND(E198*P198,2)</f>
        <v>0</v>
      </c>
      <c r="R198" s="237"/>
      <c r="S198" s="237" t="s">
        <v>184</v>
      </c>
      <c r="T198" s="238" t="s">
        <v>143</v>
      </c>
      <c r="U198" s="220">
        <v>0</v>
      </c>
      <c r="V198" s="220">
        <f>ROUND(E198*U198,2)</f>
        <v>0</v>
      </c>
      <c r="W198" s="220"/>
      <c r="X198" s="220" t="s">
        <v>203</v>
      </c>
      <c r="Y198" s="210"/>
      <c r="Z198" s="210"/>
      <c r="AA198" s="210"/>
      <c r="AB198" s="210"/>
      <c r="AC198" s="210"/>
      <c r="AD198" s="210"/>
      <c r="AE198" s="210"/>
      <c r="AF198" s="210"/>
      <c r="AG198" s="210" t="s">
        <v>204</v>
      </c>
      <c r="AH198" s="210"/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ht="22.5" outlineLevel="1" x14ac:dyDescent="0.2">
      <c r="A199" s="217"/>
      <c r="B199" s="218"/>
      <c r="C199" s="252" t="s">
        <v>484</v>
      </c>
      <c r="D199" s="239"/>
      <c r="E199" s="239"/>
      <c r="F199" s="239"/>
      <c r="G199" s="239"/>
      <c r="H199" s="220"/>
      <c r="I199" s="220"/>
      <c r="J199" s="220"/>
      <c r="K199" s="220"/>
      <c r="L199" s="220"/>
      <c r="M199" s="220"/>
      <c r="N199" s="220"/>
      <c r="O199" s="220"/>
      <c r="P199" s="220"/>
      <c r="Q199" s="220"/>
      <c r="R199" s="220"/>
      <c r="S199" s="220"/>
      <c r="T199" s="220"/>
      <c r="U199" s="220"/>
      <c r="V199" s="220"/>
      <c r="W199" s="220"/>
      <c r="X199" s="220"/>
      <c r="Y199" s="210"/>
      <c r="Z199" s="210"/>
      <c r="AA199" s="210"/>
      <c r="AB199" s="210"/>
      <c r="AC199" s="210"/>
      <c r="AD199" s="210"/>
      <c r="AE199" s="210"/>
      <c r="AF199" s="210"/>
      <c r="AG199" s="210" t="s">
        <v>146</v>
      </c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40" t="str">
        <f>C199</f>
        <v>Směs kameniva fr. 3-8 mm, SBR pryžového granulátu fr. 2-4 mm a PUR pojiva se zvýšenou příčnou pevností v tahu ( větší než 0,2 MPa rersp.větší</v>
      </c>
      <c r="BB199" s="210"/>
      <c r="BC199" s="210"/>
      <c r="BD199" s="210"/>
      <c r="BE199" s="210"/>
      <c r="BF199" s="210"/>
      <c r="BG199" s="210"/>
      <c r="BH199" s="210"/>
    </row>
    <row r="200" spans="1:60" outlineLevel="1" x14ac:dyDescent="0.2">
      <c r="A200" s="217"/>
      <c r="B200" s="218"/>
      <c r="C200" s="253" t="s">
        <v>485</v>
      </c>
      <c r="D200" s="241"/>
      <c r="E200" s="241"/>
      <c r="F200" s="241"/>
      <c r="G200" s="241"/>
      <c r="H200" s="220"/>
      <c r="I200" s="220"/>
      <c r="J200" s="220"/>
      <c r="K200" s="220"/>
      <c r="L200" s="220"/>
      <c r="M200" s="220"/>
      <c r="N200" s="220"/>
      <c r="O200" s="220"/>
      <c r="P200" s="220"/>
      <c r="Q200" s="220"/>
      <c r="R200" s="220"/>
      <c r="S200" s="220"/>
      <c r="T200" s="220"/>
      <c r="U200" s="220"/>
      <c r="V200" s="220"/>
      <c r="W200" s="220"/>
      <c r="X200" s="220"/>
      <c r="Y200" s="210"/>
      <c r="Z200" s="210"/>
      <c r="AA200" s="210"/>
      <c r="AB200" s="210"/>
      <c r="AC200" s="210"/>
      <c r="AD200" s="210"/>
      <c r="AE200" s="210"/>
      <c r="AF200" s="210"/>
      <c r="AG200" s="210" t="s">
        <v>146</v>
      </c>
      <c r="AH200" s="210"/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1" x14ac:dyDescent="0.2">
      <c r="A201" s="217"/>
      <c r="B201" s="218"/>
      <c r="C201" s="262" t="s">
        <v>481</v>
      </c>
      <c r="D201" s="258"/>
      <c r="E201" s="259">
        <v>1056</v>
      </c>
      <c r="F201" s="220"/>
      <c r="G201" s="220"/>
      <c r="H201" s="220"/>
      <c r="I201" s="220"/>
      <c r="J201" s="220"/>
      <c r="K201" s="220"/>
      <c r="L201" s="220"/>
      <c r="M201" s="220"/>
      <c r="N201" s="220"/>
      <c r="O201" s="220"/>
      <c r="P201" s="220"/>
      <c r="Q201" s="220"/>
      <c r="R201" s="220"/>
      <c r="S201" s="220"/>
      <c r="T201" s="220"/>
      <c r="U201" s="220"/>
      <c r="V201" s="220"/>
      <c r="W201" s="220"/>
      <c r="X201" s="220"/>
      <c r="Y201" s="210"/>
      <c r="Z201" s="210"/>
      <c r="AA201" s="210"/>
      <c r="AB201" s="210"/>
      <c r="AC201" s="210"/>
      <c r="AD201" s="210"/>
      <c r="AE201" s="210"/>
      <c r="AF201" s="210"/>
      <c r="AG201" s="210" t="s">
        <v>208</v>
      </c>
      <c r="AH201" s="210">
        <v>0</v>
      </c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ht="22.5" outlineLevel="1" x14ac:dyDescent="0.2">
      <c r="A202" s="232">
        <v>41</v>
      </c>
      <c r="B202" s="233" t="s">
        <v>486</v>
      </c>
      <c r="C202" s="251" t="s">
        <v>487</v>
      </c>
      <c r="D202" s="234" t="s">
        <v>232</v>
      </c>
      <c r="E202" s="235">
        <v>1056</v>
      </c>
      <c r="F202" s="236"/>
      <c r="G202" s="237">
        <f>ROUND(E202*F202,2)</f>
        <v>0</v>
      </c>
      <c r="H202" s="236"/>
      <c r="I202" s="237">
        <f>ROUND(E202*H202,2)</f>
        <v>0</v>
      </c>
      <c r="J202" s="236"/>
      <c r="K202" s="237">
        <f>ROUND(E202*J202,2)</f>
        <v>0</v>
      </c>
      <c r="L202" s="237">
        <v>21</v>
      </c>
      <c r="M202" s="237">
        <f>G202*(1+L202/100)</f>
        <v>0</v>
      </c>
      <c r="N202" s="237">
        <v>6.615E-2</v>
      </c>
      <c r="O202" s="237">
        <f>ROUND(E202*N202,2)</f>
        <v>69.849999999999994</v>
      </c>
      <c r="P202" s="237">
        <v>0</v>
      </c>
      <c r="Q202" s="237">
        <f>ROUND(E202*P202,2)</f>
        <v>0</v>
      </c>
      <c r="R202" s="237"/>
      <c r="S202" s="237" t="s">
        <v>184</v>
      </c>
      <c r="T202" s="238" t="s">
        <v>143</v>
      </c>
      <c r="U202" s="220">
        <v>2.5000000000000001E-2</v>
      </c>
      <c r="V202" s="220">
        <f>ROUND(E202*U202,2)</f>
        <v>26.4</v>
      </c>
      <c r="W202" s="220"/>
      <c r="X202" s="220" t="s">
        <v>203</v>
      </c>
      <c r="Y202" s="210"/>
      <c r="Z202" s="210"/>
      <c r="AA202" s="210"/>
      <c r="AB202" s="210"/>
      <c r="AC202" s="210"/>
      <c r="AD202" s="210"/>
      <c r="AE202" s="210"/>
      <c r="AF202" s="210"/>
      <c r="AG202" s="210" t="s">
        <v>204</v>
      </c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1" x14ac:dyDescent="0.2">
      <c r="A203" s="217"/>
      <c r="B203" s="218"/>
      <c r="C203" s="262" t="s">
        <v>481</v>
      </c>
      <c r="D203" s="258"/>
      <c r="E203" s="259">
        <v>1056</v>
      </c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220"/>
      <c r="Y203" s="210"/>
      <c r="Z203" s="210"/>
      <c r="AA203" s="210"/>
      <c r="AB203" s="210"/>
      <c r="AC203" s="210"/>
      <c r="AD203" s="210"/>
      <c r="AE203" s="210"/>
      <c r="AF203" s="210"/>
      <c r="AG203" s="210" t="s">
        <v>208</v>
      </c>
      <c r="AH203" s="210">
        <v>0</v>
      </c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ht="22.5" outlineLevel="1" x14ac:dyDescent="0.2">
      <c r="A204" s="232">
        <v>42</v>
      </c>
      <c r="B204" s="233" t="s">
        <v>488</v>
      </c>
      <c r="C204" s="251" t="s">
        <v>489</v>
      </c>
      <c r="D204" s="234" t="s">
        <v>232</v>
      </c>
      <c r="E204" s="235">
        <v>1056</v>
      </c>
      <c r="F204" s="236"/>
      <c r="G204" s="237">
        <f>ROUND(E204*F204,2)</f>
        <v>0</v>
      </c>
      <c r="H204" s="236"/>
      <c r="I204" s="237">
        <f>ROUND(E204*H204,2)</f>
        <v>0</v>
      </c>
      <c r="J204" s="236"/>
      <c r="K204" s="237">
        <f>ROUND(E204*J204,2)</f>
        <v>0</v>
      </c>
      <c r="L204" s="237">
        <v>21</v>
      </c>
      <c r="M204" s="237">
        <f>G204*(1+L204/100)</f>
        <v>0</v>
      </c>
      <c r="N204" s="237">
        <v>6.615E-2</v>
      </c>
      <c r="O204" s="237">
        <f>ROUND(E204*N204,2)</f>
        <v>69.849999999999994</v>
      </c>
      <c r="P204" s="237">
        <v>0</v>
      </c>
      <c r="Q204" s="237">
        <f>ROUND(E204*P204,2)</f>
        <v>0</v>
      </c>
      <c r="R204" s="237"/>
      <c r="S204" s="237" t="s">
        <v>184</v>
      </c>
      <c r="T204" s="238" t="s">
        <v>143</v>
      </c>
      <c r="U204" s="220">
        <v>2.5000000000000001E-2</v>
      </c>
      <c r="V204" s="220">
        <f>ROUND(E204*U204,2)</f>
        <v>26.4</v>
      </c>
      <c r="W204" s="220"/>
      <c r="X204" s="220" t="s">
        <v>203</v>
      </c>
      <c r="Y204" s="210"/>
      <c r="Z204" s="210"/>
      <c r="AA204" s="210"/>
      <c r="AB204" s="210"/>
      <c r="AC204" s="210"/>
      <c r="AD204" s="210"/>
      <c r="AE204" s="210"/>
      <c r="AF204" s="210"/>
      <c r="AG204" s="210" t="s">
        <v>204</v>
      </c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1" x14ac:dyDescent="0.2">
      <c r="A205" s="217"/>
      <c r="B205" s="218"/>
      <c r="C205" s="262" t="s">
        <v>481</v>
      </c>
      <c r="D205" s="258"/>
      <c r="E205" s="259">
        <v>1056</v>
      </c>
      <c r="F205" s="220"/>
      <c r="G205" s="220"/>
      <c r="H205" s="220"/>
      <c r="I205" s="220"/>
      <c r="J205" s="220"/>
      <c r="K205" s="220"/>
      <c r="L205" s="220"/>
      <c r="M205" s="220"/>
      <c r="N205" s="220"/>
      <c r="O205" s="220"/>
      <c r="P205" s="220"/>
      <c r="Q205" s="220"/>
      <c r="R205" s="220"/>
      <c r="S205" s="220"/>
      <c r="T205" s="220"/>
      <c r="U205" s="220"/>
      <c r="V205" s="220"/>
      <c r="W205" s="220"/>
      <c r="X205" s="220"/>
      <c r="Y205" s="210"/>
      <c r="Z205" s="210"/>
      <c r="AA205" s="210"/>
      <c r="AB205" s="210"/>
      <c r="AC205" s="210"/>
      <c r="AD205" s="210"/>
      <c r="AE205" s="210"/>
      <c r="AF205" s="210"/>
      <c r="AG205" s="210" t="s">
        <v>208</v>
      </c>
      <c r="AH205" s="210">
        <v>0</v>
      </c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1" x14ac:dyDescent="0.2">
      <c r="A206" s="232">
        <v>43</v>
      </c>
      <c r="B206" s="233" t="s">
        <v>490</v>
      </c>
      <c r="C206" s="251" t="s">
        <v>491</v>
      </c>
      <c r="D206" s="234" t="s">
        <v>232</v>
      </c>
      <c r="E206" s="235">
        <v>1056</v>
      </c>
      <c r="F206" s="236"/>
      <c r="G206" s="237">
        <f>ROUND(E206*F206,2)</f>
        <v>0</v>
      </c>
      <c r="H206" s="236"/>
      <c r="I206" s="237">
        <f>ROUND(E206*H206,2)</f>
        <v>0</v>
      </c>
      <c r="J206" s="236"/>
      <c r="K206" s="237">
        <f>ROUND(E206*J206,2)</f>
        <v>0</v>
      </c>
      <c r="L206" s="237">
        <v>21</v>
      </c>
      <c r="M206" s="237">
        <f>G206*(1+L206/100)</f>
        <v>0</v>
      </c>
      <c r="N206" s="237">
        <v>6.615E-2</v>
      </c>
      <c r="O206" s="237">
        <f>ROUND(E206*N206,2)</f>
        <v>69.849999999999994</v>
      </c>
      <c r="P206" s="237">
        <v>0</v>
      </c>
      <c r="Q206" s="237">
        <f>ROUND(E206*P206,2)</f>
        <v>0</v>
      </c>
      <c r="R206" s="237"/>
      <c r="S206" s="237" t="s">
        <v>184</v>
      </c>
      <c r="T206" s="238" t="s">
        <v>143</v>
      </c>
      <c r="U206" s="220">
        <v>2.5000000000000001E-2</v>
      </c>
      <c r="V206" s="220">
        <f>ROUND(E206*U206,2)</f>
        <v>26.4</v>
      </c>
      <c r="W206" s="220"/>
      <c r="X206" s="220" t="s">
        <v>203</v>
      </c>
      <c r="Y206" s="210"/>
      <c r="Z206" s="210"/>
      <c r="AA206" s="210"/>
      <c r="AB206" s="210"/>
      <c r="AC206" s="210"/>
      <c r="AD206" s="210"/>
      <c r="AE206" s="210"/>
      <c r="AF206" s="210"/>
      <c r="AG206" s="210" t="s">
        <v>204</v>
      </c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1" x14ac:dyDescent="0.2">
      <c r="A207" s="217"/>
      <c r="B207" s="218"/>
      <c r="C207" s="262" t="s">
        <v>472</v>
      </c>
      <c r="D207" s="258"/>
      <c r="E207" s="259">
        <v>1056</v>
      </c>
      <c r="F207" s="220"/>
      <c r="G207" s="220"/>
      <c r="H207" s="220"/>
      <c r="I207" s="220"/>
      <c r="J207" s="220"/>
      <c r="K207" s="220"/>
      <c r="L207" s="220"/>
      <c r="M207" s="220"/>
      <c r="N207" s="220"/>
      <c r="O207" s="220"/>
      <c r="P207" s="220"/>
      <c r="Q207" s="220"/>
      <c r="R207" s="220"/>
      <c r="S207" s="220"/>
      <c r="T207" s="220"/>
      <c r="U207" s="220"/>
      <c r="V207" s="220"/>
      <c r="W207" s="220"/>
      <c r="X207" s="220"/>
      <c r="Y207" s="210"/>
      <c r="Z207" s="210"/>
      <c r="AA207" s="210"/>
      <c r="AB207" s="210"/>
      <c r="AC207" s="210"/>
      <c r="AD207" s="210"/>
      <c r="AE207" s="210"/>
      <c r="AF207" s="210"/>
      <c r="AG207" s="210" t="s">
        <v>208</v>
      </c>
      <c r="AH207" s="210">
        <v>0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1" x14ac:dyDescent="0.2">
      <c r="A208" s="232">
        <v>44</v>
      </c>
      <c r="B208" s="233" t="s">
        <v>492</v>
      </c>
      <c r="C208" s="251" t="s">
        <v>493</v>
      </c>
      <c r="D208" s="234" t="s">
        <v>232</v>
      </c>
      <c r="E208" s="235">
        <v>1056</v>
      </c>
      <c r="F208" s="236"/>
      <c r="G208" s="237">
        <f>ROUND(E208*F208,2)</f>
        <v>0</v>
      </c>
      <c r="H208" s="236"/>
      <c r="I208" s="237">
        <f>ROUND(E208*H208,2)</f>
        <v>0</v>
      </c>
      <c r="J208" s="236"/>
      <c r="K208" s="237">
        <f>ROUND(E208*J208,2)</f>
        <v>0</v>
      </c>
      <c r="L208" s="237">
        <v>21</v>
      </c>
      <c r="M208" s="237">
        <f>G208*(1+L208/100)</f>
        <v>0</v>
      </c>
      <c r="N208" s="237">
        <v>0.1323</v>
      </c>
      <c r="O208" s="237">
        <f>ROUND(E208*N208,2)</f>
        <v>139.71</v>
      </c>
      <c r="P208" s="237">
        <v>0</v>
      </c>
      <c r="Q208" s="237">
        <f>ROUND(E208*P208,2)</f>
        <v>0</v>
      </c>
      <c r="R208" s="237"/>
      <c r="S208" s="237" t="s">
        <v>184</v>
      </c>
      <c r="T208" s="238" t="s">
        <v>143</v>
      </c>
      <c r="U208" s="220">
        <v>2.3E-2</v>
      </c>
      <c r="V208" s="220">
        <f>ROUND(E208*U208,2)</f>
        <v>24.29</v>
      </c>
      <c r="W208" s="220"/>
      <c r="X208" s="220" t="s">
        <v>203</v>
      </c>
      <c r="Y208" s="210"/>
      <c r="Z208" s="210"/>
      <c r="AA208" s="210"/>
      <c r="AB208" s="210"/>
      <c r="AC208" s="210"/>
      <c r="AD208" s="210"/>
      <c r="AE208" s="210"/>
      <c r="AF208" s="210"/>
      <c r="AG208" s="210" t="s">
        <v>204</v>
      </c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1" x14ac:dyDescent="0.2">
      <c r="A209" s="217"/>
      <c r="B209" s="218"/>
      <c r="C209" s="262" t="s">
        <v>472</v>
      </c>
      <c r="D209" s="258"/>
      <c r="E209" s="259">
        <v>1056</v>
      </c>
      <c r="F209" s="220"/>
      <c r="G209" s="220"/>
      <c r="H209" s="220"/>
      <c r="I209" s="220"/>
      <c r="J209" s="220"/>
      <c r="K209" s="220"/>
      <c r="L209" s="220"/>
      <c r="M209" s="220"/>
      <c r="N209" s="220"/>
      <c r="O209" s="220"/>
      <c r="P209" s="220"/>
      <c r="Q209" s="220"/>
      <c r="R209" s="220"/>
      <c r="S209" s="220"/>
      <c r="T209" s="220"/>
      <c r="U209" s="220"/>
      <c r="V209" s="220"/>
      <c r="W209" s="220"/>
      <c r="X209" s="220"/>
      <c r="Y209" s="210"/>
      <c r="Z209" s="210"/>
      <c r="AA209" s="210"/>
      <c r="AB209" s="210"/>
      <c r="AC209" s="210"/>
      <c r="AD209" s="210"/>
      <c r="AE209" s="210"/>
      <c r="AF209" s="210"/>
      <c r="AG209" s="210" t="s">
        <v>208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ht="22.5" outlineLevel="1" x14ac:dyDescent="0.2">
      <c r="A210" s="232">
        <v>45</v>
      </c>
      <c r="B210" s="233" t="s">
        <v>494</v>
      </c>
      <c r="C210" s="251" t="s">
        <v>495</v>
      </c>
      <c r="D210" s="234" t="s">
        <v>232</v>
      </c>
      <c r="E210" s="235">
        <v>1056</v>
      </c>
      <c r="F210" s="236"/>
      <c r="G210" s="237">
        <f>ROUND(E210*F210,2)</f>
        <v>0</v>
      </c>
      <c r="H210" s="236"/>
      <c r="I210" s="237">
        <f>ROUND(E210*H210,2)</f>
        <v>0</v>
      </c>
      <c r="J210" s="236"/>
      <c r="K210" s="237">
        <f>ROUND(E210*J210,2)</f>
        <v>0</v>
      </c>
      <c r="L210" s="237">
        <v>21</v>
      </c>
      <c r="M210" s="237">
        <f>G210*(1+L210/100)</f>
        <v>0</v>
      </c>
      <c r="N210" s="237">
        <v>0.19844999999999999</v>
      </c>
      <c r="O210" s="237">
        <f>ROUND(E210*N210,2)</f>
        <v>209.56</v>
      </c>
      <c r="P210" s="237">
        <v>0</v>
      </c>
      <c r="Q210" s="237">
        <f>ROUND(E210*P210,2)</f>
        <v>0</v>
      </c>
      <c r="R210" s="237"/>
      <c r="S210" s="237" t="s">
        <v>184</v>
      </c>
      <c r="T210" s="238" t="s">
        <v>143</v>
      </c>
      <c r="U210" s="220">
        <v>2.4E-2</v>
      </c>
      <c r="V210" s="220">
        <f>ROUND(E210*U210,2)</f>
        <v>25.34</v>
      </c>
      <c r="W210" s="220"/>
      <c r="X210" s="220" t="s">
        <v>203</v>
      </c>
      <c r="Y210" s="210"/>
      <c r="Z210" s="210"/>
      <c r="AA210" s="210"/>
      <c r="AB210" s="210"/>
      <c r="AC210" s="210"/>
      <c r="AD210" s="210"/>
      <c r="AE210" s="210"/>
      <c r="AF210" s="210"/>
      <c r="AG210" s="210" t="s">
        <v>204</v>
      </c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">
      <c r="A211" s="217"/>
      <c r="B211" s="218"/>
      <c r="C211" s="262" t="s">
        <v>496</v>
      </c>
      <c r="D211" s="258"/>
      <c r="E211" s="259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0"/>
      <c r="W211" s="220"/>
      <c r="X211" s="220"/>
      <c r="Y211" s="210"/>
      <c r="Z211" s="210"/>
      <c r="AA211" s="210"/>
      <c r="AB211" s="210"/>
      <c r="AC211" s="210"/>
      <c r="AD211" s="210"/>
      <c r="AE211" s="210"/>
      <c r="AF211" s="210"/>
      <c r="AG211" s="210" t="s">
        <v>208</v>
      </c>
      <c r="AH211" s="210">
        <v>0</v>
      </c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1" x14ac:dyDescent="0.2">
      <c r="A212" s="217"/>
      <c r="B212" s="218"/>
      <c r="C212" s="262" t="s">
        <v>497</v>
      </c>
      <c r="D212" s="258"/>
      <c r="E212" s="259"/>
      <c r="F212" s="220"/>
      <c r="G212" s="220"/>
      <c r="H212" s="220"/>
      <c r="I212" s="220"/>
      <c r="J212" s="220"/>
      <c r="K212" s="220"/>
      <c r="L212" s="220"/>
      <c r="M212" s="220"/>
      <c r="N212" s="220"/>
      <c r="O212" s="220"/>
      <c r="P212" s="220"/>
      <c r="Q212" s="220"/>
      <c r="R212" s="220"/>
      <c r="S212" s="220"/>
      <c r="T212" s="220"/>
      <c r="U212" s="220"/>
      <c r="V212" s="220"/>
      <c r="W212" s="220"/>
      <c r="X212" s="220"/>
      <c r="Y212" s="210"/>
      <c r="Z212" s="210"/>
      <c r="AA212" s="210"/>
      <c r="AB212" s="210"/>
      <c r="AC212" s="210"/>
      <c r="AD212" s="210"/>
      <c r="AE212" s="210"/>
      <c r="AF212" s="210"/>
      <c r="AG212" s="210" t="s">
        <v>208</v>
      </c>
      <c r="AH212" s="210">
        <v>0</v>
      </c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1" x14ac:dyDescent="0.2">
      <c r="A213" s="217"/>
      <c r="B213" s="218"/>
      <c r="C213" s="262" t="s">
        <v>498</v>
      </c>
      <c r="D213" s="258"/>
      <c r="E213" s="259">
        <v>1056</v>
      </c>
      <c r="F213" s="220"/>
      <c r="G213" s="220"/>
      <c r="H213" s="220"/>
      <c r="I213" s="220"/>
      <c r="J213" s="220"/>
      <c r="K213" s="220"/>
      <c r="L213" s="220"/>
      <c r="M213" s="220"/>
      <c r="N213" s="220"/>
      <c r="O213" s="220"/>
      <c r="P213" s="220"/>
      <c r="Q213" s="220"/>
      <c r="R213" s="220"/>
      <c r="S213" s="220"/>
      <c r="T213" s="220"/>
      <c r="U213" s="220"/>
      <c r="V213" s="220"/>
      <c r="W213" s="220"/>
      <c r="X213" s="220"/>
      <c r="Y213" s="210"/>
      <c r="Z213" s="210"/>
      <c r="AA213" s="210"/>
      <c r="AB213" s="210"/>
      <c r="AC213" s="210"/>
      <c r="AD213" s="210"/>
      <c r="AE213" s="210"/>
      <c r="AF213" s="210"/>
      <c r="AG213" s="210" t="s">
        <v>208</v>
      </c>
      <c r="AH213" s="210">
        <v>0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ht="22.5" outlineLevel="1" x14ac:dyDescent="0.2">
      <c r="A214" s="232">
        <v>46</v>
      </c>
      <c r="B214" s="233" t="s">
        <v>499</v>
      </c>
      <c r="C214" s="251" t="s">
        <v>500</v>
      </c>
      <c r="D214" s="234" t="s">
        <v>232</v>
      </c>
      <c r="E214" s="235">
        <v>1056</v>
      </c>
      <c r="F214" s="236"/>
      <c r="G214" s="237">
        <f>ROUND(E214*F214,2)</f>
        <v>0</v>
      </c>
      <c r="H214" s="236"/>
      <c r="I214" s="237">
        <f>ROUND(E214*H214,2)</f>
        <v>0</v>
      </c>
      <c r="J214" s="236"/>
      <c r="K214" s="237">
        <f>ROUND(E214*J214,2)</f>
        <v>0</v>
      </c>
      <c r="L214" s="237">
        <v>21</v>
      </c>
      <c r="M214" s="237">
        <f>G214*(1+L214/100)</f>
        <v>0</v>
      </c>
      <c r="N214" s="237">
        <v>0.19844999999999999</v>
      </c>
      <c r="O214" s="237">
        <f>ROUND(E214*N214,2)</f>
        <v>209.56</v>
      </c>
      <c r="P214" s="237">
        <v>0</v>
      </c>
      <c r="Q214" s="237">
        <f>ROUND(E214*P214,2)</f>
        <v>0</v>
      </c>
      <c r="R214" s="237"/>
      <c r="S214" s="237" t="s">
        <v>184</v>
      </c>
      <c r="T214" s="238" t="s">
        <v>143</v>
      </c>
      <c r="U214" s="220">
        <v>2.4E-2</v>
      </c>
      <c r="V214" s="220">
        <f>ROUND(E214*U214,2)</f>
        <v>25.34</v>
      </c>
      <c r="W214" s="220"/>
      <c r="X214" s="220" t="s">
        <v>203</v>
      </c>
      <c r="Y214" s="210"/>
      <c r="Z214" s="210"/>
      <c r="AA214" s="210"/>
      <c r="AB214" s="210"/>
      <c r="AC214" s="210"/>
      <c r="AD214" s="210"/>
      <c r="AE214" s="210"/>
      <c r="AF214" s="210"/>
      <c r="AG214" s="210" t="s">
        <v>204</v>
      </c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1" x14ac:dyDescent="0.2">
      <c r="A215" s="217"/>
      <c r="B215" s="218"/>
      <c r="C215" s="262" t="s">
        <v>496</v>
      </c>
      <c r="D215" s="258"/>
      <c r="E215" s="259"/>
      <c r="F215" s="220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20"/>
      <c r="S215" s="220"/>
      <c r="T215" s="220"/>
      <c r="U215" s="220"/>
      <c r="V215" s="220"/>
      <c r="W215" s="220"/>
      <c r="X215" s="220"/>
      <c r="Y215" s="210"/>
      <c r="Z215" s="210"/>
      <c r="AA215" s="210"/>
      <c r="AB215" s="210"/>
      <c r="AC215" s="210"/>
      <c r="AD215" s="210"/>
      <c r="AE215" s="210"/>
      <c r="AF215" s="210"/>
      <c r="AG215" s="210" t="s">
        <v>208</v>
      </c>
      <c r="AH215" s="210">
        <v>0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1" x14ac:dyDescent="0.2">
      <c r="A216" s="217"/>
      <c r="B216" s="218"/>
      <c r="C216" s="262" t="s">
        <v>497</v>
      </c>
      <c r="D216" s="258"/>
      <c r="E216" s="259"/>
      <c r="F216" s="220"/>
      <c r="G216" s="220"/>
      <c r="H216" s="220"/>
      <c r="I216" s="220"/>
      <c r="J216" s="220"/>
      <c r="K216" s="220"/>
      <c r="L216" s="220"/>
      <c r="M216" s="220"/>
      <c r="N216" s="220"/>
      <c r="O216" s="220"/>
      <c r="P216" s="220"/>
      <c r="Q216" s="220"/>
      <c r="R216" s="220"/>
      <c r="S216" s="220"/>
      <c r="T216" s="220"/>
      <c r="U216" s="220"/>
      <c r="V216" s="220"/>
      <c r="W216" s="220"/>
      <c r="X216" s="220"/>
      <c r="Y216" s="210"/>
      <c r="Z216" s="210"/>
      <c r="AA216" s="210"/>
      <c r="AB216" s="210"/>
      <c r="AC216" s="210"/>
      <c r="AD216" s="210"/>
      <c r="AE216" s="210"/>
      <c r="AF216" s="210"/>
      <c r="AG216" s="210" t="s">
        <v>208</v>
      </c>
      <c r="AH216" s="210">
        <v>0</v>
      </c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1" x14ac:dyDescent="0.2">
      <c r="A217" s="217"/>
      <c r="B217" s="218"/>
      <c r="C217" s="262" t="s">
        <v>498</v>
      </c>
      <c r="D217" s="258"/>
      <c r="E217" s="259">
        <v>1056</v>
      </c>
      <c r="F217" s="220"/>
      <c r="G217" s="220"/>
      <c r="H217" s="220"/>
      <c r="I217" s="220"/>
      <c r="J217" s="220"/>
      <c r="K217" s="220"/>
      <c r="L217" s="220"/>
      <c r="M217" s="220"/>
      <c r="N217" s="220"/>
      <c r="O217" s="220"/>
      <c r="P217" s="220"/>
      <c r="Q217" s="220"/>
      <c r="R217" s="220"/>
      <c r="S217" s="220"/>
      <c r="T217" s="220"/>
      <c r="U217" s="220"/>
      <c r="V217" s="220"/>
      <c r="W217" s="220"/>
      <c r="X217" s="220"/>
      <c r="Y217" s="210"/>
      <c r="Z217" s="210"/>
      <c r="AA217" s="210"/>
      <c r="AB217" s="210"/>
      <c r="AC217" s="210"/>
      <c r="AD217" s="210"/>
      <c r="AE217" s="210"/>
      <c r="AF217" s="210"/>
      <c r="AG217" s="210" t="s">
        <v>208</v>
      </c>
      <c r="AH217" s="210">
        <v>0</v>
      </c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x14ac:dyDescent="0.2">
      <c r="A218" s="226" t="s">
        <v>137</v>
      </c>
      <c r="B218" s="227" t="s">
        <v>91</v>
      </c>
      <c r="C218" s="250" t="s">
        <v>92</v>
      </c>
      <c r="D218" s="228"/>
      <c r="E218" s="229"/>
      <c r="F218" s="230"/>
      <c r="G218" s="230">
        <f>SUMIF(AG219:AG223,"&lt;&gt;NOR",G219:G223)</f>
        <v>0</v>
      </c>
      <c r="H218" s="230"/>
      <c r="I218" s="230">
        <f>SUM(I219:I223)</f>
        <v>0</v>
      </c>
      <c r="J218" s="230"/>
      <c r="K218" s="230">
        <f>SUM(K219:K223)</f>
        <v>0</v>
      </c>
      <c r="L218" s="230"/>
      <c r="M218" s="230">
        <f>SUM(M219:M223)</f>
        <v>0</v>
      </c>
      <c r="N218" s="230"/>
      <c r="O218" s="230">
        <f>SUM(O219:O223)</f>
        <v>0</v>
      </c>
      <c r="P218" s="230"/>
      <c r="Q218" s="230">
        <f>SUM(Q219:Q223)</f>
        <v>0</v>
      </c>
      <c r="R218" s="230"/>
      <c r="S218" s="230"/>
      <c r="T218" s="231"/>
      <c r="U218" s="225"/>
      <c r="V218" s="225">
        <f>SUM(V219:V223)</f>
        <v>0</v>
      </c>
      <c r="W218" s="225"/>
      <c r="X218" s="225"/>
      <c r="AG218" t="s">
        <v>138</v>
      </c>
    </row>
    <row r="219" spans="1:60" outlineLevel="1" x14ac:dyDescent="0.2">
      <c r="A219" s="242">
        <v>47</v>
      </c>
      <c r="B219" s="243" t="s">
        <v>501</v>
      </c>
      <c r="C219" s="254" t="s">
        <v>502</v>
      </c>
      <c r="D219" s="244" t="s">
        <v>503</v>
      </c>
      <c r="E219" s="245">
        <v>4</v>
      </c>
      <c r="F219" s="246"/>
      <c r="G219" s="247">
        <f>ROUND(E219*F219,2)</f>
        <v>0</v>
      </c>
      <c r="H219" s="246"/>
      <c r="I219" s="247">
        <f>ROUND(E219*H219,2)</f>
        <v>0</v>
      </c>
      <c r="J219" s="246"/>
      <c r="K219" s="247">
        <f>ROUND(E219*J219,2)</f>
        <v>0</v>
      </c>
      <c r="L219" s="247">
        <v>21</v>
      </c>
      <c r="M219" s="247">
        <f>G219*(1+L219/100)</f>
        <v>0</v>
      </c>
      <c r="N219" s="247">
        <v>0</v>
      </c>
      <c r="O219" s="247">
        <f>ROUND(E219*N219,2)</f>
        <v>0</v>
      </c>
      <c r="P219" s="247">
        <v>0</v>
      </c>
      <c r="Q219" s="247">
        <f>ROUND(E219*P219,2)</f>
        <v>0</v>
      </c>
      <c r="R219" s="247"/>
      <c r="S219" s="247" t="s">
        <v>184</v>
      </c>
      <c r="T219" s="248" t="s">
        <v>475</v>
      </c>
      <c r="U219" s="220">
        <v>0</v>
      </c>
      <c r="V219" s="220">
        <f>ROUND(E219*U219,2)</f>
        <v>0</v>
      </c>
      <c r="W219" s="220"/>
      <c r="X219" s="220" t="s">
        <v>203</v>
      </c>
      <c r="Y219" s="210"/>
      <c r="Z219" s="210"/>
      <c r="AA219" s="210"/>
      <c r="AB219" s="210"/>
      <c r="AC219" s="210"/>
      <c r="AD219" s="210"/>
      <c r="AE219" s="210"/>
      <c r="AF219" s="210"/>
      <c r="AG219" s="210" t="s">
        <v>204</v>
      </c>
      <c r="AH219" s="210"/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1" x14ac:dyDescent="0.2">
      <c r="A220" s="242">
        <v>48</v>
      </c>
      <c r="B220" s="243" t="s">
        <v>504</v>
      </c>
      <c r="C220" s="254" t="s">
        <v>505</v>
      </c>
      <c r="D220" s="244" t="s">
        <v>506</v>
      </c>
      <c r="E220" s="245">
        <v>2</v>
      </c>
      <c r="F220" s="246"/>
      <c r="G220" s="247">
        <f>ROUND(E220*F220,2)</f>
        <v>0</v>
      </c>
      <c r="H220" s="246"/>
      <c r="I220" s="247">
        <f>ROUND(E220*H220,2)</f>
        <v>0</v>
      </c>
      <c r="J220" s="246"/>
      <c r="K220" s="247">
        <f>ROUND(E220*J220,2)</f>
        <v>0</v>
      </c>
      <c r="L220" s="247">
        <v>21</v>
      </c>
      <c r="M220" s="247">
        <f>G220*(1+L220/100)</f>
        <v>0</v>
      </c>
      <c r="N220" s="247">
        <v>0</v>
      </c>
      <c r="O220" s="247">
        <f>ROUND(E220*N220,2)</f>
        <v>0</v>
      </c>
      <c r="P220" s="247">
        <v>0</v>
      </c>
      <c r="Q220" s="247">
        <f>ROUND(E220*P220,2)</f>
        <v>0</v>
      </c>
      <c r="R220" s="247"/>
      <c r="S220" s="247" t="s">
        <v>184</v>
      </c>
      <c r="T220" s="248" t="s">
        <v>143</v>
      </c>
      <c r="U220" s="220">
        <v>0</v>
      </c>
      <c r="V220" s="220">
        <f>ROUND(E220*U220,2)</f>
        <v>0</v>
      </c>
      <c r="W220" s="220"/>
      <c r="X220" s="220" t="s">
        <v>203</v>
      </c>
      <c r="Y220" s="210"/>
      <c r="Z220" s="210"/>
      <c r="AA220" s="210"/>
      <c r="AB220" s="210"/>
      <c r="AC220" s="210"/>
      <c r="AD220" s="210"/>
      <c r="AE220" s="210"/>
      <c r="AF220" s="210"/>
      <c r="AG220" s="210" t="s">
        <v>204</v>
      </c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1" x14ac:dyDescent="0.2">
      <c r="A221" s="242">
        <v>49</v>
      </c>
      <c r="B221" s="243" t="s">
        <v>507</v>
      </c>
      <c r="C221" s="254" t="s">
        <v>508</v>
      </c>
      <c r="D221" s="244" t="s">
        <v>506</v>
      </c>
      <c r="E221" s="245">
        <v>1</v>
      </c>
      <c r="F221" s="246"/>
      <c r="G221" s="247">
        <f>ROUND(E221*F221,2)</f>
        <v>0</v>
      </c>
      <c r="H221" s="246"/>
      <c r="I221" s="247">
        <f>ROUND(E221*H221,2)</f>
        <v>0</v>
      </c>
      <c r="J221" s="246"/>
      <c r="K221" s="247">
        <f>ROUND(E221*J221,2)</f>
        <v>0</v>
      </c>
      <c r="L221" s="247">
        <v>21</v>
      </c>
      <c r="M221" s="247">
        <f>G221*(1+L221/100)</f>
        <v>0</v>
      </c>
      <c r="N221" s="247">
        <v>0</v>
      </c>
      <c r="O221" s="247">
        <f>ROUND(E221*N221,2)</f>
        <v>0</v>
      </c>
      <c r="P221" s="247">
        <v>0</v>
      </c>
      <c r="Q221" s="247">
        <f>ROUND(E221*P221,2)</f>
        <v>0</v>
      </c>
      <c r="R221" s="247"/>
      <c r="S221" s="247" t="s">
        <v>184</v>
      </c>
      <c r="T221" s="248" t="s">
        <v>143</v>
      </c>
      <c r="U221" s="220">
        <v>0</v>
      </c>
      <c r="V221" s="220">
        <f>ROUND(E221*U221,2)</f>
        <v>0</v>
      </c>
      <c r="W221" s="220"/>
      <c r="X221" s="220" t="s">
        <v>203</v>
      </c>
      <c r="Y221" s="210"/>
      <c r="Z221" s="210"/>
      <c r="AA221" s="210"/>
      <c r="AB221" s="210"/>
      <c r="AC221" s="210"/>
      <c r="AD221" s="210"/>
      <c r="AE221" s="210"/>
      <c r="AF221" s="210"/>
      <c r="AG221" s="210" t="s">
        <v>204</v>
      </c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1" x14ac:dyDescent="0.2">
      <c r="A222" s="242">
        <v>50</v>
      </c>
      <c r="B222" s="243" t="s">
        <v>509</v>
      </c>
      <c r="C222" s="254" t="s">
        <v>510</v>
      </c>
      <c r="D222" s="244" t="s">
        <v>503</v>
      </c>
      <c r="E222" s="245">
        <v>2</v>
      </c>
      <c r="F222" s="246"/>
      <c r="G222" s="247">
        <f>ROUND(E222*F222,2)</f>
        <v>0</v>
      </c>
      <c r="H222" s="246"/>
      <c r="I222" s="247">
        <f>ROUND(E222*H222,2)</f>
        <v>0</v>
      </c>
      <c r="J222" s="246"/>
      <c r="K222" s="247">
        <f>ROUND(E222*J222,2)</f>
        <v>0</v>
      </c>
      <c r="L222" s="247">
        <v>21</v>
      </c>
      <c r="M222" s="247">
        <f>G222*(1+L222/100)</f>
        <v>0</v>
      </c>
      <c r="N222" s="247">
        <v>0</v>
      </c>
      <c r="O222" s="247">
        <f>ROUND(E222*N222,2)</f>
        <v>0</v>
      </c>
      <c r="P222" s="247">
        <v>0</v>
      </c>
      <c r="Q222" s="247">
        <f>ROUND(E222*P222,2)</f>
        <v>0</v>
      </c>
      <c r="R222" s="247"/>
      <c r="S222" s="247" t="s">
        <v>184</v>
      </c>
      <c r="T222" s="248" t="s">
        <v>143</v>
      </c>
      <c r="U222" s="220">
        <v>0</v>
      </c>
      <c r="V222" s="220">
        <f>ROUND(E222*U222,2)</f>
        <v>0</v>
      </c>
      <c r="W222" s="220"/>
      <c r="X222" s="220" t="s">
        <v>203</v>
      </c>
      <c r="Y222" s="210"/>
      <c r="Z222" s="210"/>
      <c r="AA222" s="210"/>
      <c r="AB222" s="210"/>
      <c r="AC222" s="210"/>
      <c r="AD222" s="210"/>
      <c r="AE222" s="210"/>
      <c r="AF222" s="210"/>
      <c r="AG222" s="210" t="s">
        <v>204</v>
      </c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outlineLevel="1" x14ac:dyDescent="0.2">
      <c r="A223" s="242">
        <v>51</v>
      </c>
      <c r="B223" s="243" t="s">
        <v>511</v>
      </c>
      <c r="C223" s="254" t="s">
        <v>512</v>
      </c>
      <c r="D223" s="244" t="s">
        <v>503</v>
      </c>
      <c r="E223" s="245">
        <v>2</v>
      </c>
      <c r="F223" s="246"/>
      <c r="G223" s="247">
        <f>ROUND(E223*F223,2)</f>
        <v>0</v>
      </c>
      <c r="H223" s="246"/>
      <c r="I223" s="247">
        <f>ROUND(E223*H223,2)</f>
        <v>0</v>
      </c>
      <c r="J223" s="246"/>
      <c r="K223" s="247">
        <f>ROUND(E223*J223,2)</f>
        <v>0</v>
      </c>
      <c r="L223" s="247">
        <v>21</v>
      </c>
      <c r="M223" s="247">
        <f>G223*(1+L223/100)</f>
        <v>0</v>
      </c>
      <c r="N223" s="247">
        <v>0</v>
      </c>
      <c r="O223" s="247">
        <f>ROUND(E223*N223,2)</f>
        <v>0</v>
      </c>
      <c r="P223" s="247">
        <v>0</v>
      </c>
      <c r="Q223" s="247">
        <f>ROUND(E223*P223,2)</f>
        <v>0</v>
      </c>
      <c r="R223" s="247"/>
      <c r="S223" s="247" t="s">
        <v>184</v>
      </c>
      <c r="T223" s="248" t="s">
        <v>143</v>
      </c>
      <c r="U223" s="220">
        <v>0</v>
      </c>
      <c r="V223" s="220">
        <f>ROUND(E223*U223,2)</f>
        <v>0</v>
      </c>
      <c r="W223" s="220"/>
      <c r="X223" s="220" t="s">
        <v>203</v>
      </c>
      <c r="Y223" s="210"/>
      <c r="Z223" s="210"/>
      <c r="AA223" s="210"/>
      <c r="AB223" s="210"/>
      <c r="AC223" s="210"/>
      <c r="AD223" s="210"/>
      <c r="AE223" s="210"/>
      <c r="AF223" s="210"/>
      <c r="AG223" s="210" t="s">
        <v>204</v>
      </c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x14ac:dyDescent="0.2">
      <c r="A224" s="226" t="s">
        <v>137</v>
      </c>
      <c r="B224" s="227" t="s">
        <v>93</v>
      </c>
      <c r="C224" s="250" t="s">
        <v>94</v>
      </c>
      <c r="D224" s="228"/>
      <c r="E224" s="229"/>
      <c r="F224" s="230"/>
      <c r="G224" s="230">
        <f>SUMIF(AG225:AG250,"&lt;&gt;NOR",G225:G250)</f>
        <v>0</v>
      </c>
      <c r="H224" s="230"/>
      <c r="I224" s="230">
        <f>SUM(I225:I250)</f>
        <v>0</v>
      </c>
      <c r="J224" s="230"/>
      <c r="K224" s="230">
        <f>SUM(K225:K250)</f>
        <v>0</v>
      </c>
      <c r="L224" s="230"/>
      <c r="M224" s="230">
        <f>SUM(M225:M250)</f>
        <v>0</v>
      </c>
      <c r="N224" s="230"/>
      <c r="O224" s="230">
        <f>SUM(O225:O250)</f>
        <v>0.62</v>
      </c>
      <c r="P224" s="230"/>
      <c r="Q224" s="230">
        <f>SUM(Q225:Q250)</f>
        <v>0</v>
      </c>
      <c r="R224" s="230"/>
      <c r="S224" s="230"/>
      <c r="T224" s="231"/>
      <c r="U224" s="225"/>
      <c r="V224" s="225">
        <f>SUM(V225:V250)</f>
        <v>29.12</v>
      </c>
      <c r="W224" s="225"/>
      <c r="X224" s="225"/>
      <c r="AG224" t="s">
        <v>138</v>
      </c>
    </row>
    <row r="225" spans="1:60" outlineLevel="1" x14ac:dyDescent="0.2">
      <c r="A225" s="232">
        <v>52</v>
      </c>
      <c r="B225" s="233" t="s">
        <v>513</v>
      </c>
      <c r="C225" s="251" t="s">
        <v>514</v>
      </c>
      <c r="D225" s="234" t="s">
        <v>201</v>
      </c>
      <c r="E225" s="235">
        <v>56</v>
      </c>
      <c r="F225" s="236"/>
      <c r="G225" s="237">
        <f>ROUND(E225*F225,2)</f>
        <v>0</v>
      </c>
      <c r="H225" s="236"/>
      <c r="I225" s="237">
        <f>ROUND(E225*H225,2)</f>
        <v>0</v>
      </c>
      <c r="J225" s="236"/>
      <c r="K225" s="237">
        <f>ROUND(E225*J225,2)</f>
        <v>0</v>
      </c>
      <c r="L225" s="237">
        <v>21</v>
      </c>
      <c r="M225" s="237">
        <f>G225*(1+L225/100)</f>
        <v>0</v>
      </c>
      <c r="N225" s="237">
        <v>7.0200000000000002E-3</v>
      </c>
      <c r="O225" s="237">
        <f>ROUND(E225*N225,2)</f>
        <v>0.39</v>
      </c>
      <c r="P225" s="237">
        <v>0</v>
      </c>
      <c r="Q225" s="237">
        <f>ROUND(E225*P225,2)</f>
        <v>0</v>
      </c>
      <c r="R225" s="237"/>
      <c r="S225" s="237" t="s">
        <v>184</v>
      </c>
      <c r="T225" s="238" t="s">
        <v>143</v>
      </c>
      <c r="U225" s="220">
        <v>0.52</v>
      </c>
      <c r="V225" s="220">
        <f>ROUND(E225*U225,2)</f>
        <v>29.12</v>
      </c>
      <c r="W225" s="220"/>
      <c r="X225" s="220" t="s">
        <v>203</v>
      </c>
      <c r="Y225" s="210"/>
      <c r="Z225" s="210"/>
      <c r="AA225" s="210"/>
      <c r="AB225" s="210"/>
      <c r="AC225" s="210"/>
      <c r="AD225" s="210"/>
      <c r="AE225" s="210"/>
      <c r="AF225" s="210"/>
      <c r="AG225" s="210" t="s">
        <v>204</v>
      </c>
      <c r="AH225" s="210"/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1" x14ac:dyDescent="0.2">
      <c r="A226" s="217"/>
      <c r="B226" s="218"/>
      <c r="C226" s="252" t="s">
        <v>515</v>
      </c>
      <c r="D226" s="239"/>
      <c r="E226" s="239"/>
      <c r="F226" s="239"/>
      <c r="G226" s="239"/>
      <c r="H226" s="220"/>
      <c r="I226" s="220"/>
      <c r="J226" s="220"/>
      <c r="K226" s="220"/>
      <c r="L226" s="220"/>
      <c r="M226" s="220"/>
      <c r="N226" s="220"/>
      <c r="O226" s="220"/>
      <c r="P226" s="220"/>
      <c r="Q226" s="220"/>
      <c r="R226" s="220"/>
      <c r="S226" s="220"/>
      <c r="T226" s="220"/>
      <c r="U226" s="220"/>
      <c r="V226" s="220"/>
      <c r="W226" s="220"/>
      <c r="X226" s="220"/>
      <c r="Y226" s="210"/>
      <c r="Z226" s="210"/>
      <c r="AA226" s="210"/>
      <c r="AB226" s="210"/>
      <c r="AC226" s="210"/>
      <c r="AD226" s="210"/>
      <c r="AE226" s="210"/>
      <c r="AF226" s="210"/>
      <c r="AG226" s="210" t="s">
        <v>146</v>
      </c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40" t="str">
        <f>C226</f>
        <v>V položce nejsou zakalkulovány náklady na sloupky a vzpěry.Jejich dodání se oceňuje ve specifikaci. Ztratné se doporučuje ve výši 1 %.</v>
      </c>
      <c r="BB226" s="210"/>
      <c r="BC226" s="210"/>
      <c r="BD226" s="210"/>
      <c r="BE226" s="210"/>
      <c r="BF226" s="210"/>
      <c r="BG226" s="210"/>
      <c r="BH226" s="210"/>
    </row>
    <row r="227" spans="1:60" outlineLevel="1" x14ac:dyDescent="0.2">
      <c r="A227" s="217"/>
      <c r="B227" s="218"/>
      <c r="C227" s="263" t="s">
        <v>330</v>
      </c>
      <c r="D227" s="222"/>
      <c r="E227" s="223"/>
      <c r="F227" s="224"/>
      <c r="G227" s="224"/>
      <c r="H227" s="220"/>
      <c r="I227" s="220"/>
      <c r="J227" s="220"/>
      <c r="K227" s="220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10"/>
      <c r="Z227" s="210"/>
      <c r="AA227" s="210"/>
      <c r="AB227" s="210"/>
      <c r="AC227" s="210"/>
      <c r="AD227" s="210"/>
      <c r="AE227" s="210"/>
      <c r="AF227" s="210"/>
      <c r="AG227" s="210" t="s">
        <v>146</v>
      </c>
      <c r="AH227" s="210"/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1" x14ac:dyDescent="0.2">
      <c r="A228" s="217"/>
      <c r="B228" s="218"/>
      <c r="C228" s="253" t="s">
        <v>516</v>
      </c>
      <c r="D228" s="241"/>
      <c r="E228" s="241"/>
      <c r="F228" s="241"/>
      <c r="G228" s="241"/>
      <c r="H228" s="220"/>
      <c r="I228" s="220"/>
      <c r="J228" s="220"/>
      <c r="K228" s="220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10"/>
      <c r="Z228" s="210"/>
      <c r="AA228" s="210"/>
      <c r="AB228" s="210"/>
      <c r="AC228" s="210"/>
      <c r="AD228" s="210"/>
      <c r="AE228" s="210"/>
      <c r="AF228" s="210"/>
      <c r="AG228" s="210" t="s">
        <v>146</v>
      </c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1" x14ac:dyDescent="0.2">
      <c r="A229" s="217"/>
      <c r="B229" s="218"/>
      <c r="C229" s="262" t="s">
        <v>517</v>
      </c>
      <c r="D229" s="258"/>
      <c r="E229" s="259"/>
      <c r="F229" s="220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/>
      <c r="Y229" s="210"/>
      <c r="Z229" s="210"/>
      <c r="AA229" s="210"/>
      <c r="AB229" s="210"/>
      <c r="AC229" s="210"/>
      <c r="AD229" s="210"/>
      <c r="AE229" s="210"/>
      <c r="AF229" s="210"/>
      <c r="AG229" s="210" t="s">
        <v>208</v>
      </c>
      <c r="AH229" s="210">
        <v>0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1" x14ac:dyDescent="0.2">
      <c r="A230" s="217"/>
      <c r="B230" s="218"/>
      <c r="C230" s="262" t="s">
        <v>518</v>
      </c>
      <c r="D230" s="258"/>
      <c r="E230" s="259">
        <v>56</v>
      </c>
      <c r="F230" s="220"/>
      <c r="G230" s="220"/>
      <c r="H230" s="220"/>
      <c r="I230" s="220"/>
      <c r="J230" s="220"/>
      <c r="K230" s="220"/>
      <c r="L230" s="220"/>
      <c r="M230" s="220"/>
      <c r="N230" s="220"/>
      <c r="O230" s="220"/>
      <c r="P230" s="220"/>
      <c r="Q230" s="220"/>
      <c r="R230" s="220"/>
      <c r="S230" s="220"/>
      <c r="T230" s="220"/>
      <c r="U230" s="220"/>
      <c r="V230" s="220"/>
      <c r="W230" s="220"/>
      <c r="X230" s="220"/>
      <c r="Y230" s="210"/>
      <c r="Z230" s="210"/>
      <c r="AA230" s="210"/>
      <c r="AB230" s="210"/>
      <c r="AC230" s="210"/>
      <c r="AD230" s="210"/>
      <c r="AE230" s="210"/>
      <c r="AF230" s="210"/>
      <c r="AG230" s="210" t="s">
        <v>208</v>
      </c>
      <c r="AH230" s="210">
        <v>0</v>
      </c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ht="22.5" outlineLevel="1" x14ac:dyDescent="0.2">
      <c r="A231" s="232">
        <v>53</v>
      </c>
      <c r="B231" s="233" t="s">
        <v>519</v>
      </c>
      <c r="C231" s="251" t="s">
        <v>520</v>
      </c>
      <c r="D231" s="234" t="s">
        <v>232</v>
      </c>
      <c r="E231" s="235">
        <v>492</v>
      </c>
      <c r="F231" s="236"/>
      <c r="G231" s="237">
        <f>ROUND(E231*F231,2)</f>
        <v>0</v>
      </c>
      <c r="H231" s="236"/>
      <c r="I231" s="237">
        <f>ROUND(E231*H231,2)</f>
        <v>0</v>
      </c>
      <c r="J231" s="236"/>
      <c r="K231" s="237">
        <f>ROUND(E231*J231,2)</f>
        <v>0</v>
      </c>
      <c r="L231" s="237">
        <v>21</v>
      </c>
      <c r="M231" s="237">
        <f>G231*(1+L231/100)</f>
        <v>0</v>
      </c>
      <c r="N231" s="237">
        <v>0</v>
      </c>
      <c r="O231" s="237">
        <f>ROUND(E231*N231,2)</f>
        <v>0</v>
      </c>
      <c r="P231" s="237">
        <v>0</v>
      </c>
      <c r="Q231" s="237">
        <f>ROUND(E231*P231,2)</f>
        <v>0</v>
      </c>
      <c r="R231" s="237"/>
      <c r="S231" s="237" t="s">
        <v>184</v>
      </c>
      <c r="T231" s="238" t="s">
        <v>143</v>
      </c>
      <c r="U231" s="220">
        <v>0</v>
      </c>
      <c r="V231" s="220">
        <f>ROUND(E231*U231,2)</f>
        <v>0</v>
      </c>
      <c r="W231" s="220"/>
      <c r="X231" s="220" t="s">
        <v>203</v>
      </c>
      <c r="Y231" s="210"/>
      <c r="Z231" s="210"/>
      <c r="AA231" s="210"/>
      <c r="AB231" s="210"/>
      <c r="AC231" s="210"/>
      <c r="AD231" s="210"/>
      <c r="AE231" s="210"/>
      <c r="AF231" s="210"/>
      <c r="AG231" s="210" t="s">
        <v>204</v>
      </c>
      <c r="AH231" s="210"/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1" x14ac:dyDescent="0.2">
      <c r="A232" s="217"/>
      <c r="B232" s="218"/>
      <c r="C232" s="252" t="s">
        <v>516</v>
      </c>
      <c r="D232" s="239"/>
      <c r="E232" s="239"/>
      <c r="F232" s="239"/>
      <c r="G232" s="239"/>
      <c r="H232" s="220"/>
      <c r="I232" s="220"/>
      <c r="J232" s="220"/>
      <c r="K232" s="220"/>
      <c r="L232" s="220"/>
      <c r="M232" s="220"/>
      <c r="N232" s="220"/>
      <c r="O232" s="220"/>
      <c r="P232" s="220"/>
      <c r="Q232" s="220"/>
      <c r="R232" s="220"/>
      <c r="S232" s="220"/>
      <c r="T232" s="220"/>
      <c r="U232" s="220"/>
      <c r="V232" s="220"/>
      <c r="W232" s="220"/>
      <c r="X232" s="220"/>
      <c r="Y232" s="210"/>
      <c r="Z232" s="210"/>
      <c r="AA232" s="210"/>
      <c r="AB232" s="210"/>
      <c r="AC232" s="210"/>
      <c r="AD232" s="210"/>
      <c r="AE232" s="210"/>
      <c r="AF232" s="210"/>
      <c r="AG232" s="210" t="s">
        <v>146</v>
      </c>
      <c r="AH232" s="210"/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1" x14ac:dyDescent="0.2">
      <c r="A233" s="217"/>
      <c r="B233" s="218"/>
      <c r="C233" s="262" t="s">
        <v>517</v>
      </c>
      <c r="D233" s="258"/>
      <c r="E233" s="259"/>
      <c r="F233" s="220"/>
      <c r="G233" s="220"/>
      <c r="H233" s="220"/>
      <c r="I233" s="220"/>
      <c r="J233" s="220"/>
      <c r="K233" s="220"/>
      <c r="L233" s="220"/>
      <c r="M233" s="220"/>
      <c r="N233" s="220"/>
      <c r="O233" s="220"/>
      <c r="P233" s="220"/>
      <c r="Q233" s="220"/>
      <c r="R233" s="220"/>
      <c r="S233" s="220"/>
      <c r="T233" s="220"/>
      <c r="U233" s="220"/>
      <c r="V233" s="220"/>
      <c r="W233" s="220"/>
      <c r="X233" s="220"/>
      <c r="Y233" s="210"/>
      <c r="Z233" s="210"/>
      <c r="AA233" s="210"/>
      <c r="AB233" s="210"/>
      <c r="AC233" s="210"/>
      <c r="AD233" s="210"/>
      <c r="AE233" s="210"/>
      <c r="AF233" s="210"/>
      <c r="AG233" s="210" t="s">
        <v>208</v>
      </c>
      <c r="AH233" s="210">
        <v>0</v>
      </c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1" x14ac:dyDescent="0.2">
      <c r="A234" s="217"/>
      <c r="B234" s="218"/>
      <c r="C234" s="262" t="s">
        <v>521</v>
      </c>
      <c r="D234" s="258"/>
      <c r="E234" s="259">
        <v>50</v>
      </c>
      <c r="F234" s="220"/>
      <c r="G234" s="220"/>
      <c r="H234" s="220"/>
      <c r="I234" s="220"/>
      <c r="J234" s="220"/>
      <c r="K234" s="220"/>
      <c r="L234" s="220"/>
      <c r="M234" s="220"/>
      <c r="N234" s="220"/>
      <c r="O234" s="220"/>
      <c r="P234" s="220"/>
      <c r="Q234" s="220"/>
      <c r="R234" s="220"/>
      <c r="S234" s="220"/>
      <c r="T234" s="220"/>
      <c r="U234" s="220"/>
      <c r="V234" s="220"/>
      <c r="W234" s="220"/>
      <c r="X234" s="220"/>
      <c r="Y234" s="210"/>
      <c r="Z234" s="210"/>
      <c r="AA234" s="210"/>
      <c r="AB234" s="210"/>
      <c r="AC234" s="210"/>
      <c r="AD234" s="210"/>
      <c r="AE234" s="210"/>
      <c r="AF234" s="210"/>
      <c r="AG234" s="210" t="s">
        <v>208</v>
      </c>
      <c r="AH234" s="210">
        <v>0</v>
      </c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outlineLevel="1" x14ac:dyDescent="0.2">
      <c r="A235" s="217"/>
      <c r="B235" s="218"/>
      <c r="C235" s="262" t="s">
        <v>522</v>
      </c>
      <c r="D235" s="258"/>
      <c r="E235" s="259">
        <v>442</v>
      </c>
      <c r="F235" s="220"/>
      <c r="G235" s="220"/>
      <c r="H235" s="220"/>
      <c r="I235" s="220"/>
      <c r="J235" s="220"/>
      <c r="K235" s="220"/>
      <c r="L235" s="220"/>
      <c r="M235" s="220"/>
      <c r="N235" s="220"/>
      <c r="O235" s="220"/>
      <c r="P235" s="220"/>
      <c r="Q235" s="220"/>
      <c r="R235" s="220"/>
      <c r="S235" s="220"/>
      <c r="T235" s="220"/>
      <c r="U235" s="220"/>
      <c r="V235" s="220"/>
      <c r="W235" s="220"/>
      <c r="X235" s="220"/>
      <c r="Y235" s="210"/>
      <c r="Z235" s="210"/>
      <c r="AA235" s="210"/>
      <c r="AB235" s="210"/>
      <c r="AC235" s="210"/>
      <c r="AD235" s="210"/>
      <c r="AE235" s="210"/>
      <c r="AF235" s="210"/>
      <c r="AG235" s="210" t="s">
        <v>208</v>
      </c>
      <c r="AH235" s="210">
        <v>0</v>
      </c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ht="22.5" outlineLevel="1" x14ac:dyDescent="0.2">
      <c r="A236" s="232">
        <v>54</v>
      </c>
      <c r="B236" s="233" t="s">
        <v>523</v>
      </c>
      <c r="C236" s="251" t="s">
        <v>524</v>
      </c>
      <c r="D236" s="234" t="s">
        <v>503</v>
      </c>
      <c r="E236" s="235">
        <v>2</v>
      </c>
      <c r="F236" s="236"/>
      <c r="G236" s="237">
        <f>ROUND(E236*F236,2)</f>
        <v>0</v>
      </c>
      <c r="H236" s="236"/>
      <c r="I236" s="237">
        <f>ROUND(E236*H236,2)</f>
        <v>0</v>
      </c>
      <c r="J236" s="236"/>
      <c r="K236" s="237">
        <f>ROUND(E236*J236,2)</f>
        <v>0</v>
      </c>
      <c r="L236" s="237">
        <v>21</v>
      </c>
      <c r="M236" s="237">
        <f>G236*(1+L236/100)</f>
        <v>0</v>
      </c>
      <c r="N236" s="237">
        <v>0</v>
      </c>
      <c r="O236" s="237">
        <f>ROUND(E236*N236,2)</f>
        <v>0</v>
      </c>
      <c r="P236" s="237">
        <v>0</v>
      </c>
      <c r="Q236" s="237">
        <f>ROUND(E236*P236,2)</f>
        <v>0</v>
      </c>
      <c r="R236" s="237"/>
      <c r="S236" s="237" t="s">
        <v>184</v>
      </c>
      <c r="T236" s="238" t="s">
        <v>143</v>
      </c>
      <c r="U236" s="220">
        <v>0</v>
      </c>
      <c r="V236" s="220">
        <f>ROUND(E236*U236,2)</f>
        <v>0</v>
      </c>
      <c r="W236" s="220"/>
      <c r="X236" s="220" t="s">
        <v>203</v>
      </c>
      <c r="Y236" s="210"/>
      <c r="Z236" s="210"/>
      <c r="AA236" s="210"/>
      <c r="AB236" s="210"/>
      <c r="AC236" s="210"/>
      <c r="AD236" s="210"/>
      <c r="AE236" s="210"/>
      <c r="AF236" s="210"/>
      <c r="AG236" s="210" t="s">
        <v>204</v>
      </c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outlineLevel="1" x14ac:dyDescent="0.2">
      <c r="A237" s="217"/>
      <c r="B237" s="218"/>
      <c r="C237" s="252" t="s">
        <v>516</v>
      </c>
      <c r="D237" s="239"/>
      <c r="E237" s="239"/>
      <c r="F237" s="239"/>
      <c r="G237" s="239"/>
      <c r="H237" s="220"/>
      <c r="I237" s="220"/>
      <c r="J237" s="220"/>
      <c r="K237" s="220"/>
      <c r="L237" s="220"/>
      <c r="M237" s="220"/>
      <c r="N237" s="220"/>
      <c r="O237" s="220"/>
      <c r="P237" s="220"/>
      <c r="Q237" s="220"/>
      <c r="R237" s="220"/>
      <c r="S237" s="220"/>
      <c r="T237" s="220"/>
      <c r="U237" s="220"/>
      <c r="V237" s="220"/>
      <c r="W237" s="220"/>
      <c r="X237" s="220"/>
      <c r="Y237" s="210"/>
      <c r="Z237" s="210"/>
      <c r="AA237" s="210"/>
      <c r="AB237" s="210"/>
      <c r="AC237" s="210"/>
      <c r="AD237" s="210"/>
      <c r="AE237" s="210"/>
      <c r="AF237" s="210"/>
      <c r="AG237" s="210" t="s">
        <v>146</v>
      </c>
      <c r="AH237" s="210"/>
      <c r="AI237" s="210"/>
      <c r="AJ237" s="210"/>
      <c r="AK237" s="210"/>
      <c r="AL237" s="210"/>
      <c r="AM237" s="210"/>
      <c r="AN237" s="210"/>
      <c r="AO237" s="210"/>
      <c r="AP237" s="210"/>
      <c r="AQ237" s="210"/>
      <c r="AR237" s="210"/>
      <c r="AS237" s="210"/>
      <c r="AT237" s="210"/>
      <c r="AU237" s="210"/>
      <c r="AV237" s="210"/>
      <c r="AW237" s="210"/>
      <c r="AX237" s="210"/>
      <c r="AY237" s="210"/>
      <c r="AZ237" s="210"/>
      <c r="BA237" s="210"/>
      <c r="BB237" s="210"/>
      <c r="BC237" s="210"/>
      <c r="BD237" s="210"/>
      <c r="BE237" s="210"/>
      <c r="BF237" s="210"/>
      <c r="BG237" s="210"/>
      <c r="BH237" s="210"/>
    </row>
    <row r="238" spans="1:60" ht="22.5" outlineLevel="1" x14ac:dyDescent="0.2">
      <c r="A238" s="232">
        <v>55</v>
      </c>
      <c r="B238" s="233" t="s">
        <v>525</v>
      </c>
      <c r="C238" s="251" t="s">
        <v>526</v>
      </c>
      <c r="D238" s="234" t="s">
        <v>201</v>
      </c>
      <c r="E238" s="235">
        <v>30</v>
      </c>
      <c r="F238" s="236"/>
      <c r="G238" s="237">
        <f>ROUND(E238*F238,2)</f>
        <v>0</v>
      </c>
      <c r="H238" s="236"/>
      <c r="I238" s="237">
        <f>ROUND(E238*H238,2)</f>
        <v>0</v>
      </c>
      <c r="J238" s="236"/>
      <c r="K238" s="237">
        <f>ROUND(E238*J238,2)</f>
        <v>0</v>
      </c>
      <c r="L238" s="237">
        <v>21</v>
      </c>
      <c r="M238" s="237">
        <f>G238*(1+L238/100)</f>
        <v>0</v>
      </c>
      <c r="N238" s="237">
        <v>5.1000000000000004E-3</v>
      </c>
      <c r="O238" s="237">
        <f>ROUND(E238*N238,2)</f>
        <v>0.15</v>
      </c>
      <c r="P238" s="237">
        <v>0</v>
      </c>
      <c r="Q238" s="237">
        <f>ROUND(E238*P238,2)</f>
        <v>0</v>
      </c>
      <c r="R238" s="237"/>
      <c r="S238" s="237" t="s">
        <v>184</v>
      </c>
      <c r="T238" s="238" t="s">
        <v>143</v>
      </c>
      <c r="U238" s="220">
        <v>0</v>
      </c>
      <c r="V238" s="220">
        <f>ROUND(E238*U238,2)</f>
        <v>0</v>
      </c>
      <c r="W238" s="220"/>
      <c r="X238" s="220" t="s">
        <v>266</v>
      </c>
      <c r="Y238" s="210"/>
      <c r="Z238" s="210"/>
      <c r="AA238" s="210"/>
      <c r="AB238" s="210"/>
      <c r="AC238" s="210"/>
      <c r="AD238" s="210"/>
      <c r="AE238" s="210"/>
      <c r="AF238" s="210"/>
      <c r="AG238" s="210" t="s">
        <v>267</v>
      </c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outlineLevel="1" x14ac:dyDescent="0.2">
      <c r="A239" s="217"/>
      <c r="B239" s="218"/>
      <c r="C239" s="252" t="s">
        <v>516</v>
      </c>
      <c r="D239" s="239"/>
      <c r="E239" s="239"/>
      <c r="F239" s="239"/>
      <c r="G239" s="239"/>
      <c r="H239" s="220"/>
      <c r="I239" s="220"/>
      <c r="J239" s="220"/>
      <c r="K239" s="220"/>
      <c r="L239" s="220"/>
      <c r="M239" s="220"/>
      <c r="N239" s="220"/>
      <c r="O239" s="220"/>
      <c r="P239" s="220"/>
      <c r="Q239" s="220"/>
      <c r="R239" s="220"/>
      <c r="S239" s="220"/>
      <c r="T239" s="220"/>
      <c r="U239" s="220"/>
      <c r="V239" s="220"/>
      <c r="W239" s="220"/>
      <c r="X239" s="220"/>
      <c r="Y239" s="210"/>
      <c r="Z239" s="210"/>
      <c r="AA239" s="210"/>
      <c r="AB239" s="210"/>
      <c r="AC239" s="210"/>
      <c r="AD239" s="210"/>
      <c r="AE239" s="210"/>
      <c r="AF239" s="210"/>
      <c r="AG239" s="210" t="s">
        <v>146</v>
      </c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outlineLevel="1" x14ac:dyDescent="0.2">
      <c r="A240" s="217"/>
      <c r="B240" s="218"/>
      <c r="C240" s="262" t="s">
        <v>527</v>
      </c>
      <c r="D240" s="258"/>
      <c r="E240" s="259">
        <v>30</v>
      </c>
      <c r="F240" s="220"/>
      <c r="G240" s="220"/>
      <c r="H240" s="220"/>
      <c r="I240" s="220"/>
      <c r="J240" s="220"/>
      <c r="K240" s="220"/>
      <c r="L240" s="220"/>
      <c r="M240" s="220"/>
      <c r="N240" s="220"/>
      <c r="O240" s="220"/>
      <c r="P240" s="220"/>
      <c r="Q240" s="220"/>
      <c r="R240" s="220"/>
      <c r="S240" s="220"/>
      <c r="T240" s="220"/>
      <c r="U240" s="220"/>
      <c r="V240" s="220"/>
      <c r="W240" s="220"/>
      <c r="X240" s="220"/>
      <c r="Y240" s="210"/>
      <c r="Z240" s="210"/>
      <c r="AA240" s="210"/>
      <c r="AB240" s="210"/>
      <c r="AC240" s="210"/>
      <c r="AD240" s="210"/>
      <c r="AE240" s="210"/>
      <c r="AF240" s="210"/>
      <c r="AG240" s="210" t="s">
        <v>208</v>
      </c>
      <c r="AH240" s="210">
        <v>0</v>
      </c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ht="22.5" outlineLevel="1" x14ac:dyDescent="0.2">
      <c r="A241" s="232">
        <v>56</v>
      </c>
      <c r="B241" s="233" t="s">
        <v>528</v>
      </c>
      <c r="C241" s="251" t="s">
        <v>529</v>
      </c>
      <c r="D241" s="234" t="s">
        <v>201</v>
      </c>
      <c r="E241" s="235">
        <v>16</v>
      </c>
      <c r="F241" s="236"/>
      <c r="G241" s="237">
        <f>ROUND(E241*F241,2)</f>
        <v>0</v>
      </c>
      <c r="H241" s="236"/>
      <c r="I241" s="237">
        <f>ROUND(E241*H241,2)</f>
        <v>0</v>
      </c>
      <c r="J241" s="236"/>
      <c r="K241" s="237">
        <f>ROUND(E241*J241,2)</f>
        <v>0</v>
      </c>
      <c r="L241" s="237">
        <v>21</v>
      </c>
      <c r="M241" s="237">
        <f>G241*(1+L241/100)</f>
        <v>0</v>
      </c>
      <c r="N241" s="237">
        <v>5.1000000000000004E-3</v>
      </c>
      <c r="O241" s="237">
        <f>ROUND(E241*N241,2)</f>
        <v>0.08</v>
      </c>
      <c r="P241" s="237">
        <v>0</v>
      </c>
      <c r="Q241" s="237">
        <f>ROUND(E241*P241,2)</f>
        <v>0</v>
      </c>
      <c r="R241" s="237"/>
      <c r="S241" s="237" t="s">
        <v>184</v>
      </c>
      <c r="T241" s="238" t="s">
        <v>143</v>
      </c>
      <c r="U241" s="220">
        <v>0</v>
      </c>
      <c r="V241" s="220">
        <f>ROUND(E241*U241,2)</f>
        <v>0</v>
      </c>
      <c r="W241" s="220"/>
      <c r="X241" s="220" t="s">
        <v>266</v>
      </c>
      <c r="Y241" s="210"/>
      <c r="Z241" s="210"/>
      <c r="AA241" s="210"/>
      <c r="AB241" s="210"/>
      <c r="AC241" s="210"/>
      <c r="AD241" s="210"/>
      <c r="AE241" s="210"/>
      <c r="AF241" s="210"/>
      <c r="AG241" s="210" t="s">
        <v>267</v>
      </c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outlineLevel="1" x14ac:dyDescent="0.2">
      <c r="A242" s="217"/>
      <c r="B242" s="218"/>
      <c r="C242" s="252" t="s">
        <v>516</v>
      </c>
      <c r="D242" s="239"/>
      <c r="E242" s="239"/>
      <c r="F242" s="239"/>
      <c r="G242" s="239"/>
      <c r="H242" s="220"/>
      <c r="I242" s="220"/>
      <c r="J242" s="220"/>
      <c r="K242" s="220"/>
      <c r="L242" s="220"/>
      <c r="M242" s="220"/>
      <c r="N242" s="220"/>
      <c r="O242" s="220"/>
      <c r="P242" s="220"/>
      <c r="Q242" s="220"/>
      <c r="R242" s="220"/>
      <c r="S242" s="220"/>
      <c r="T242" s="220"/>
      <c r="U242" s="220"/>
      <c r="V242" s="220"/>
      <c r="W242" s="220"/>
      <c r="X242" s="220"/>
      <c r="Y242" s="210"/>
      <c r="Z242" s="210"/>
      <c r="AA242" s="210"/>
      <c r="AB242" s="210"/>
      <c r="AC242" s="210"/>
      <c r="AD242" s="210"/>
      <c r="AE242" s="210"/>
      <c r="AF242" s="210"/>
      <c r="AG242" s="210" t="s">
        <v>146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outlineLevel="1" x14ac:dyDescent="0.2">
      <c r="A243" s="217"/>
      <c r="B243" s="218"/>
      <c r="C243" s="262" t="s">
        <v>530</v>
      </c>
      <c r="D243" s="258"/>
      <c r="E243" s="259">
        <v>16</v>
      </c>
      <c r="F243" s="220"/>
      <c r="G243" s="220"/>
      <c r="H243" s="220"/>
      <c r="I243" s="220"/>
      <c r="J243" s="220"/>
      <c r="K243" s="220"/>
      <c r="L243" s="220"/>
      <c r="M243" s="220"/>
      <c r="N243" s="220"/>
      <c r="O243" s="220"/>
      <c r="P243" s="220"/>
      <c r="Q243" s="220"/>
      <c r="R243" s="220"/>
      <c r="S243" s="220"/>
      <c r="T243" s="220"/>
      <c r="U243" s="220"/>
      <c r="V243" s="220"/>
      <c r="W243" s="220"/>
      <c r="X243" s="220"/>
      <c r="Y243" s="210"/>
      <c r="Z243" s="210"/>
      <c r="AA243" s="210"/>
      <c r="AB243" s="210"/>
      <c r="AC243" s="210"/>
      <c r="AD243" s="210"/>
      <c r="AE243" s="210"/>
      <c r="AF243" s="210"/>
      <c r="AG243" s="210" t="s">
        <v>208</v>
      </c>
      <c r="AH243" s="210">
        <v>0</v>
      </c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ht="22.5" outlineLevel="1" x14ac:dyDescent="0.2">
      <c r="A244" s="232">
        <v>57</v>
      </c>
      <c r="B244" s="233" t="s">
        <v>531</v>
      </c>
      <c r="C244" s="251" t="s">
        <v>532</v>
      </c>
      <c r="D244" s="234" t="s">
        <v>232</v>
      </c>
      <c r="E244" s="235">
        <v>110</v>
      </c>
      <c r="F244" s="236"/>
      <c r="G244" s="237">
        <f>ROUND(E244*F244,2)</f>
        <v>0</v>
      </c>
      <c r="H244" s="236"/>
      <c r="I244" s="237">
        <f>ROUND(E244*H244,2)</f>
        <v>0</v>
      </c>
      <c r="J244" s="236"/>
      <c r="K244" s="237">
        <f>ROUND(E244*J244,2)</f>
        <v>0</v>
      </c>
      <c r="L244" s="237">
        <v>21</v>
      </c>
      <c r="M244" s="237">
        <f>G244*(1+L244/100)</f>
        <v>0</v>
      </c>
      <c r="N244" s="237">
        <v>0</v>
      </c>
      <c r="O244" s="237">
        <f>ROUND(E244*N244,2)</f>
        <v>0</v>
      </c>
      <c r="P244" s="237">
        <v>0</v>
      </c>
      <c r="Q244" s="237">
        <f>ROUND(E244*P244,2)</f>
        <v>0</v>
      </c>
      <c r="R244" s="237"/>
      <c r="S244" s="237" t="s">
        <v>184</v>
      </c>
      <c r="T244" s="238" t="s">
        <v>143</v>
      </c>
      <c r="U244" s="220">
        <v>0</v>
      </c>
      <c r="V244" s="220">
        <f>ROUND(E244*U244,2)</f>
        <v>0</v>
      </c>
      <c r="W244" s="220"/>
      <c r="X244" s="220" t="s">
        <v>266</v>
      </c>
      <c r="Y244" s="210"/>
      <c r="Z244" s="210"/>
      <c r="AA244" s="210"/>
      <c r="AB244" s="210"/>
      <c r="AC244" s="210"/>
      <c r="AD244" s="210"/>
      <c r="AE244" s="210"/>
      <c r="AF244" s="210"/>
      <c r="AG244" s="210" t="s">
        <v>267</v>
      </c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1" x14ac:dyDescent="0.2">
      <c r="A245" s="217"/>
      <c r="B245" s="218"/>
      <c r="C245" s="252" t="s">
        <v>533</v>
      </c>
      <c r="D245" s="239"/>
      <c r="E245" s="239"/>
      <c r="F245" s="239"/>
      <c r="G245" s="239"/>
      <c r="H245" s="220"/>
      <c r="I245" s="220"/>
      <c r="J245" s="220"/>
      <c r="K245" s="220"/>
      <c r="L245" s="220"/>
      <c r="M245" s="220"/>
      <c r="N245" s="220"/>
      <c r="O245" s="220"/>
      <c r="P245" s="220"/>
      <c r="Q245" s="220"/>
      <c r="R245" s="220"/>
      <c r="S245" s="220"/>
      <c r="T245" s="220"/>
      <c r="U245" s="220"/>
      <c r="V245" s="220"/>
      <c r="W245" s="220"/>
      <c r="X245" s="220"/>
      <c r="Y245" s="210"/>
      <c r="Z245" s="210"/>
      <c r="AA245" s="210"/>
      <c r="AB245" s="210"/>
      <c r="AC245" s="210"/>
      <c r="AD245" s="210"/>
      <c r="AE245" s="210"/>
      <c r="AF245" s="210"/>
      <c r="AG245" s="210" t="s">
        <v>146</v>
      </c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outlineLevel="1" x14ac:dyDescent="0.2">
      <c r="A246" s="217"/>
      <c r="B246" s="218"/>
      <c r="C246" s="253" t="s">
        <v>534</v>
      </c>
      <c r="D246" s="241"/>
      <c r="E246" s="241"/>
      <c r="F246" s="241"/>
      <c r="G246" s="241"/>
      <c r="H246" s="220"/>
      <c r="I246" s="220"/>
      <c r="J246" s="220"/>
      <c r="K246" s="220"/>
      <c r="L246" s="220"/>
      <c r="M246" s="220"/>
      <c r="N246" s="220"/>
      <c r="O246" s="220"/>
      <c r="P246" s="220"/>
      <c r="Q246" s="220"/>
      <c r="R246" s="220"/>
      <c r="S246" s="220"/>
      <c r="T246" s="220"/>
      <c r="U246" s="220"/>
      <c r="V246" s="220"/>
      <c r="W246" s="220"/>
      <c r="X246" s="220"/>
      <c r="Y246" s="210"/>
      <c r="Z246" s="210"/>
      <c r="AA246" s="210"/>
      <c r="AB246" s="210"/>
      <c r="AC246" s="210"/>
      <c r="AD246" s="210"/>
      <c r="AE246" s="210"/>
      <c r="AF246" s="210"/>
      <c r="AG246" s="210" t="s">
        <v>146</v>
      </c>
      <c r="AH246" s="210"/>
      <c r="AI246" s="210"/>
      <c r="AJ246" s="210"/>
      <c r="AK246" s="210"/>
      <c r="AL246" s="210"/>
      <c r="AM246" s="210"/>
      <c r="AN246" s="210"/>
      <c r="AO246" s="210"/>
      <c r="AP246" s="210"/>
      <c r="AQ246" s="210"/>
      <c r="AR246" s="210"/>
      <c r="AS246" s="210"/>
      <c r="AT246" s="210"/>
      <c r="AU246" s="210"/>
      <c r="AV246" s="210"/>
      <c r="AW246" s="210"/>
      <c r="AX246" s="210"/>
      <c r="AY246" s="210"/>
      <c r="AZ246" s="210"/>
      <c r="BA246" s="210"/>
      <c r="BB246" s="210"/>
      <c r="BC246" s="210"/>
      <c r="BD246" s="210"/>
      <c r="BE246" s="210"/>
      <c r="BF246" s="210"/>
      <c r="BG246" s="210"/>
      <c r="BH246" s="210"/>
    </row>
    <row r="247" spans="1:60" outlineLevel="1" x14ac:dyDescent="0.2">
      <c r="A247" s="217"/>
      <c r="B247" s="218"/>
      <c r="C247" s="263" t="s">
        <v>330</v>
      </c>
      <c r="D247" s="222"/>
      <c r="E247" s="223"/>
      <c r="F247" s="224"/>
      <c r="G247" s="224"/>
      <c r="H247" s="220"/>
      <c r="I247" s="220"/>
      <c r="J247" s="220"/>
      <c r="K247" s="220"/>
      <c r="L247" s="220"/>
      <c r="M247" s="220"/>
      <c r="N247" s="220"/>
      <c r="O247" s="220"/>
      <c r="P247" s="220"/>
      <c r="Q247" s="220"/>
      <c r="R247" s="220"/>
      <c r="S247" s="220"/>
      <c r="T247" s="220"/>
      <c r="U247" s="220"/>
      <c r="V247" s="220"/>
      <c r="W247" s="220"/>
      <c r="X247" s="220"/>
      <c r="Y247" s="210"/>
      <c r="Z247" s="210"/>
      <c r="AA247" s="210"/>
      <c r="AB247" s="210"/>
      <c r="AC247" s="210"/>
      <c r="AD247" s="210"/>
      <c r="AE247" s="210"/>
      <c r="AF247" s="210"/>
      <c r="AG247" s="210" t="s">
        <v>146</v>
      </c>
      <c r="AH247" s="210"/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outlineLevel="1" x14ac:dyDescent="0.2">
      <c r="A248" s="217"/>
      <c r="B248" s="218"/>
      <c r="C248" s="253" t="s">
        <v>516</v>
      </c>
      <c r="D248" s="241"/>
      <c r="E248" s="241"/>
      <c r="F248" s="241"/>
      <c r="G248" s="241"/>
      <c r="H248" s="220"/>
      <c r="I248" s="220"/>
      <c r="J248" s="220"/>
      <c r="K248" s="220"/>
      <c r="L248" s="220"/>
      <c r="M248" s="220"/>
      <c r="N248" s="220"/>
      <c r="O248" s="220"/>
      <c r="P248" s="220"/>
      <c r="Q248" s="220"/>
      <c r="R248" s="220"/>
      <c r="S248" s="220"/>
      <c r="T248" s="220"/>
      <c r="U248" s="220"/>
      <c r="V248" s="220"/>
      <c r="W248" s="220"/>
      <c r="X248" s="220"/>
      <c r="Y248" s="210"/>
      <c r="Z248" s="210"/>
      <c r="AA248" s="210"/>
      <c r="AB248" s="210"/>
      <c r="AC248" s="210"/>
      <c r="AD248" s="210"/>
      <c r="AE248" s="210"/>
      <c r="AF248" s="210"/>
      <c r="AG248" s="210" t="s">
        <v>146</v>
      </c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outlineLevel="1" x14ac:dyDescent="0.2">
      <c r="A249" s="217"/>
      <c r="B249" s="218"/>
      <c r="C249" s="262" t="s">
        <v>517</v>
      </c>
      <c r="D249" s="258"/>
      <c r="E249" s="259"/>
      <c r="F249" s="220"/>
      <c r="G249" s="220"/>
      <c r="H249" s="220"/>
      <c r="I249" s="220"/>
      <c r="J249" s="220"/>
      <c r="K249" s="220"/>
      <c r="L249" s="220"/>
      <c r="M249" s="220"/>
      <c r="N249" s="220"/>
      <c r="O249" s="220"/>
      <c r="P249" s="220"/>
      <c r="Q249" s="220"/>
      <c r="R249" s="220"/>
      <c r="S249" s="220"/>
      <c r="T249" s="220"/>
      <c r="U249" s="220"/>
      <c r="V249" s="220"/>
      <c r="W249" s="220"/>
      <c r="X249" s="220"/>
      <c r="Y249" s="210"/>
      <c r="Z249" s="210"/>
      <c r="AA249" s="210"/>
      <c r="AB249" s="210"/>
      <c r="AC249" s="210"/>
      <c r="AD249" s="210"/>
      <c r="AE249" s="210"/>
      <c r="AF249" s="210"/>
      <c r="AG249" s="210" t="s">
        <v>208</v>
      </c>
      <c r="AH249" s="210">
        <v>0</v>
      </c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10"/>
      <c r="BD249" s="210"/>
      <c r="BE249" s="210"/>
      <c r="BF249" s="210"/>
      <c r="BG249" s="210"/>
      <c r="BH249" s="210"/>
    </row>
    <row r="250" spans="1:60" outlineLevel="1" x14ac:dyDescent="0.2">
      <c r="A250" s="217"/>
      <c r="B250" s="218"/>
      <c r="C250" s="262" t="s">
        <v>535</v>
      </c>
      <c r="D250" s="258"/>
      <c r="E250" s="259">
        <v>110</v>
      </c>
      <c r="F250" s="220"/>
      <c r="G250" s="220"/>
      <c r="H250" s="220"/>
      <c r="I250" s="220"/>
      <c r="J250" s="220"/>
      <c r="K250" s="220"/>
      <c r="L250" s="220"/>
      <c r="M250" s="220"/>
      <c r="N250" s="220"/>
      <c r="O250" s="220"/>
      <c r="P250" s="220"/>
      <c r="Q250" s="220"/>
      <c r="R250" s="220"/>
      <c r="S250" s="220"/>
      <c r="T250" s="220"/>
      <c r="U250" s="220"/>
      <c r="V250" s="220"/>
      <c r="W250" s="220"/>
      <c r="X250" s="220"/>
      <c r="Y250" s="210"/>
      <c r="Z250" s="210"/>
      <c r="AA250" s="210"/>
      <c r="AB250" s="210"/>
      <c r="AC250" s="210"/>
      <c r="AD250" s="210"/>
      <c r="AE250" s="210"/>
      <c r="AF250" s="210"/>
      <c r="AG250" s="210" t="s">
        <v>208</v>
      </c>
      <c r="AH250" s="210">
        <v>0</v>
      </c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x14ac:dyDescent="0.2">
      <c r="A251" s="226" t="s">
        <v>137</v>
      </c>
      <c r="B251" s="227" t="s">
        <v>95</v>
      </c>
      <c r="C251" s="250" t="s">
        <v>96</v>
      </c>
      <c r="D251" s="228"/>
      <c r="E251" s="229"/>
      <c r="F251" s="230"/>
      <c r="G251" s="230">
        <f>SUMIF(AG252:AG261,"&lt;&gt;NOR",G252:G261)</f>
        <v>0</v>
      </c>
      <c r="H251" s="230"/>
      <c r="I251" s="230">
        <f>SUM(I252:I261)</f>
        <v>0</v>
      </c>
      <c r="J251" s="230"/>
      <c r="K251" s="230">
        <f>SUM(K252:K261)</f>
        <v>0</v>
      </c>
      <c r="L251" s="230"/>
      <c r="M251" s="230">
        <f>SUM(M252:M261)</f>
        <v>0</v>
      </c>
      <c r="N251" s="230"/>
      <c r="O251" s="230">
        <f>SUM(O252:O261)</f>
        <v>22.91</v>
      </c>
      <c r="P251" s="230"/>
      <c r="Q251" s="230">
        <f>SUM(Q252:Q261)</f>
        <v>0</v>
      </c>
      <c r="R251" s="230"/>
      <c r="S251" s="230"/>
      <c r="T251" s="231"/>
      <c r="U251" s="225"/>
      <c r="V251" s="225">
        <f>SUM(V252:V261)</f>
        <v>23.65</v>
      </c>
      <c r="W251" s="225"/>
      <c r="X251" s="225"/>
      <c r="AG251" t="s">
        <v>138</v>
      </c>
    </row>
    <row r="252" spans="1:60" outlineLevel="1" x14ac:dyDescent="0.2">
      <c r="A252" s="232">
        <v>58</v>
      </c>
      <c r="B252" s="233" t="s">
        <v>367</v>
      </c>
      <c r="C252" s="251" t="s">
        <v>368</v>
      </c>
      <c r="D252" s="234" t="s">
        <v>241</v>
      </c>
      <c r="E252" s="235">
        <v>1.0649999999999999</v>
      </c>
      <c r="F252" s="236"/>
      <c r="G252" s="237">
        <f>ROUND(E252*F252,2)</f>
        <v>0</v>
      </c>
      <c r="H252" s="236"/>
      <c r="I252" s="237">
        <f>ROUND(E252*H252,2)</f>
        <v>0</v>
      </c>
      <c r="J252" s="236"/>
      <c r="K252" s="237">
        <f>ROUND(E252*J252,2)</f>
        <v>0</v>
      </c>
      <c r="L252" s="237">
        <v>21</v>
      </c>
      <c r="M252" s="237">
        <f>G252*(1+L252/100)</f>
        <v>0</v>
      </c>
      <c r="N252" s="237">
        <v>1.9397</v>
      </c>
      <c r="O252" s="237">
        <f>ROUND(E252*N252,2)</f>
        <v>2.0699999999999998</v>
      </c>
      <c r="P252" s="237">
        <v>0</v>
      </c>
      <c r="Q252" s="237">
        <f>ROUND(E252*P252,2)</f>
        <v>0</v>
      </c>
      <c r="R252" s="237"/>
      <c r="S252" s="237" t="s">
        <v>142</v>
      </c>
      <c r="T252" s="238" t="s">
        <v>142</v>
      </c>
      <c r="U252" s="220">
        <v>0.96499999999999997</v>
      </c>
      <c r="V252" s="220">
        <f>ROUND(E252*U252,2)</f>
        <v>1.03</v>
      </c>
      <c r="W252" s="220"/>
      <c r="X252" s="220" t="s">
        <v>203</v>
      </c>
      <c r="Y252" s="210"/>
      <c r="Z252" s="210"/>
      <c r="AA252" s="210"/>
      <c r="AB252" s="210"/>
      <c r="AC252" s="210"/>
      <c r="AD252" s="210"/>
      <c r="AE252" s="210"/>
      <c r="AF252" s="210"/>
      <c r="AG252" s="210" t="s">
        <v>204</v>
      </c>
      <c r="AH252" s="210"/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1" x14ac:dyDescent="0.2">
      <c r="A253" s="217"/>
      <c r="B253" s="218"/>
      <c r="C253" s="252" t="s">
        <v>536</v>
      </c>
      <c r="D253" s="239"/>
      <c r="E253" s="239"/>
      <c r="F253" s="239"/>
      <c r="G253" s="239"/>
      <c r="H253" s="220"/>
      <c r="I253" s="220"/>
      <c r="J253" s="220"/>
      <c r="K253" s="220"/>
      <c r="L253" s="220"/>
      <c r="M253" s="220"/>
      <c r="N253" s="220"/>
      <c r="O253" s="220"/>
      <c r="P253" s="220"/>
      <c r="Q253" s="220"/>
      <c r="R253" s="220"/>
      <c r="S253" s="220"/>
      <c r="T253" s="220"/>
      <c r="U253" s="220"/>
      <c r="V253" s="220"/>
      <c r="W253" s="220"/>
      <c r="X253" s="220"/>
      <c r="Y253" s="210"/>
      <c r="Z253" s="210"/>
      <c r="AA253" s="210"/>
      <c r="AB253" s="210"/>
      <c r="AC253" s="210"/>
      <c r="AD253" s="210"/>
      <c r="AE253" s="210"/>
      <c r="AF253" s="210"/>
      <c r="AG253" s="210" t="s">
        <v>146</v>
      </c>
      <c r="AH253" s="210"/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17"/>
      <c r="B254" s="218"/>
      <c r="C254" s="262" t="s">
        <v>537</v>
      </c>
      <c r="D254" s="258"/>
      <c r="E254" s="259">
        <v>0.5</v>
      </c>
      <c r="F254" s="220"/>
      <c r="G254" s="220"/>
      <c r="H254" s="220"/>
      <c r="I254" s="220"/>
      <c r="J254" s="220"/>
      <c r="K254" s="220"/>
      <c r="L254" s="220"/>
      <c r="M254" s="220"/>
      <c r="N254" s="220"/>
      <c r="O254" s="220"/>
      <c r="P254" s="220"/>
      <c r="Q254" s="220"/>
      <c r="R254" s="220"/>
      <c r="S254" s="220"/>
      <c r="T254" s="220"/>
      <c r="U254" s="220"/>
      <c r="V254" s="220"/>
      <c r="W254" s="220"/>
      <c r="X254" s="220"/>
      <c r="Y254" s="210"/>
      <c r="Z254" s="210"/>
      <c r="AA254" s="210"/>
      <c r="AB254" s="210"/>
      <c r="AC254" s="210"/>
      <c r="AD254" s="210"/>
      <c r="AE254" s="210"/>
      <c r="AF254" s="210"/>
      <c r="AG254" s="210" t="s">
        <v>208</v>
      </c>
      <c r="AH254" s="210">
        <v>0</v>
      </c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1" x14ac:dyDescent="0.2">
      <c r="A255" s="217"/>
      <c r="B255" s="218"/>
      <c r="C255" s="262" t="s">
        <v>538</v>
      </c>
      <c r="D255" s="258"/>
      <c r="E255" s="259">
        <v>0.56499999999999995</v>
      </c>
      <c r="F255" s="220"/>
      <c r="G255" s="220"/>
      <c r="H255" s="220"/>
      <c r="I255" s="220"/>
      <c r="J255" s="220"/>
      <c r="K255" s="220"/>
      <c r="L255" s="220"/>
      <c r="M255" s="220"/>
      <c r="N255" s="220"/>
      <c r="O255" s="220"/>
      <c r="P255" s="220"/>
      <c r="Q255" s="220"/>
      <c r="R255" s="220"/>
      <c r="S255" s="220"/>
      <c r="T255" s="220"/>
      <c r="U255" s="220"/>
      <c r="V255" s="220"/>
      <c r="W255" s="220"/>
      <c r="X255" s="220"/>
      <c r="Y255" s="210"/>
      <c r="Z255" s="210"/>
      <c r="AA255" s="210"/>
      <c r="AB255" s="210"/>
      <c r="AC255" s="210"/>
      <c r="AD255" s="210"/>
      <c r="AE255" s="210"/>
      <c r="AF255" s="210"/>
      <c r="AG255" s="210" t="s">
        <v>208</v>
      </c>
      <c r="AH255" s="210">
        <v>0</v>
      </c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ht="45" outlineLevel="1" x14ac:dyDescent="0.2">
      <c r="A256" s="232">
        <v>59</v>
      </c>
      <c r="B256" s="233" t="s">
        <v>539</v>
      </c>
      <c r="C256" s="251" t="s">
        <v>540</v>
      </c>
      <c r="D256" s="234" t="s">
        <v>292</v>
      </c>
      <c r="E256" s="235">
        <v>25</v>
      </c>
      <c r="F256" s="236"/>
      <c r="G256" s="237">
        <f>ROUND(E256*F256,2)</f>
        <v>0</v>
      </c>
      <c r="H256" s="236"/>
      <c r="I256" s="237">
        <f>ROUND(E256*H256,2)</f>
        <v>0</v>
      </c>
      <c r="J256" s="236"/>
      <c r="K256" s="237">
        <f>ROUND(E256*J256,2)</f>
        <v>0</v>
      </c>
      <c r="L256" s="237">
        <v>21</v>
      </c>
      <c r="M256" s="237">
        <f>G256*(1+L256/100)</f>
        <v>0</v>
      </c>
      <c r="N256" s="237">
        <v>0.26980999999999999</v>
      </c>
      <c r="O256" s="237">
        <f>ROUND(E256*N256,2)</f>
        <v>6.75</v>
      </c>
      <c r="P256" s="237">
        <v>0</v>
      </c>
      <c r="Q256" s="237">
        <f>ROUND(E256*P256,2)</f>
        <v>0</v>
      </c>
      <c r="R256" s="237" t="s">
        <v>233</v>
      </c>
      <c r="S256" s="237" t="s">
        <v>142</v>
      </c>
      <c r="T256" s="238" t="s">
        <v>142</v>
      </c>
      <c r="U256" s="220">
        <v>0.27200000000000002</v>
      </c>
      <c r="V256" s="220">
        <f>ROUND(E256*U256,2)</f>
        <v>6.8</v>
      </c>
      <c r="W256" s="220"/>
      <c r="X256" s="220" t="s">
        <v>203</v>
      </c>
      <c r="Y256" s="210"/>
      <c r="Z256" s="210"/>
      <c r="AA256" s="210"/>
      <c r="AB256" s="210"/>
      <c r="AC256" s="210"/>
      <c r="AD256" s="210"/>
      <c r="AE256" s="210"/>
      <c r="AF256" s="210"/>
      <c r="AG256" s="210" t="s">
        <v>204</v>
      </c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outlineLevel="1" x14ac:dyDescent="0.2">
      <c r="A257" s="217"/>
      <c r="B257" s="218"/>
      <c r="C257" s="261" t="s">
        <v>541</v>
      </c>
      <c r="D257" s="260"/>
      <c r="E257" s="260"/>
      <c r="F257" s="260"/>
      <c r="G257" s="260"/>
      <c r="H257" s="220"/>
      <c r="I257" s="220"/>
      <c r="J257" s="220"/>
      <c r="K257" s="220"/>
      <c r="L257" s="220"/>
      <c r="M257" s="220"/>
      <c r="N257" s="220"/>
      <c r="O257" s="220"/>
      <c r="P257" s="220"/>
      <c r="Q257" s="220"/>
      <c r="R257" s="220"/>
      <c r="S257" s="220"/>
      <c r="T257" s="220"/>
      <c r="U257" s="220"/>
      <c r="V257" s="220"/>
      <c r="W257" s="220"/>
      <c r="X257" s="220"/>
      <c r="Y257" s="210"/>
      <c r="Z257" s="210"/>
      <c r="AA257" s="210"/>
      <c r="AB257" s="210"/>
      <c r="AC257" s="210"/>
      <c r="AD257" s="210"/>
      <c r="AE257" s="210"/>
      <c r="AF257" s="210"/>
      <c r="AG257" s="210" t="s">
        <v>206</v>
      </c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10"/>
      <c r="BB257" s="210"/>
      <c r="BC257" s="210"/>
      <c r="BD257" s="210"/>
      <c r="BE257" s="210"/>
      <c r="BF257" s="210"/>
      <c r="BG257" s="210"/>
      <c r="BH257" s="210"/>
    </row>
    <row r="258" spans="1:60" outlineLevel="1" x14ac:dyDescent="0.2">
      <c r="A258" s="217"/>
      <c r="B258" s="218"/>
      <c r="C258" s="253" t="s">
        <v>542</v>
      </c>
      <c r="D258" s="241"/>
      <c r="E258" s="241"/>
      <c r="F258" s="241"/>
      <c r="G258" s="241"/>
      <c r="H258" s="220"/>
      <c r="I258" s="220"/>
      <c r="J258" s="220"/>
      <c r="K258" s="220"/>
      <c r="L258" s="220"/>
      <c r="M258" s="220"/>
      <c r="N258" s="220"/>
      <c r="O258" s="220"/>
      <c r="P258" s="220"/>
      <c r="Q258" s="220"/>
      <c r="R258" s="220"/>
      <c r="S258" s="220"/>
      <c r="T258" s="220"/>
      <c r="U258" s="220"/>
      <c r="V258" s="220"/>
      <c r="W258" s="220"/>
      <c r="X258" s="220"/>
      <c r="Y258" s="210"/>
      <c r="Z258" s="210"/>
      <c r="AA258" s="210"/>
      <c r="AB258" s="210"/>
      <c r="AC258" s="210"/>
      <c r="AD258" s="210"/>
      <c r="AE258" s="210"/>
      <c r="AF258" s="210"/>
      <c r="AG258" s="210" t="s">
        <v>146</v>
      </c>
      <c r="AH258" s="210"/>
      <c r="AI258" s="210"/>
      <c r="AJ258" s="210"/>
      <c r="AK258" s="210"/>
      <c r="AL258" s="210"/>
      <c r="AM258" s="210"/>
      <c r="AN258" s="210"/>
      <c r="AO258" s="210"/>
      <c r="AP258" s="210"/>
      <c r="AQ258" s="210"/>
      <c r="AR258" s="210"/>
      <c r="AS258" s="210"/>
      <c r="AT258" s="210"/>
      <c r="AU258" s="210"/>
      <c r="AV258" s="210"/>
      <c r="AW258" s="210"/>
      <c r="AX258" s="210"/>
      <c r="AY258" s="210"/>
      <c r="AZ258" s="210"/>
      <c r="BA258" s="210"/>
      <c r="BB258" s="210"/>
      <c r="BC258" s="210"/>
      <c r="BD258" s="210"/>
      <c r="BE258" s="210"/>
      <c r="BF258" s="210"/>
      <c r="BG258" s="210"/>
      <c r="BH258" s="210"/>
    </row>
    <row r="259" spans="1:60" outlineLevel="1" x14ac:dyDescent="0.2">
      <c r="A259" s="217"/>
      <c r="B259" s="218"/>
      <c r="C259" s="262" t="s">
        <v>543</v>
      </c>
      <c r="D259" s="258"/>
      <c r="E259" s="259">
        <v>25</v>
      </c>
      <c r="F259" s="220"/>
      <c r="G259" s="220"/>
      <c r="H259" s="220"/>
      <c r="I259" s="220"/>
      <c r="J259" s="220"/>
      <c r="K259" s="220"/>
      <c r="L259" s="220"/>
      <c r="M259" s="220"/>
      <c r="N259" s="220"/>
      <c r="O259" s="220"/>
      <c r="P259" s="220"/>
      <c r="Q259" s="220"/>
      <c r="R259" s="220"/>
      <c r="S259" s="220"/>
      <c r="T259" s="220"/>
      <c r="U259" s="220"/>
      <c r="V259" s="220"/>
      <c r="W259" s="220"/>
      <c r="X259" s="220"/>
      <c r="Y259" s="210"/>
      <c r="Z259" s="210"/>
      <c r="AA259" s="210"/>
      <c r="AB259" s="210"/>
      <c r="AC259" s="210"/>
      <c r="AD259" s="210"/>
      <c r="AE259" s="210"/>
      <c r="AF259" s="210"/>
      <c r="AG259" s="210" t="s">
        <v>208</v>
      </c>
      <c r="AH259" s="210">
        <v>0</v>
      </c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</row>
    <row r="260" spans="1:60" outlineLevel="1" x14ac:dyDescent="0.2">
      <c r="A260" s="232">
        <v>60</v>
      </c>
      <c r="B260" s="233" t="s">
        <v>544</v>
      </c>
      <c r="C260" s="251" t="s">
        <v>545</v>
      </c>
      <c r="D260" s="234" t="s">
        <v>292</v>
      </c>
      <c r="E260" s="235">
        <v>113</v>
      </c>
      <c r="F260" s="236"/>
      <c r="G260" s="237">
        <f>ROUND(E260*F260,2)</f>
        <v>0</v>
      </c>
      <c r="H260" s="236"/>
      <c r="I260" s="237">
        <f>ROUND(E260*H260,2)</f>
        <v>0</v>
      </c>
      <c r="J260" s="236"/>
      <c r="K260" s="237">
        <f>ROUND(E260*J260,2)</f>
        <v>0</v>
      </c>
      <c r="L260" s="237">
        <v>21</v>
      </c>
      <c r="M260" s="237">
        <f>G260*(1+L260/100)</f>
        <v>0</v>
      </c>
      <c r="N260" s="237">
        <v>0.12472</v>
      </c>
      <c r="O260" s="237">
        <f>ROUND(E260*N260,2)</f>
        <v>14.09</v>
      </c>
      <c r="P260" s="237">
        <v>0</v>
      </c>
      <c r="Q260" s="237">
        <f>ROUND(E260*P260,2)</f>
        <v>0</v>
      </c>
      <c r="R260" s="237"/>
      <c r="S260" s="237" t="s">
        <v>184</v>
      </c>
      <c r="T260" s="238" t="s">
        <v>143</v>
      </c>
      <c r="U260" s="220">
        <v>0.14000000000000001</v>
      </c>
      <c r="V260" s="220">
        <f>ROUND(E260*U260,2)</f>
        <v>15.82</v>
      </c>
      <c r="W260" s="220"/>
      <c r="X260" s="220" t="s">
        <v>203</v>
      </c>
      <c r="Y260" s="210"/>
      <c r="Z260" s="210"/>
      <c r="AA260" s="210"/>
      <c r="AB260" s="210"/>
      <c r="AC260" s="210"/>
      <c r="AD260" s="210"/>
      <c r="AE260" s="210"/>
      <c r="AF260" s="210"/>
      <c r="AG260" s="210" t="s">
        <v>204</v>
      </c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</row>
    <row r="261" spans="1:60" outlineLevel="1" x14ac:dyDescent="0.2">
      <c r="A261" s="217"/>
      <c r="B261" s="218"/>
      <c r="C261" s="262" t="s">
        <v>546</v>
      </c>
      <c r="D261" s="258"/>
      <c r="E261" s="259">
        <v>113</v>
      </c>
      <c r="F261" s="220"/>
      <c r="G261" s="220"/>
      <c r="H261" s="220"/>
      <c r="I261" s="220"/>
      <c r="J261" s="220"/>
      <c r="K261" s="220"/>
      <c r="L261" s="220"/>
      <c r="M261" s="220"/>
      <c r="N261" s="220"/>
      <c r="O261" s="220"/>
      <c r="P261" s="220"/>
      <c r="Q261" s="220"/>
      <c r="R261" s="220"/>
      <c r="S261" s="220"/>
      <c r="T261" s="220"/>
      <c r="U261" s="220"/>
      <c r="V261" s="220"/>
      <c r="W261" s="220"/>
      <c r="X261" s="220"/>
      <c r="Y261" s="210"/>
      <c r="Z261" s="210"/>
      <c r="AA261" s="210"/>
      <c r="AB261" s="210"/>
      <c r="AC261" s="210"/>
      <c r="AD261" s="210"/>
      <c r="AE261" s="210"/>
      <c r="AF261" s="210"/>
      <c r="AG261" s="210" t="s">
        <v>208</v>
      </c>
      <c r="AH261" s="210">
        <v>0</v>
      </c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10"/>
      <c r="BB261" s="210"/>
      <c r="BC261" s="210"/>
      <c r="BD261" s="210"/>
      <c r="BE261" s="210"/>
      <c r="BF261" s="210"/>
      <c r="BG261" s="210"/>
      <c r="BH261" s="210"/>
    </row>
    <row r="262" spans="1:60" x14ac:dyDescent="0.2">
      <c r="A262" s="226" t="s">
        <v>137</v>
      </c>
      <c r="B262" s="227" t="s">
        <v>99</v>
      </c>
      <c r="C262" s="250" t="s">
        <v>100</v>
      </c>
      <c r="D262" s="228"/>
      <c r="E262" s="229"/>
      <c r="F262" s="230"/>
      <c r="G262" s="230">
        <f>SUMIF(AG263:AG263,"&lt;&gt;NOR",G263:G263)</f>
        <v>0</v>
      </c>
      <c r="H262" s="230"/>
      <c r="I262" s="230">
        <f>SUM(I263:I263)</f>
        <v>0</v>
      </c>
      <c r="J262" s="230"/>
      <c r="K262" s="230">
        <f>SUM(K263:K263)</f>
        <v>0</v>
      </c>
      <c r="L262" s="230"/>
      <c r="M262" s="230">
        <f>SUM(M263:M263)</f>
        <v>0</v>
      </c>
      <c r="N262" s="230"/>
      <c r="O262" s="230">
        <f>SUM(O263:O263)</f>
        <v>0</v>
      </c>
      <c r="P262" s="230"/>
      <c r="Q262" s="230">
        <f>SUM(Q263:Q263)</f>
        <v>0</v>
      </c>
      <c r="R262" s="230"/>
      <c r="S262" s="230"/>
      <c r="T262" s="231"/>
      <c r="U262" s="225"/>
      <c r="V262" s="225">
        <f>SUM(V263:V263)</f>
        <v>360.46</v>
      </c>
      <c r="W262" s="225"/>
      <c r="X262" s="225"/>
      <c r="AG262" t="s">
        <v>138</v>
      </c>
    </row>
    <row r="263" spans="1:60" outlineLevel="1" x14ac:dyDescent="0.2">
      <c r="A263" s="232">
        <v>61</v>
      </c>
      <c r="B263" s="233" t="s">
        <v>547</v>
      </c>
      <c r="C263" s="251" t="s">
        <v>548</v>
      </c>
      <c r="D263" s="234" t="s">
        <v>265</v>
      </c>
      <c r="E263" s="235">
        <v>1162.7845600000001</v>
      </c>
      <c r="F263" s="236"/>
      <c r="G263" s="237">
        <f>ROUND(E263*F263,2)</f>
        <v>0</v>
      </c>
      <c r="H263" s="236"/>
      <c r="I263" s="237">
        <f>ROUND(E263*H263,2)</f>
        <v>0</v>
      </c>
      <c r="J263" s="236"/>
      <c r="K263" s="237">
        <f>ROUND(E263*J263,2)</f>
        <v>0</v>
      </c>
      <c r="L263" s="237">
        <v>21</v>
      </c>
      <c r="M263" s="237">
        <f>G263*(1+L263/100)</f>
        <v>0</v>
      </c>
      <c r="N263" s="237">
        <v>0</v>
      </c>
      <c r="O263" s="237">
        <f>ROUND(E263*N263,2)</f>
        <v>0</v>
      </c>
      <c r="P263" s="237">
        <v>0</v>
      </c>
      <c r="Q263" s="237">
        <f>ROUND(E263*P263,2)</f>
        <v>0</v>
      </c>
      <c r="R263" s="237" t="s">
        <v>287</v>
      </c>
      <c r="S263" s="237" t="s">
        <v>142</v>
      </c>
      <c r="T263" s="238" t="s">
        <v>142</v>
      </c>
      <c r="U263" s="220">
        <v>0.31</v>
      </c>
      <c r="V263" s="220">
        <f>ROUND(E263*U263,2)</f>
        <v>360.46</v>
      </c>
      <c r="W263" s="220"/>
      <c r="X263" s="220" t="s">
        <v>288</v>
      </c>
      <c r="Y263" s="210"/>
      <c r="Z263" s="210"/>
      <c r="AA263" s="210"/>
      <c r="AB263" s="210"/>
      <c r="AC263" s="210"/>
      <c r="AD263" s="210"/>
      <c r="AE263" s="210"/>
      <c r="AF263" s="210"/>
      <c r="AG263" s="210" t="s">
        <v>289</v>
      </c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10"/>
      <c r="BB263" s="210"/>
      <c r="BC263" s="210"/>
      <c r="BD263" s="210"/>
      <c r="BE263" s="210"/>
      <c r="BF263" s="210"/>
      <c r="BG263" s="210"/>
      <c r="BH263" s="210"/>
    </row>
    <row r="264" spans="1:60" x14ac:dyDescent="0.2">
      <c r="A264" s="3"/>
      <c r="B264" s="4"/>
      <c r="C264" s="255"/>
      <c r="D264" s="6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AE264">
        <v>15</v>
      </c>
      <c r="AF264">
        <v>21</v>
      </c>
      <c r="AG264" t="s">
        <v>124</v>
      </c>
    </row>
    <row r="265" spans="1:60" x14ac:dyDescent="0.2">
      <c r="A265" s="213"/>
      <c r="B265" s="214" t="s">
        <v>29</v>
      </c>
      <c r="C265" s="256"/>
      <c r="D265" s="215"/>
      <c r="E265" s="216"/>
      <c r="F265" s="216"/>
      <c r="G265" s="249">
        <f>G8+G68+G88+G123+G188+G218+G224+G251+G262</f>
        <v>0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AE265">
        <f>SUMIF(L7:L263,AE264,G7:G263)</f>
        <v>0</v>
      </c>
      <c r="AF265">
        <f>SUMIF(L7:L263,AF264,G7:G263)</f>
        <v>0</v>
      </c>
      <c r="AG265" t="s">
        <v>195</v>
      </c>
    </row>
    <row r="266" spans="1:60" x14ac:dyDescent="0.2">
      <c r="C266" s="257"/>
      <c r="D266" s="10"/>
      <c r="AG266" t="s">
        <v>197</v>
      </c>
    </row>
    <row r="267" spans="1:60" x14ac:dyDescent="0.2">
      <c r="D267" s="10"/>
    </row>
    <row r="268" spans="1:60" x14ac:dyDescent="0.2">
      <c r="D268" s="10"/>
    </row>
    <row r="269" spans="1:60" x14ac:dyDescent="0.2">
      <c r="D269" s="10"/>
    </row>
    <row r="270" spans="1:60" x14ac:dyDescent="0.2">
      <c r="D270" s="10"/>
    </row>
    <row r="271" spans="1:60" x14ac:dyDescent="0.2">
      <c r="D271" s="10"/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48C" sheet="1"/>
  <mergeCells count="49">
    <mergeCell ref="C258:G258"/>
    <mergeCell ref="C242:G242"/>
    <mergeCell ref="C245:G245"/>
    <mergeCell ref="C246:G246"/>
    <mergeCell ref="C248:G248"/>
    <mergeCell ref="C253:G253"/>
    <mergeCell ref="C257:G257"/>
    <mergeCell ref="C200:G200"/>
    <mergeCell ref="C226:G226"/>
    <mergeCell ref="C228:G228"/>
    <mergeCell ref="C232:G232"/>
    <mergeCell ref="C237:G237"/>
    <mergeCell ref="C239:G239"/>
    <mergeCell ref="C178:G178"/>
    <mergeCell ref="C190:G190"/>
    <mergeCell ref="C194:G194"/>
    <mergeCell ref="C195:G195"/>
    <mergeCell ref="C196:G196"/>
    <mergeCell ref="C199:G199"/>
    <mergeCell ref="C151:G151"/>
    <mergeCell ref="C154:G154"/>
    <mergeCell ref="C159:G159"/>
    <mergeCell ref="C169:G169"/>
    <mergeCell ref="C176:G176"/>
    <mergeCell ref="C177:G177"/>
    <mergeCell ref="C117:G117"/>
    <mergeCell ref="C118:G118"/>
    <mergeCell ref="C121:G121"/>
    <mergeCell ref="C125:G125"/>
    <mergeCell ref="C133:G133"/>
    <mergeCell ref="C138:G138"/>
    <mergeCell ref="C35:G35"/>
    <mergeCell ref="C56:G56"/>
    <mergeCell ref="C70:G70"/>
    <mergeCell ref="C80:G80"/>
    <mergeCell ref="C105:G105"/>
    <mergeCell ref="C111:G111"/>
    <mergeCell ref="C18:G18"/>
    <mergeCell ref="C22:G22"/>
    <mergeCell ref="C23:G23"/>
    <mergeCell ref="C25:G25"/>
    <mergeCell ref="C29:G29"/>
    <mergeCell ref="C32:G32"/>
    <mergeCell ref="A1:G1"/>
    <mergeCell ref="C2:G2"/>
    <mergeCell ref="C3:G3"/>
    <mergeCell ref="C4:G4"/>
    <mergeCell ref="C10:G10"/>
    <mergeCell ref="C17:G17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63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198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7</v>
      </c>
      <c r="B2" s="48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8</v>
      </c>
      <c r="B3" s="48" t="s">
        <v>67</v>
      </c>
      <c r="C3" s="199" t="s">
        <v>68</v>
      </c>
      <c r="D3" s="197"/>
      <c r="E3" s="197"/>
      <c r="F3" s="197"/>
      <c r="G3" s="198"/>
      <c r="AC3" s="175" t="s">
        <v>110</v>
      </c>
      <c r="AG3" t="s">
        <v>114</v>
      </c>
    </row>
    <row r="4" spans="1:60" ht="24.95" customHeight="1" x14ac:dyDescent="0.2">
      <c r="A4" s="200" t="s">
        <v>9</v>
      </c>
      <c r="B4" s="201" t="s">
        <v>43</v>
      </c>
      <c r="C4" s="202" t="s">
        <v>69</v>
      </c>
      <c r="D4" s="203"/>
      <c r="E4" s="203"/>
      <c r="F4" s="203"/>
      <c r="G4" s="204"/>
      <c r="AG4" t="s">
        <v>115</v>
      </c>
    </row>
    <row r="5" spans="1:60" x14ac:dyDescent="0.2">
      <c r="D5" s="10"/>
    </row>
    <row r="6" spans="1:60" ht="38.25" x14ac:dyDescent="0.2">
      <c r="A6" s="206" t="s">
        <v>116</v>
      </c>
      <c r="B6" s="208" t="s">
        <v>117</v>
      </c>
      <c r="C6" s="208" t="s">
        <v>118</v>
      </c>
      <c r="D6" s="207" t="s">
        <v>119</v>
      </c>
      <c r="E6" s="206" t="s">
        <v>120</v>
      </c>
      <c r="F6" s="205" t="s">
        <v>121</v>
      </c>
      <c r="G6" s="206" t="s">
        <v>29</v>
      </c>
      <c r="H6" s="209" t="s">
        <v>30</v>
      </c>
      <c r="I6" s="209" t="s">
        <v>122</v>
      </c>
      <c r="J6" s="209" t="s">
        <v>31</v>
      </c>
      <c r="K6" s="209" t="s">
        <v>123</v>
      </c>
      <c r="L6" s="209" t="s">
        <v>124</v>
      </c>
      <c r="M6" s="209" t="s">
        <v>125</v>
      </c>
      <c r="N6" s="209" t="s">
        <v>126</v>
      </c>
      <c r="O6" s="209" t="s">
        <v>127</v>
      </c>
      <c r="P6" s="209" t="s">
        <v>128</v>
      </c>
      <c r="Q6" s="209" t="s">
        <v>129</v>
      </c>
      <c r="R6" s="209" t="s">
        <v>130</v>
      </c>
      <c r="S6" s="209" t="s">
        <v>131</v>
      </c>
      <c r="T6" s="209" t="s">
        <v>132</v>
      </c>
      <c r="U6" s="209" t="s">
        <v>133</v>
      </c>
      <c r="V6" s="209" t="s">
        <v>134</v>
      </c>
      <c r="W6" s="209" t="s">
        <v>135</v>
      </c>
      <c r="X6" s="209" t="s">
        <v>136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</row>
    <row r="8" spans="1:60" x14ac:dyDescent="0.2">
      <c r="A8" s="226" t="s">
        <v>137</v>
      </c>
      <c r="B8" s="227" t="s">
        <v>77</v>
      </c>
      <c r="C8" s="250" t="s">
        <v>78</v>
      </c>
      <c r="D8" s="228"/>
      <c r="E8" s="229"/>
      <c r="F8" s="230"/>
      <c r="G8" s="230">
        <f>SUMIF(AG9:AG39,"&lt;&gt;NOR",G9:G39)</f>
        <v>0</v>
      </c>
      <c r="H8" s="230"/>
      <c r="I8" s="230">
        <f>SUM(I9:I39)</f>
        <v>0</v>
      </c>
      <c r="J8" s="230"/>
      <c r="K8" s="230">
        <f>SUM(K9:K39)</f>
        <v>0</v>
      </c>
      <c r="L8" s="230"/>
      <c r="M8" s="230">
        <f>SUM(M9:M39)</f>
        <v>0</v>
      </c>
      <c r="N8" s="230"/>
      <c r="O8" s="230">
        <f>SUM(O9:O39)</f>
        <v>3.19</v>
      </c>
      <c r="P8" s="230"/>
      <c r="Q8" s="230">
        <f>SUM(Q9:Q39)</f>
        <v>0</v>
      </c>
      <c r="R8" s="230"/>
      <c r="S8" s="230"/>
      <c r="T8" s="231"/>
      <c r="U8" s="225"/>
      <c r="V8" s="225">
        <f>SUM(V9:V39)</f>
        <v>2.72</v>
      </c>
      <c r="W8" s="225"/>
      <c r="X8" s="225"/>
      <c r="AG8" t="s">
        <v>138</v>
      </c>
    </row>
    <row r="9" spans="1:60" ht="22.5" outlineLevel="1" x14ac:dyDescent="0.2">
      <c r="A9" s="232">
        <v>1</v>
      </c>
      <c r="B9" s="233" t="s">
        <v>549</v>
      </c>
      <c r="C9" s="251" t="s">
        <v>550</v>
      </c>
      <c r="D9" s="234" t="s">
        <v>241</v>
      </c>
      <c r="E9" s="235">
        <v>0.93600000000000005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7" t="s">
        <v>202</v>
      </c>
      <c r="S9" s="237" t="s">
        <v>142</v>
      </c>
      <c r="T9" s="238" t="s">
        <v>142</v>
      </c>
      <c r="U9" s="220">
        <v>0.36799999999999999</v>
      </c>
      <c r="V9" s="220">
        <f>ROUND(E9*U9,2)</f>
        <v>0.34</v>
      </c>
      <c r="W9" s="220"/>
      <c r="X9" s="220" t="s">
        <v>203</v>
      </c>
      <c r="Y9" s="210"/>
      <c r="Z9" s="210"/>
      <c r="AA9" s="210"/>
      <c r="AB9" s="210"/>
      <c r="AC9" s="210"/>
      <c r="AD9" s="210"/>
      <c r="AE9" s="210"/>
      <c r="AF9" s="210"/>
      <c r="AG9" s="210" t="s">
        <v>204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17"/>
      <c r="B10" s="218"/>
      <c r="C10" s="261" t="s">
        <v>246</v>
      </c>
      <c r="D10" s="260"/>
      <c r="E10" s="260"/>
      <c r="F10" s="260"/>
      <c r="G10" s="26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0"/>
      <c r="Z10" s="210"/>
      <c r="AA10" s="210"/>
      <c r="AB10" s="210"/>
      <c r="AC10" s="210"/>
      <c r="AD10" s="210"/>
      <c r="AE10" s="210"/>
      <c r="AF10" s="210"/>
      <c r="AG10" s="210" t="s">
        <v>206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17"/>
      <c r="B11" s="218"/>
      <c r="C11" s="262" t="s">
        <v>551</v>
      </c>
      <c r="D11" s="258"/>
      <c r="E11" s="259">
        <v>0.93600000000000005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10"/>
      <c r="Z11" s="210"/>
      <c r="AA11" s="210"/>
      <c r="AB11" s="210"/>
      <c r="AC11" s="210"/>
      <c r="AD11" s="210"/>
      <c r="AE11" s="210"/>
      <c r="AF11" s="210"/>
      <c r="AG11" s="210" t="s">
        <v>208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32">
        <v>2</v>
      </c>
      <c r="B12" s="233" t="s">
        <v>552</v>
      </c>
      <c r="C12" s="251" t="s">
        <v>553</v>
      </c>
      <c r="D12" s="234" t="s">
        <v>241</v>
      </c>
      <c r="E12" s="235">
        <v>0.52800000000000002</v>
      </c>
      <c r="F12" s="236"/>
      <c r="G12" s="237">
        <f>ROUND(E12*F12,2)</f>
        <v>0</v>
      </c>
      <c r="H12" s="236"/>
      <c r="I12" s="237">
        <f>ROUND(E12*H12,2)</f>
        <v>0</v>
      </c>
      <c r="J12" s="236"/>
      <c r="K12" s="237">
        <f>ROUND(E12*J12,2)</f>
        <v>0</v>
      </c>
      <c r="L12" s="237">
        <v>21</v>
      </c>
      <c r="M12" s="237">
        <f>G12*(1+L12/100)</f>
        <v>0</v>
      </c>
      <c r="N12" s="237">
        <v>0</v>
      </c>
      <c r="O12" s="237">
        <f>ROUND(E12*N12,2)</f>
        <v>0</v>
      </c>
      <c r="P12" s="237">
        <v>0</v>
      </c>
      <c r="Q12" s="237">
        <f>ROUND(E12*P12,2)</f>
        <v>0</v>
      </c>
      <c r="R12" s="237" t="s">
        <v>202</v>
      </c>
      <c r="S12" s="237" t="s">
        <v>142</v>
      </c>
      <c r="T12" s="238" t="s">
        <v>142</v>
      </c>
      <c r="U12" s="220">
        <v>0.36499999999999999</v>
      </c>
      <c r="V12" s="220">
        <f>ROUND(E12*U12,2)</f>
        <v>0.19</v>
      </c>
      <c r="W12" s="220"/>
      <c r="X12" s="220" t="s">
        <v>203</v>
      </c>
      <c r="Y12" s="210"/>
      <c r="Z12" s="210"/>
      <c r="AA12" s="210"/>
      <c r="AB12" s="210"/>
      <c r="AC12" s="210"/>
      <c r="AD12" s="210"/>
      <c r="AE12" s="210"/>
      <c r="AF12" s="210"/>
      <c r="AG12" s="210" t="s">
        <v>204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ht="22.5" outlineLevel="1" x14ac:dyDescent="0.2">
      <c r="A13" s="217"/>
      <c r="B13" s="218"/>
      <c r="C13" s="261" t="s">
        <v>323</v>
      </c>
      <c r="D13" s="260"/>
      <c r="E13" s="260"/>
      <c r="F13" s="260"/>
      <c r="G13" s="26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10"/>
      <c r="Z13" s="210"/>
      <c r="AA13" s="210"/>
      <c r="AB13" s="210"/>
      <c r="AC13" s="210"/>
      <c r="AD13" s="210"/>
      <c r="AE13" s="210"/>
      <c r="AF13" s="210"/>
      <c r="AG13" s="210" t="s">
        <v>206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40" t="str">
        <f>C13</f>
        <v>zapažených i nezapažených s urovnáním dna do předepsaného profilu a spádu, s přehozením výkopku na přilehlém terénu na vzdálenost do 3 m od podélné osy rýhy nebo s naložením výkopku na dopravní prostředek.</v>
      </c>
      <c r="BB13" s="210"/>
      <c r="BC13" s="210"/>
      <c r="BD13" s="210"/>
      <c r="BE13" s="210"/>
      <c r="BF13" s="210"/>
      <c r="BG13" s="210"/>
      <c r="BH13" s="210"/>
    </row>
    <row r="14" spans="1:60" ht="45" outlineLevel="1" x14ac:dyDescent="0.2">
      <c r="A14" s="217"/>
      <c r="B14" s="218"/>
      <c r="C14" s="253" t="s">
        <v>324</v>
      </c>
      <c r="D14" s="241"/>
      <c r="E14" s="241"/>
      <c r="F14" s="241"/>
      <c r="G14" s="241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10"/>
      <c r="Z14" s="210"/>
      <c r="AA14" s="210"/>
      <c r="AB14" s="210"/>
      <c r="AC14" s="210"/>
      <c r="AD14" s="210"/>
      <c r="AE14" s="210"/>
      <c r="AF14" s="210"/>
      <c r="AG14" s="210" t="s">
        <v>146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40" t="str">
        <f>C14</f>
        <v>Položka obsahuje hloubení rýh traktorbagrem, naložení výkopku na dopravní prostředek pro svislé, nebo vodorovné přemístění, popř. přemístění výkopku do 3 m (po povrchu území), případné zajištění rypadel polštáři, udržování pracoviště a ochranu výkopiště proti stékání srážkové vody z okolního terénu i s jejím odvodněním, nebo odvedením, přesekání a odstranění kořenů ve výkopišti, odstranění napadávek, urovnání dna výkopu.</v>
      </c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17"/>
      <c r="B15" s="218"/>
      <c r="C15" s="262" t="s">
        <v>554</v>
      </c>
      <c r="D15" s="258"/>
      <c r="E15" s="259">
        <v>0.52800000000000002</v>
      </c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10"/>
      <c r="Z15" s="210"/>
      <c r="AA15" s="210"/>
      <c r="AB15" s="210"/>
      <c r="AC15" s="210"/>
      <c r="AD15" s="210"/>
      <c r="AE15" s="210"/>
      <c r="AF15" s="210"/>
      <c r="AG15" s="210" t="s">
        <v>208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32">
        <v>3</v>
      </c>
      <c r="B16" s="233" t="s">
        <v>555</v>
      </c>
      <c r="C16" s="251" t="s">
        <v>556</v>
      </c>
      <c r="D16" s="234" t="s">
        <v>241</v>
      </c>
      <c r="E16" s="235">
        <v>1.464</v>
      </c>
      <c r="F16" s="236"/>
      <c r="G16" s="237">
        <f>ROUND(E16*F16,2)</f>
        <v>0</v>
      </c>
      <c r="H16" s="236"/>
      <c r="I16" s="237">
        <f>ROUND(E16*H16,2)</f>
        <v>0</v>
      </c>
      <c r="J16" s="236"/>
      <c r="K16" s="237">
        <f>ROUND(E16*J16,2)</f>
        <v>0</v>
      </c>
      <c r="L16" s="237">
        <v>21</v>
      </c>
      <c r="M16" s="237">
        <f>G16*(1+L16/100)</f>
        <v>0</v>
      </c>
      <c r="N16" s="237">
        <v>0</v>
      </c>
      <c r="O16" s="237">
        <f>ROUND(E16*N16,2)</f>
        <v>0</v>
      </c>
      <c r="P16" s="237">
        <v>0</v>
      </c>
      <c r="Q16" s="237">
        <f>ROUND(E16*P16,2)</f>
        <v>0</v>
      </c>
      <c r="R16" s="237" t="s">
        <v>202</v>
      </c>
      <c r="S16" s="237" t="s">
        <v>142</v>
      </c>
      <c r="T16" s="238" t="s">
        <v>142</v>
      </c>
      <c r="U16" s="220">
        <v>0.34499999999999997</v>
      </c>
      <c r="V16" s="220">
        <f>ROUND(E16*U16,2)</f>
        <v>0.51</v>
      </c>
      <c r="W16" s="220"/>
      <c r="X16" s="220" t="s">
        <v>203</v>
      </c>
      <c r="Y16" s="210"/>
      <c r="Z16" s="210"/>
      <c r="AA16" s="210"/>
      <c r="AB16" s="210"/>
      <c r="AC16" s="210"/>
      <c r="AD16" s="210"/>
      <c r="AE16" s="210"/>
      <c r="AF16" s="210"/>
      <c r="AG16" s="210" t="s">
        <v>204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17"/>
      <c r="B17" s="218"/>
      <c r="C17" s="261" t="s">
        <v>557</v>
      </c>
      <c r="D17" s="260"/>
      <c r="E17" s="260"/>
      <c r="F17" s="260"/>
      <c r="G17" s="26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10"/>
      <c r="Z17" s="210"/>
      <c r="AA17" s="210"/>
      <c r="AB17" s="210"/>
      <c r="AC17" s="210"/>
      <c r="AD17" s="210"/>
      <c r="AE17" s="210"/>
      <c r="AF17" s="210"/>
      <c r="AG17" s="210" t="s">
        <v>206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40" t="str">
        <f>C17</f>
        <v>bez naložení do dopravní nádoby, ale s vyprázdněním dopravní nádoby na hromadu nebo na dopravní prostředek,</v>
      </c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17"/>
      <c r="B18" s="218"/>
      <c r="C18" s="262" t="s">
        <v>554</v>
      </c>
      <c r="D18" s="258"/>
      <c r="E18" s="259">
        <v>0.52800000000000002</v>
      </c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10"/>
      <c r="Z18" s="210"/>
      <c r="AA18" s="210"/>
      <c r="AB18" s="210"/>
      <c r="AC18" s="210"/>
      <c r="AD18" s="210"/>
      <c r="AE18" s="210"/>
      <c r="AF18" s="210"/>
      <c r="AG18" s="210" t="s">
        <v>208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17"/>
      <c r="B19" s="218"/>
      <c r="C19" s="262" t="s">
        <v>551</v>
      </c>
      <c r="D19" s="258"/>
      <c r="E19" s="259">
        <v>0.93600000000000005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10"/>
      <c r="Z19" s="210"/>
      <c r="AA19" s="210"/>
      <c r="AB19" s="210"/>
      <c r="AC19" s="210"/>
      <c r="AD19" s="210"/>
      <c r="AE19" s="210"/>
      <c r="AF19" s="210"/>
      <c r="AG19" s="210" t="s">
        <v>208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32">
        <v>4</v>
      </c>
      <c r="B20" s="233" t="s">
        <v>252</v>
      </c>
      <c r="C20" s="251" t="s">
        <v>253</v>
      </c>
      <c r="D20" s="234" t="s">
        <v>241</v>
      </c>
      <c r="E20" s="235">
        <v>3.3755000000000002</v>
      </c>
      <c r="F20" s="236"/>
      <c r="G20" s="237">
        <f>ROUND(E20*F20,2)</f>
        <v>0</v>
      </c>
      <c r="H20" s="236"/>
      <c r="I20" s="237">
        <f>ROUND(E20*H20,2)</f>
        <v>0</v>
      </c>
      <c r="J20" s="236"/>
      <c r="K20" s="237">
        <f>ROUND(E20*J20,2)</f>
        <v>0</v>
      </c>
      <c r="L20" s="237">
        <v>21</v>
      </c>
      <c r="M20" s="237">
        <f>G20*(1+L20/100)</f>
        <v>0</v>
      </c>
      <c r="N20" s="237">
        <v>0</v>
      </c>
      <c r="O20" s="237">
        <f>ROUND(E20*N20,2)</f>
        <v>0</v>
      </c>
      <c r="P20" s="237">
        <v>0</v>
      </c>
      <c r="Q20" s="237">
        <f>ROUND(E20*P20,2)</f>
        <v>0</v>
      </c>
      <c r="R20" s="237" t="s">
        <v>202</v>
      </c>
      <c r="S20" s="237" t="s">
        <v>142</v>
      </c>
      <c r="T20" s="238" t="s">
        <v>142</v>
      </c>
      <c r="U20" s="220">
        <v>1.0999999999999999E-2</v>
      </c>
      <c r="V20" s="220">
        <f>ROUND(E20*U20,2)</f>
        <v>0.04</v>
      </c>
      <c r="W20" s="220"/>
      <c r="X20" s="220" t="s">
        <v>203</v>
      </c>
      <c r="Y20" s="210"/>
      <c r="Z20" s="210"/>
      <c r="AA20" s="210"/>
      <c r="AB20" s="210"/>
      <c r="AC20" s="210"/>
      <c r="AD20" s="210"/>
      <c r="AE20" s="210"/>
      <c r="AF20" s="210"/>
      <c r="AG20" s="210" t="s">
        <v>204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17"/>
      <c r="B21" s="218"/>
      <c r="C21" s="261" t="s">
        <v>251</v>
      </c>
      <c r="D21" s="260"/>
      <c r="E21" s="260"/>
      <c r="F21" s="260"/>
      <c r="G21" s="26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10"/>
      <c r="Z21" s="210"/>
      <c r="AA21" s="210"/>
      <c r="AB21" s="210"/>
      <c r="AC21" s="210"/>
      <c r="AD21" s="210"/>
      <c r="AE21" s="210"/>
      <c r="AF21" s="210"/>
      <c r="AG21" s="210" t="s">
        <v>206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40" t="str">
        <f>C21</f>
        <v>po suchu, bez ohledu na druh dopravního prostředku, bez naložení výkopku, avšak se složením bez rozhrnutí,</v>
      </c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17"/>
      <c r="B22" s="218"/>
      <c r="C22" s="262" t="s">
        <v>554</v>
      </c>
      <c r="D22" s="258"/>
      <c r="E22" s="259">
        <v>0.52800000000000002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10"/>
      <c r="Z22" s="210"/>
      <c r="AA22" s="210"/>
      <c r="AB22" s="210"/>
      <c r="AC22" s="210"/>
      <c r="AD22" s="210"/>
      <c r="AE22" s="210"/>
      <c r="AF22" s="210"/>
      <c r="AG22" s="210" t="s">
        <v>208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17"/>
      <c r="B23" s="218"/>
      <c r="C23" s="262" t="s">
        <v>551</v>
      </c>
      <c r="D23" s="258"/>
      <c r="E23" s="259">
        <v>0.93600000000000005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10"/>
      <c r="Z23" s="210"/>
      <c r="AA23" s="210"/>
      <c r="AB23" s="210"/>
      <c r="AC23" s="210"/>
      <c r="AD23" s="210"/>
      <c r="AE23" s="210"/>
      <c r="AF23" s="210"/>
      <c r="AG23" s="210" t="s">
        <v>208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17"/>
      <c r="B24" s="218"/>
      <c r="C24" s="262" t="s">
        <v>558</v>
      </c>
      <c r="D24" s="258"/>
      <c r="E24" s="259">
        <v>0.59150000000000003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10"/>
      <c r="Z24" s="210"/>
      <c r="AA24" s="210"/>
      <c r="AB24" s="210"/>
      <c r="AC24" s="210"/>
      <c r="AD24" s="210"/>
      <c r="AE24" s="210"/>
      <c r="AF24" s="210"/>
      <c r="AG24" s="210" t="s">
        <v>208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17"/>
      <c r="B25" s="218"/>
      <c r="C25" s="262" t="s">
        <v>559</v>
      </c>
      <c r="D25" s="258"/>
      <c r="E25" s="259">
        <v>1.32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10"/>
      <c r="Z25" s="210"/>
      <c r="AA25" s="210"/>
      <c r="AB25" s="210"/>
      <c r="AC25" s="210"/>
      <c r="AD25" s="210"/>
      <c r="AE25" s="210"/>
      <c r="AF25" s="210"/>
      <c r="AG25" s="210" t="s">
        <v>208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22.5" outlineLevel="1" x14ac:dyDescent="0.2">
      <c r="A26" s="232">
        <v>5</v>
      </c>
      <c r="B26" s="233" t="s">
        <v>255</v>
      </c>
      <c r="C26" s="251" t="s">
        <v>256</v>
      </c>
      <c r="D26" s="234" t="s">
        <v>241</v>
      </c>
      <c r="E26" s="235">
        <v>1.9115</v>
      </c>
      <c r="F26" s="236"/>
      <c r="G26" s="237">
        <f>ROUND(E26*F26,2)</f>
        <v>0</v>
      </c>
      <c r="H26" s="236"/>
      <c r="I26" s="237">
        <f>ROUND(E26*H26,2)</f>
        <v>0</v>
      </c>
      <c r="J26" s="236"/>
      <c r="K26" s="237">
        <f>ROUND(E26*J26,2)</f>
        <v>0</v>
      </c>
      <c r="L26" s="237">
        <v>21</v>
      </c>
      <c r="M26" s="237">
        <f>G26*(1+L26/100)</f>
        <v>0</v>
      </c>
      <c r="N26" s="237">
        <v>0</v>
      </c>
      <c r="O26" s="237">
        <f>ROUND(E26*N26,2)</f>
        <v>0</v>
      </c>
      <c r="P26" s="237">
        <v>0</v>
      </c>
      <c r="Q26" s="237">
        <f>ROUND(E26*P26,2)</f>
        <v>0</v>
      </c>
      <c r="R26" s="237" t="s">
        <v>202</v>
      </c>
      <c r="S26" s="237" t="s">
        <v>142</v>
      </c>
      <c r="T26" s="238" t="s">
        <v>142</v>
      </c>
      <c r="U26" s="220">
        <v>0.65200000000000002</v>
      </c>
      <c r="V26" s="220">
        <f>ROUND(E26*U26,2)</f>
        <v>1.25</v>
      </c>
      <c r="W26" s="220"/>
      <c r="X26" s="220" t="s">
        <v>203</v>
      </c>
      <c r="Y26" s="210"/>
      <c r="Z26" s="210"/>
      <c r="AA26" s="210"/>
      <c r="AB26" s="210"/>
      <c r="AC26" s="210"/>
      <c r="AD26" s="210"/>
      <c r="AE26" s="210"/>
      <c r="AF26" s="210"/>
      <c r="AG26" s="210" t="s">
        <v>204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17"/>
      <c r="B27" s="218"/>
      <c r="C27" s="262" t="s">
        <v>558</v>
      </c>
      <c r="D27" s="258"/>
      <c r="E27" s="259">
        <v>0.59150000000000003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10"/>
      <c r="Z27" s="210"/>
      <c r="AA27" s="210"/>
      <c r="AB27" s="210"/>
      <c r="AC27" s="210"/>
      <c r="AD27" s="210"/>
      <c r="AE27" s="210"/>
      <c r="AF27" s="210"/>
      <c r="AG27" s="210" t="s">
        <v>208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17"/>
      <c r="B28" s="218"/>
      <c r="C28" s="262" t="s">
        <v>559</v>
      </c>
      <c r="D28" s="258"/>
      <c r="E28" s="259">
        <v>1.32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10"/>
      <c r="Z28" s="210"/>
      <c r="AA28" s="210"/>
      <c r="AB28" s="210"/>
      <c r="AC28" s="210"/>
      <c r="AD28" s="210"/>
      <c r="AE28" s="210"/>
      <c r="AF28" s="210"/>
      <c r="AG28" s="210" t="s">
        <v>208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32">
        <v>6</v>
      </c>
      <c r="B29" s="233" t="s">
        <v>560</v>
      </c>
      <c r="C29" s="251" t="s">
        <v>561</v>
      </c>
      <c r="D29" s="234" t="s">
        <v>241</v>
      </c>
      <c r="E29" s="235">
        <v>1.9115</v>
      </c>
      <c r="F29" s="236"/>
      <c r="G29" s="237">
        <f>ROUND(E29*F29,2)</f>
        <v>0</v>
      </c>
      <c r="H29" s="236"/>
      <c r="I29" s="237">
        <f>ROUND(E29*H29,2)</f>
        <v>0</v>
      </c>
      <c r="J29" s="236"/>
      <c r="K29" s="237">
        <f>ROUND(E29*J29,2)</f>
        <v>0</v>
      </c>
      <c r="L29" s="237">
        <v>21</v>
      </c>
      <c r="M29" s="237">
        <f>G29*(1+L29/100)</f>
        <v>0</v>
      </c>
      <c r="N29" s="237">
        <v>0</v>
      </c>
      <c r="O29" s="237">
        <f>ROUND(E29*N29,2)</f>
        <v>0</v>
      </c>
      <c r="P29" s="237">
        <v>0</v>
      </c>
      <c r="Q29" s="237">
        <f>ROUND(E29*P29,2)</f>
        <v>0</v>
      </c>
      <c r="R29" s="237" t="s">
        <v>202</v>
      </c>
      <c r="S29" s="237" t="s">
        <v>142</v>
      </c>
      <c r="T29" s="238" t="s">
        <v>142</v>
      </c>
      <c r="U29" s="220">
        <v>0.20200000000000001</v>
      </c>
      <c r="V29" s="220">
        <f>ROUND(E29*U29,2)</f>
        <v>0.39</v>
      </c>
      <c r="W29" s="220"/>
      <c r="X29" s="220" t="s">
        <v>203</v>
      </c>
      <c r="Y29" s="210"/>
      <c r="Z29" s="210"/>
      <c r="AA29" s="210"/>
      <c r="AB29" s="210"/>
      <c r="AC29" s="210"/>
      <c r="AD29" s="210"/>
      <c r="AE29" s="210"/>
      <c r="AF29" s="210"/>
      <c r="AG29" s="210" t="s">
        <v>204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17"/>
      <c r="B30" s="218"/>
      <c r="C30" s="261" t="s">
        <v>562</v>
      </c>
      <c r="D30" s="260"/>
      <c r="E30" s="260"/>
      <c r="F30" s="260"/>
      <c r="G30" s="26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10"/>
      <c r="Z30" s="210"/>
      <c r="AA30" s="210"/>
      <c r="AB30" s="210"/>
      <c r="AC30" s="210"/>
      <c r="AD30" s="210"/>
      <c r="AE30" s="210"/>
      <c r="AF30" s="210"/>
      <c r="AG30" s="210" t="s">
        <v>206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17"/>
      <c r="B31" s="218"/>
      <c r="C31" s="253" t="s">
        <v>563</v>
      </c>
      <c r="D31" s="241"/>
      <c r="E31" s="241"/>
      <c r="F31" s="241"/>
      <c r="G31" s="241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10"/>
      <c r="Z31" s="210"/>
      <c r="AA31" s="210"/>
      <c r="AB31" s="210"/>
      <c r="AC31" s="210"/>
      <c r="AD31" s="210"/>
      <c r="AE31" s="210"/>
      <c r="AF31" s="210"/>
      <c r="AG31" s="210" t="s">
        <v>146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17"/>
      <c r="B32" s="218"/>
      <c r="C32" s="262" t="s">
        <v>558</v>
      </c>
      <c r="D32" s="258"/>
      <c r="E32" s="259">
        <v>0.59150000000000003</v>
      </c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10"/>
      <c r="Z32" s="210"/>
      <c r="AA32" s="210"/>
      <c r="AB32" s="210"/>
      <c r="AC32" s="210"/>
      <c r="AD32" s="210"/>
      <c r="AE32" s="210"/>
      <c r="AF32" s="210"/>
      <c r="AG32" s="210" t="s">
        <v>208</v>
      </c>
      <c r="AH32" s="210">
        <v>0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17"/>
      <c r="B33" s="218"/>
      <c r="C33" s="262" t="s">
        <v>559</v>
      </c>
      <c r="D33" s="258"/>
      <c r="E33" s="259">
        <v>1.32</v>
      </c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10"/>
      <c r="Z33" s="210"/>
      <c r="AA33" s="210"/>
      <c r="AB33" s="210"/>
      <c r="AC33" s="210"/>
      <c r="AD33" s="210"/>
      <c r="AE33" s="210"/>
      <c r="AF33" s="210"/>
      <c r="AG33" s="210" t="s">
        <v>208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32">
        <v>7</v>
      </c>
      <c r="B34" s="233" t="s">
        <v>349</v>
      </c>
      <c r="C34" s="251" t="s">
        <v>350</v>
      </c>
      <c r="D34" s="234" t="s">
        <v>241</v>
      </c>
      <c r="E34" s="235">
        <v>1.464</v>
      </c>
      <c r="F34" s="236"/>
      <c r="G34" s="237">
        <f>ROUND(E34*F34,2)</f>
        <v>0</v>
      </c>
      <c r="H34" s="236"/>
      <c r="I34" s="237">
        <f>ROUND(E34*H34,2)</f>
        <v>0</v>
      </c>
      <c r="J34" s="236"/>
      <c r="K34" s="237">
        <f>ROUND(E34*J34,2)</f>
        <v>0</v>
      </c>
      <c r="L34" s="237">
        <v>21</v>
      </c>
      <c r="M34" s="237">
        <f>G34*(1+L34/100)</f>
        <v>0</v>
      </c>
      <c r="N34" s="237">
        <v>0</v>
      </c>
      <c r="O34" s="237">
        <f>ROUND(E34*N34,2)</f>
        <v>0</v>
      </c>
      <c r="P34" s="237">
        <v>0</v>
      </c>
      <c r="Q34" s="237">
        <f>ROUND(E34*P34,2)</f>
        <v>0</v>
      </c>
      <c r="R34" s="237" t="s">
        <v>202</v>
      </c>
      <c r="S34" s="237" t="s">
        <v>142</v>
      </c>
      <c r="T34" s="238" t="s">
        <v>142</v>
      </c>
      <c r="U34" s="220">
        <v>0</v>
      </c>
      <c r="V34" s="220">
        <f>ROUND(E34*U34,2)</f>
        <v>0</v>
      </c>
      <c r="W34" s="220"/>
      <c r="X34" s="220" t="s">
        <v>203</v>
      </c>
      <c r="Y34" s="210"/>
      <c r="Z34" s="210"/>
      <c r="AA34" s="210"/>
      <c r="AB34" s="210"/>
      <c r="AC34" s="210"/>
      <c r="AD34" s="210"/>
      <c r="AE34" s="210"/>
      <c r="AF34" s="210"/>
      <c r="AG34" s="210" t="s">
        <v>204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17"/>
      <c r="B35" s="218"/>
      <c r="C35" s="262" t="s">
        <v>554</v>
      </c>
      <c r="D35" s="258"/>
      <c r="E35" s="259">
        <v>0.52800000000000002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10"/>
      <c r="Z35" s="210"/>
      <c r="AA35" s="210"/>
      <c r="AB35" s="210"/>
      <c r="AC35" s="210"/>
      <c r="AD35" s="210"/>
      <c r="AE35" s="210"/>
      <c r="AF35" s="210"/>
      <c r="AG35" s="210" t="s">
        <v>208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17"/>
      <c r="B36" s="218"/>
      <c r="C36" s="262" t="s">
        <v>551</v>
      </c>
      <c r="D36" s="258"/>
      <c r="E36" s="259">
        <v>0.93600000000000005</v>
      </c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10"/>
      <c r="Z36" s="210"/>
      <c r="AA36" s="210"/>
      <c r="AB36" s="210"/>
      <c r="AC36" s="210"/>
      <c r="AD36" s="210"/>
      <c r="AE36" s="210"/>
      <c r="AF36" s="210"/>
      <c r="AG36" s="210" t="s">
        <v>208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32">
        <v>8</v>
      </c>
      <c r="B37" s="233" t="s">
        <v>564</v>
      </c>
      <c r="C37" s="251" t="s">
        <v>565</v>
      </c>
      <c r="D37" s="234" t="s">
        <v>241</v>
      </c>
      <c r="E37" s="235">
        <v>1.9115</v>
      </c>
      <c r="F37" s="236"/>
      <c r="G37" s="237">
        <f>ROUND(E37*F37,2)</f>
        <v>0</v>
      </c>
      <c r="H37" s="236"/>
      <c r="I37" s="237">
        <f>ROUND(E37*H37,2)</f>
        <v>0</v>
      </c>
      <c r="J37" s="236"/>
      <c r="K37" s="237">
        <f>ROUND(E37*J37,2)</f>
        <v>0</v>
      </c>
      <c r="L37" s="237">
        <v>21</v>
      </c>
      <c r="M37" s="237">
        <f>G37*(1+L37/100)</f>
        <v>0</v>
      </c>
      <c r="N37" s="237">
        <v>1.67</v>
      </c>
      <c r="O37" s="237">
        <f>ROUND(E37*N37,2)</f>
        <v>3.19</v>
      </c>
      <c r="P37" s="237">
        <v>0</v>
      </c>
      <c r="Q37" s="237">
        <f>ROUND(E37*P37,2)</f>
        <v>0</v>
      </c>
      <c r="R37" s="237" t="s">
        <v>363</v>
      </c>
      <c r="S37" s="237" t="s">
        <v>142</v>
      </c>
      <c r="T37" s="238" t="s">
        <v>142</v>
      </c>
      <c r="U37" s="220">
        <v>0</v>
      </c>
      <c r="V37" s="220">
        <f>ROUND(E37*U37,2)</f>
        <v>0</v>
      </c>
      <c r="W37" s="220"/>
      <c r="X37" s="220" t="s">
        <v>266</v>
      </c>
      <c r="Y37" s="210"/>
      <c r="Z37" s="210"/>
      <c r="AA37" s="210"/>
      <c r="AB37" s="210"/>
      <c r="AC37" s="210"/>
      <c r="AD37" s="210"/>
      <c r="AE37" s="210"/>
      <c r="AF37" s="210"/>
      <c r="AG37" s="210" t="s">
        <v>267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17"/>
      <c r="B38" s="218"/>
      <c r="C38" s="262" t="s">
        <v>558</v>
      </c>
      <c r="D38" s="258"/>
      <c r="E38" s="259">
        <v>0.59150000000000003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10"/>
      <c r="Z38" s="210"/>
      <c r="AA38" s="210"/>
      <c r="AB38" s="210"/>
      <c r="AC38" s="210"/>
      <c r="AD38" s="210"/>
      <c r="AE38" s="210"/>
      <c r="AF38" s="210"/>
      <c r="AG38" s="210" t="s">
        <v>208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17"/>
      <c r="B39" s="218"/>
      <c r="C39" s="262" t="s">
        <v>559</v>
      </c>
      <c r="D39" s="258"/>
      <c r="E39" s="259">
        <v>1.32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10"/>
      <c r="Z39" s="210"/>
      <c r="AA39" s="210"/>
      <c r="AB39" s="210"/>
      <c r="AC39" s="210"/>
      <c r="AD39" s="210"/>
      <c r="AE39" s="210"/>
      <c r="AF39" s="210"/>
      <c r="AG39" s="210" t="s">
        <v>208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x14ac:dyDescent="0.2">
      <c r="A40" s="226" t="s">
        <v>137</v>
      </c>
      <c r="B40" s="227" t="s">
        <v>81</v>
      </c>
      <c r="C40" s="250" t="s">
        <v>82</v>
      </c>
      <c r="D40" s="228"/>
      <c r="E40" s="229"/>
      <c r="F40" s="230"/>
      <c r="G40" s="230">
        <f>SUMIF(AG41:AG47,"&lt;&gt;NOR",G41:G47)</f>
        <v>0</v>
      </c>
      <c r="H40" s="230"/>
      <c r="I40" s="230">
        <f>SUM(I41:I47)</f>
        <v>0</v>
      </c>
      <c r="J40" s="230"/>
      <c r="K40" s="230">
        <f>SUM(K41:K47)</f>
        <v>0</v>
      </c>
      <c r="L40" s="230"/>
      <c r="M40" s="230">
        <f>SUM(M41:M47)</f>
        <v>0</v>
      </c>
      <c r="N40" s="230"/>
      <c r="O40" s="230">
        <f>SUM(O41:O47)</f>
        <v>6.16</v>
      </c>
      <c r="P40" s="230"/>
      <c r="Q40" s="230">
        <f>SUM(Q41:Q47)</f>
        <v>0</v>
      </c>
      <c r="R40" s="230"/>
      <c r="S40" s="230"/>
      <c r="T40" s="231"/>
      <c r="U40" s="225"/>
      <c r="V40" s="225">
        <f>SUM(V41:V47)</f>
        <v>3.87</v>
      </c>
      <c r="W40" s="225"/>
      <c r="X40" s="225"/>
      <c r="AG40" t="s">
        <v>138</v>
      </c>
    </row>
    <row r="41" spans="1:60" ht="22.5" outlineLevel="1" x14ac:dyDescent="0.2">
      <c r="A41" s="232">
        <v>9</v>
      </c>
      <c r="B41" s="233" t="s">
        <v>566</v>
      </c>
      <c r="C41" s="251" t="s">
        <v>567</v>
      </c>
      <c r="D41" s="234" t="s">
        <v>232</v>
      </c>
      <c r="E41" s="235">
        <v>5.4</v>
      </c>
      <c r="F41" s="236"/>
      <c r="G41" s="237">
        <f>ROUND(E41*F41,2)</f>
        <v>0</v>
      </c>
      <c r="H41" s="236"/>
      <c r="I41" s="237">
        <f>ROUND(E41*H41,2)</f>
        <v>0</v>
      </c>
      <c r="J41" s="236"/>
      <c r="K41" s="237">
        <f>ROUND(E41*J41,2)</f>
        <v>0</v>
      </c>
      <c r="L41" s="237">
        <v>21</v>
      </c>
      <c r="M41" s="237">
        <f>G41*(1+L41/100)</f>
        <v>0</v>
      </c>
      <c r="N41" s="237">
        <v>0</v>
      </c>
      <c r="O41" s="237">
        <f>ROUND(E41*N41,2)</f>
        <v>0</v>
      </c>
      <c r="P41" s="237">
        <v>0</v>
      </c>
      <c r="Q41" s="237">
        <f>ROUND(E41*P41,2)</f>
        <v>0</v>
      </c>
      <c r="R41" s="237" t="s">
        <v>202</v>
      </c>
      <c r="S41" s="237" t="s">
        <v>142</v>
      </c>
      <c r="T41" s="238" t="s">
        <v>142</v>
      </c>
      <c r="U41" s="220">
        <v>0.15</v>
      </c>
      <c r="V41" s="220">
        <f>ROUND(E41*U41,2)</f>
        <v>0.81</v>
      </c>
      <c r="W41" s="220"/>
      <c r="X41" s="220" t="s">
        <v>203</v>
      </c>
      <c r="Y41" s="210"/>
      <c r="Z41" s="210"/>
      <c r="AA41" s="210"/>
      <c r="AB41" s="210"/>
      <c r="AC41" s="210"/>
      <c r="AD41" s="210"/>
      <c r="AE41" s="210"/>
      <c r="AF41" s="210"/>
      <c r="AG41" s="210" t="s">
        <v>204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17"/>
      <c r="B42" s="218"/>
      <c r="C42" s="261" t="s">
        <v>568</v>
      </c>
      <c r="D42" s="260"/>
      <c r="E42" s="260"/>
      <c r="F42" s="260"/>
      <c r="G42" s="26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10"/>
      <c r="Z42" s="210"/>
      <c r="AA42" s="210"/>
      <c r="AB42" s="210"/>
      <c r="AC42" s="210"/>
      <c r="AD42" s="210"/>
      <c r="AE42" s="210"/>
      <c r="AF42" s="210"/>
      <c r="AG42" s="210" t="s">
        <v>206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40" t="str">
        <f>C42</f>
        <v>z rostlé horniny tř.1 - 4 pod násypy z hornin soudržných do 92% PS a hornin nesoudržných sypkých relativní ulehlosti I(d) do 0,8</v>
      </c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17"/>
      <c r="B43" s="218"/>
      <c r="C43" s="262" t="s">
        <v>569</v>
      </c>
      <c r="D43" s="258"/>
      <c r="E43" s="259">
        <v>5.4</v>
      </c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10"/>
      <c r="Z43" s="210"/>
      <c r="AA43" s="210"/>
      <c r="AB43" s="210"/>
      <c r="AC43" s="210"/>
      <c r="AD43" s="210"/>
      <c r="AE43" s="210"/>
      <c r="AF43" s="210"/>
      <c r="AG43" s="210" t="s">
        <v>208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2">
        <v>10</v>
      </c>
      <c r="B44" s="233" t="s">
        <v>367</v>
      </c>
      <c r="C44" s="251" t="s">
        <v>368</v>
      </c>
      <c r="D44" s="234" t="s">
        <v>241</v>
      </c>
      <c r="E44" s="235">
        <v>3.1739999999999999</v>
      </c>
      <c r="F44" s="236"/>
      <c r="G44" s="237">
        <f>ROUND(E44*F44,2)</f>
        <v>0</v>
      </c>
      <c r="H44" s="236"/>
      <c r="I44" s="237">
        <f>ROUND(E44*H44,2)</f>
        <v>0</v>
      </c>
      <c r="J44" s="236"/>
      <c r="K44" s="237">
        <f>ROUND(E44*J44,2)</f>
        <v>0</v>
      </c>
      <c r="L44" s="237">
        <v>21</v>
      </c>
      <c r="M44" s="237">
        <f>G44*(1+L44/100)</f>
        <v>0</v>
      </c>
      <c r="N44" s="237">
        <v>1.9397</v>
      </c>
      <c r="O44" s="237">
        <f>ROUND(E44*N44,2)</f>
        <v>6.16</v>
      </c>
      <c r="P44" s="237">
        <v>0</v>
      </c>
      <c r="Q44" s="237">
        <f>ROUND(E44*P44,2)</f>
        <v>0</v>
      </c>
      <c r="R44" s="237"/>
      <c r="S44" s="237" t="s">
        <v>142</v>
      </c>
      <c r="T44" s="238" t="s">
        <v>142</v>
      </c>
      <c r="U44" s="220">
        <v>0.96499999999999997</v>
      </c>
      <c r="V44" s="220">
        <f>ROUND(E44*U44,2)</f>
        <v>3.06</v>
      </c>
      <c r="W44" s="220"/>
      <c r="X44" s="220" t="s">
        <v>203</v>
      </c>
      <c r="Y44" s="210"/>
      <c r="Z44" s="210"/>
      <c r="AA44" s="210"/>
      <c r="AB44" s="210"/>
      <c r="AC44" s="210"/>
      <c r="AD44" s="210"/>
      <c r="AE44" s="210"/>
      <c r="AF44" s="210"/>
      <c r="AG44" s="210" t="s">
        <v>204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17"/>
      <c r="B45" s="218"/>
      <c r="C45" s="262" t="s">
        <v>570</v>
      </c>
      <c r="D45" s="258"/>
      <c r="E45" s="259">
        <v>0.192</v>
      </c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10"/>
      <c r="Z45" s="210"/>
      <c r="AA45" s="210"/>
      <c r="AB45" s="210"/>
      <c r="AC45" s="210"/>
      <c r="AD45" s="210"/>
      <c r="AE45" s="210"/>
      <c r="AF45" s="210"/>
      <c r="AG45" s="210" t="s">
        <v>208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17"/>
      <c r="B46" s="218"/>
      <c r="C46" s="262" t="s">
        <v>571</v>
      </c>
      <c r="D46" s="258"/>
      <c r="E46" s="259">
        <v>0.40200000000000002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10"/>
      <c r="Z46" s="210"/>
      <c r="AA46" s="210"/>
      <c r="AB46" s="210"/>
      <c r="AC46" s="210"/>
      <c r="AD46" s="210"/>
      <c r="AE46" s="210"/>
      <c r="AF46" s="210"/>
      <c r="AG46" s="210" t="s">
        <v>208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17"/>
      <c r="B47" s="218"/>
      <c r="C47" s="262" t="s">
        <v>572</v>
      </c>
      <c r="D47" s="258"/>
      <c r="E47" s="259">
        <v>2.58</v>
      </c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10"/>
      <c r="Z47" s="210"/>
      <c r="AA47" s="210"/>
      <c r="AB47" s="210"/>
      <c r="AC47" s="210"/>
      <c r="AD47" s="210"/>
      <c r="AE47" s="210"/>
      <c r="AF47" s="210"/>
      <c r="AG47" s="210" t="s">
        <v>208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x14ac:dyDescent="0.2">
      <c r="A48" s="226" t="s">
        <v>137</v>
      </c>
      <c r="B48" s="227" t="s">
        <v>85</v>
      </c>
      <c r="C48" s="250" t="s">
        <v>86</v>
      </c>
      <c r="D48" s="228"/>
      <c r="E48" s="229"/>
      <c r="F48" s="230"/>
      <c r="G48" s="230">
        <f>SUMIF(AG49:AG56,"&lt;&gt;NOR",G49:G56)</f>
        <v>0</v>
      </c>
      <c r="H48" s="230"/>
      <c r="I48" s="230">
        <f>SUM(I49:I56)</f>
        <v>0</v>
      </c>
      <c r="J48" s="230"/>
      <c r="K48" s="230">
        <f>SUM(K49:K56)</f>
        <v>0</v>
      </c>
      <c r="L48" s="230"/>
      <c r="M48" s="230">
        <f>SUM(M49:M56)</f>
        <v>0</v>
      </c>
      <c r="N48" s="230"/>
      <c r="O48" s="230">
        <f>SUM(O49:O56)</f>
        <v>4.0600000000000005</v>
      </c>
      <c r="P48" s="230"/>
      <c r="Q48" s="230">
        <f>SUM(Q49:Q56)</f>
        <v>0</v>
      </c>
      <c r="R48" s="230"/>
      <c r="S48" s="230"/>
      <c r="T48" s="231"/>
      <c r="U48" s="225"/>
      <c r="V48" s="225">
        <f>SUM(V49:V56)</f>
        <v>21.51</v>
      </c>
      <c r="W48" s="225"/>
      <c r="X48" s="225"/>
      <c r="AG48" t="s">
        <v>138</v>
      </c>
    </row>
    <row r="49" spans="1:60" outlineLevel="1" x14ac:dyDescent="0.2">
      <c r="A49" s="232">
        <v>11</v>
      </c>
      <c r="B49" s="233" t="s">
        <v>573</v>
      </c>
      <c r="C49" s="251" t="s">
        <v>574</v>
      </c>
      <c r="D49" s="234" t="s">
        <v>292</v>
      </c>
      <c r="E49" s="235">
        <v>7</v>
      </c>
      <c r="F49" s="236"/>
      <c r="G49" s="237">
        <f>ROUND(E49*F49,2)</f>
        <v>0</v>
      </c>
      <c r="H49" s="236"/>
      <c r="I49" s="237">
        <f>ROUND(E49*H49,2)</f>
        <v>0</v>
      </c>
      <c r="J49" s="236"/>
      <c r="K49" s="237">
        <f>ROUND(E49*J49,2)</f>
        <v>0</v>
      </c>
      <c r="L49" s="237">
        <v>21</v>
      </c>
      <c r="M49" s="237">
        <f>G49*(1+L49/100)</f>
        <v>0</v>
      </c>
      <c r="N49" s="237">
        <v>0.26250000000000001</v>
      </c>
      <c r="O49" s="237">
        <f>ROUND(E49*N49,2)</f>
        <v>1.84</v>
      </c>
      <c r="P49" s="237">
        <v>0</v>
      </c>
      <c r="Q49" s="237">
        <f>ROUND(E49*P49,2)</f>
        <v>0</v>
      </c>
      <c r="R49" s="237"/>
      <c r="S49" s="237" t="s">
        <v>142</v>
      </c>
      <c r="T49" s="238" t="s">
        <v>142</v>
      </c>
      <c r="U49" s="220">
        <v>3.0726</v>
      </c>
      <c r="V49" s="220">
        <f>ROUND(E49*U49,2)</f>
        <v>21.51</v>
      </c>
      <c r="W49" s="220"/>
      <c r="X49" s="220" t="s">
        <v>203</v>
      </c>
      <c r="Y49" s="210"/>
      <c r="Z49" s="210"/>
      <c r="AA49" s="210"/>
      <c r="AB49" s="210"/>
      <c r="AC49" s="210"/>
      <c r="AD49" s="210"/>
      <c r="AE49" s="210"/>
      <c r="AF49" s="210"/>
      <c r="AG49" s="210" t="s">
        <v>204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ht="22.5" outlineLevel="1" x14ac:dyDescent="0.2">
      <c r="A50" s="217"/>
      <c r="B50" s="218"/>
      <c r="C50" s="252" t="s">
        <v>575</v>
      </c>
      <c r="D50" s="239"/>
      <c r="E50" s="239"/>
      <c r="F50" s="239"/>
      <c r="G50" s="239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10"/>
      <c r="Z50" s="210"/>
      <c r="AA50" s="210"/>
      <c r="AB50" s="210"/>
      <c r="AC50" s="210"/>
      <c r="AD50" s="210"/>
      <c r="AE50" s="210"/>
      <c r="AF50" s="210"/>
      <c r="AG50" s="210" t="s">
        <v>146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40" t="str">
        <f>C50</f>
        <v>V položce jsou zakalkulovány náklady na vytýčení a rozměření trasy, dodávku a uložení betonu, osazení betonových prvků a zajištění v požadované poloze. Bez zemních prací.</v>
      </c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17"/>
      <c r="B51" s="218"/>
      <c r="C51" s="253" t="s">
        <v>576</v>
      </c>
      <c r="D51" s="241"/>
      <c r="E51" s="241"/>
      <c r="F51" s="241"/>
      <c r="G51" s="241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10"/>
      <c r="Z51" s="210"/>
      <c r="AA51" s="210"/>
      <c r="AB51" s="210"/>
      <c r="AC51" s="210"/>
      <c r="AD51" s="210"/>
      <c r="AE51" s="210"/>
      <c r="AF51" s="210"/>
      <c r="AG51" s="210" t="s">
        <v>146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17"/>
      <c r="B52" s="218"/>
      <c r="C52" s="262" t="s">
        <v>577</v>
      </c>
      <c r="D52" s="258"/>
      <c r="E52" s="259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10"/>
      <c r="Z52" s="210"/>
      <c r="AA52" s="210"/>
      <c r="AB52" s="210"/>
      <c r="AC52" s="210"/>
      <c r="AD52" s="210"/>
      <c r="AE52" s="210"/>
      <c r="AF52" s="210"/>
      <c r="AG52" s="210" t="s">
        <v>208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17"/>
      <c r="B53" s="218"/>
      <c r="C53" s="262" t="s">
        <v>578</v>
      </c>
      <c r="D53" s="258"/>
      <c r="E53" s="259">
        <v>7</v>
      </c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10"/>
      <c r="Z53" s="210"/>
      <c r="AA53" s="210"/>
      <c r="AB53" s="210"/>
      <c r="AC53" s="210"/>
      <c r="AD53" s="210"/>
      <c r="AE53" s="210"/>
      <c r="AF53" s="210"/>
      <c r="AG53" s="210" t="s">
        <v>208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32">
        <v>12</v>
      </c>
      <c r="B54" s="233" t="s">
        <v>579</v>
      </c>
      <c r="C54" s="251" t="s">
        <v>580</v>
      </c>
      <c r="D54" s="234" t="s">
        <v>201</v>
      </c>
      <c r="E54" s="235">
        <v>44</v>
      </c>
      <c r="F54" s="236"/>
      <c r="G54" s="237">
        <f>ROUND(E54*F54,2)</f>
        <v>0</v>
      </c>
      <c r="H54" s="236"/>
      <c r="I54" s="237">
        <f>ROUND(E54*H54,2)</f>
        <v>0</v>
      </c>
      <c r="J54" s="236"/>
      <c r="K54" s="237">
        <f>ROUND(E54*J54,2)</f>
        <v>0</v>
      </c>
      <c r="L54" s="237">
        <v>21</v>
      </c>
      <c r="M54" s="237">
        <f>G54*(1+L54/100)</f>
        <v>0</v>
      </c>
      <c r="N54" s="237">
        <v>5.0500000000000003E-2</v>
      </c>
      <c r="O54" s="237">
        <f>ROUND(E54*N54,2)</f>
        <v>2.2200000000000002</v>
      </c>
      <c r="P54" s="237">
        <v>0</v>
      </c>
      <c r="Q54" s="237">
        <f>ROUND(E54*P54,2)</f>
        <v>0</v>
      </c>
      <c r="R54" s="237"/>
      <c r="S54" s="237" t="s">
        <v>184</v>
      </c>
      <c r="T54" s="238" t="s">
        <v>143</v>
      </c>
      <c r="U54" s="220">
        <v>0</v>
      </c>
      <c r="V54" s="220">
        <f>ROUND(E54*U54,2)</f>
        <v>0</v>
      </c>
      <c r="W54" s="220"/>
      <c r="X54" s="220" t="s">
        <v>266</v>
      </c>
      <c r="Y54" s="210"/>
      <c r="Z54" s="210"/>
      <c r="AA54" s="210"/>
      <c r="AB54" s="210"/>
      <c r="AC54" s="210"/>
      <c r="AD54" s="210"/>
      <c r="AE54" s="210"/>
      <c r="AF54" s="210"/>
      <c r="AG54" s="210" t="s">
        <v>267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17"/>
      <c r="B55" s="218"/>
      <c r="C55" s="262" t="s">
        <v>577</v>
      </c>
      <c r="D55" s="258"/>
      <c r="E55" s="259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10"/>
      <c r="Z55" s="210"/>
      <c r="AA55" s="210"/>
      <c r="AB55" s="210"/>
      <c r="AC55" s="210"/>
      <c r="AD55" s="210"/>
      <c r="AE55" s="210"/>
      <c r="AF55" s="210"/>
      <c r="AG55" s="210" t="s">
        <v>208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17"/>
      <c r="B56" s="218"/>
      <c r="C56" s="262" t="s">
        <v>581</v>
      </c>
      <c r="D56" s="258"/>
      <c r="E56" s="259">
        <v>44</v>
      </c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10"/>
      <c r="Z56" s="210"/>
      <c r="AA56" s="210"/>
      <c r="AB56" s="210"/>
      <c r="AC56" s="210"/>
      <c r="AD56" s="210"/>
      <c r="AE56" s="210"/>
      <c r="AF56" s="210"/>
      <c r="AG56" s="210" t="s">
        <v>208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">
      <c r="A57" s="226" t="s">
        <v>137</v>
      </c>
      <c r="B57" s="227" t="s">
        <v>87</v>
      </c>
      <c r="C57" s="250" t="s">
        <v>88</v>
      </c>
      <c r="D57" s="228"/>
      <c r="E57" s="229"/>
      <c r="F57" s="230"/>
      <c r="G57" s="230">
        <f>SUMIF(AG58:AG86,"&lt;&gt;NOR",G58:G86)</f>
        <v>0</v>
      </c>
      <c r="H57" s="230"/>
      <c r="I57" s="230">
        <f>SUM(I58:I86)</f>
        <v>0</v>
      </c>
      <c r="J57" s="230"/>
      <c r="K57" s="230">
        <f>SUM(K58:K86)</f>
        <v>0</v>
      </c>
      <c r="L57" s="230"/>
      <c r="M57" s="230">
        <f>SUM(M58:M86)</f>
        <v>0</v>
      </c>
      <c r="N57" s="230"/>
      <c r="O57" s="230">
        <f>SUM(O58:O86)</f>
        <v>6.62</v>
      </c>
      <c r="P57" s="230"/>
      <c r="Q57" s="230">
        <f>SUM(Q58:Q86)</f>
        <v>0</v>
      </c>
      <c r="R57" s="230"/>
      <c r="S57" s="230"/>
      <c r="T57" s="231"/>
      <c r="U57" s="225"/>
      <c r="V57" s="225">
        <f>SUM(V58:V86)</f>
        <v>64.069999999999993</v>
      </c>
      <c r="W57" s="225"/>
      <c r="X57" s="225"/>
      <c r="AG57" t="s">
        <v>138</v>
      </c>
    </row>
    <row r="58" spans="1:60" ht="22.5" outlineLevel="1" x14ac:dyDescent="0.2">
      <c r="A58" s="232">
        <v>13</v>
      </c>
      <c r="B58" s="233" t="s">
        <v>582</v>
      </c>
      <c r="C58" s="251" t="s">
        <v>583</v>
      </c>
      <c r="D58" s="234" t="s">
        <v>241</v>
      </c>
      <c r="E58" s="235">
        <v>1.6679999999999999</v>
      </c>
      <c r="F58" s="236"/>
      <c r="G58" s="237">
        <f>ROUND(E58*F58,2)</f>
        <v>0</v>
      </c>
      <c r="H58" s="236"/>
      <c r="I58" s="237">
        <f>ROUND(E58*H58,2)</f>
        <v>0</v>
      </c>
      <c r="J58" s="236"/>
      <c r="K58" s="237">
        <f>ROUND(E58*J58,2)</f>
        <v>0</v>
      </c>
      <c r="L58" s="237">
        <v>21</v>
      </c>
      <c r="M58" s="237">
        <f>G58*(1+L58/100)</f>
        <v>0</v>
      </c>
      <c r="N58" s="237">
        <v>2.52508</v>
      </c>
      <c r="O58" s="237">
        <f>ROUND(E58*N58,2)</f>
        <v>4.21</v>
      </c>
      <c r="P58" s="237">
        <v>0</v>
      </c>
      <c r="Q58" s="237">
        <f>ROUND(E58*P58,2)</f>
        <v>0</v>
      </c>
      <c r="R58" s="237" t="s">
        <v>376</v>
      </c>
      <c r="S58" s="237" t="s">
        <v>142</v>
      </c>
      <c r="T58" s="238" t="s">
        <v>142</v>
      </c>
      <c r="U58" s="220">
        <v>3.7694999999999999</v>
      </c>
      <c r="V58" s="220">
        <f>ROUND(E58*U58,2)</f>
        <v>6.29</v>
      </c>
      <c r="W58" s="220"/>
      <c r="X58" s="220" t="s">
        <v>203</v>
      </c>
      <c r="Y58" s="210"/>
      <c r="Z58" s="210"/>
      <c r="AA58" s="210"/>
      <c r="AB58" s="210"/>
      <c r="AC58" s="210"/>
      <c r="AD58" s="210"/>
      <c r="AE58" s="210"/>
      <c r="AF58" s="210"/>
      <c r="AG58" s="210" t="s">
        <v>204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17"/>
      <c r="B59" s="218"/>
      <c r="C59" s="262" t="s">
        <v>584</v>
      </c>
      <c r="D59" s="258"/>
      <c r="E59" s="259">
        <v>0.86399999999999999</v>
      </c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10"/>
      <c r="Z59" s="210"/>
      <c r="AA59" s="210"/>
      <c r="AB59" s="210"/>
      <c r="AC59" s="210"/>
      <c r="AD59" s="210"/>
      <c r="AE59" s="210"/>
      <c r="AF59" s="210"/>
      <c r="AG59" s="210" t="s">
        <v>208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17"/>
      <c r="B60" s="218"/>
      <c r="C60" s="262" t="s">
        <v>585</v>
      </c>
      <c r="D60" s="258"/>
      <c r="E60" s="259">
        <v>0.80400000000000005</v>
      </c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10"/>
      <c r="Z60" s="210"/>
      <c r="AA60" s="210"/>
      <c r="AB60" s="210"/>
      <c r="AC60" s="210"/>
      <c r="AD60" s="210"/>
      <c r="AE60" s="210"/>
      <c r="AF60" s="210"/>
      <c r="AG60" s="210" t="s">
        <v>208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ht="22.5" outlineLevel="1" x14ac:dyDescent="0.2">
      <c r="A61" s="232">
        <v>14</v>
      </c>
      <c r="B61" s="233" t="s">
        <v>586</v>
      </c>
      <c r="C61" s="251" t="s">
        <v>587</v>
      </c>
      <c r="D61" s="234" t="s">
        <v>265</v>
      </c>
      <c r="E61" s="235">
        <v>7.8100000000000003E-2</v>
      </c>
      <c r="F61" s="236"/>
      <c r="G61" s="237">
        <f>ROUND(E61*F61,2)</f>
        <v>0</v>
      </c>
      <c r="H61" s="236"/>
      <c r="I61" s="237">
        <f>ROUND(E61*H61,2)</f>
        <v>0</v>
      </c>
      <c r="J61" s="236"/>
      <c r="K61" s="237">
        <f>ROUND(E61*J61,2)</f>
        <v>0</v>
      </c>
      <c r="L61" s="237">
        <v>21</v>
      </c>
      <c r="M61" s="237">
        <f>G61*(1+L61/100)</f>
        <v>0</v>
      </c>
      <c r="N61" s="237">
        <v>1.02092</v>
      </c>
      <c r="O61" s="237">
        <f>ROUND(E61*N61,2)</f>
        <v>0.08</v>
      </c>
      <c r="P61" s="237">
        <v>0</v>
      </c>
      <c r="Q61" s="237">
        <f>ROUND(E61*P61,2)</f>
        <v>0</v>
      </c>
      <c r="R61" s="237" t="s">
        <v>376</v>
      </c>
      <c r="S61" s="237" t="s">
        <v>142</v>
      </c>
      <c r="T61" s="238" t="s">
        <v>142</v>
      </c>
      <c r="U61" s="220">
        <v>54.167999999999999</v>
      </c>
      <c r="V61" s="220">
        <f>ROUND(E61*U61,2)</f>
        <v>4.2300000000000004</v>
      </c>
      <c r="W61" s="220"/>
      <c r="X61" s="220" t="s">
        <v>203</v>
      </c>
      <c r="Y61" s="210"/>
      <c r="Z61" s="210"/>
      <c r="AA61" s="210"/>
      <c r="AB61" s="210"/>
      <c r="AC61" s="210"/>
      <c r="AD61" s="210"/>
      <c r="AE61" s="210"/>
      <c r="AF61" s="210"/>
      <c r="AG61" s="210" t="s">
        <v>204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17"/>
      <c r="B62" s="218"/>
      <c r="C62" s="262" t="s">
        <v>588</v>
      </c>
      <c r="D62" s="258"/>
      <c r="E62" s="259">
        <v>7.8100000000000003E-2</v>
      </c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10"/>
      <c r="Z62" s="210"/>
      <c r="AA62" s="210"/>
      <c r="AB62" s="210"/>
      <c r="AC62" s="210"/>
      <c r="AD62" s="210"/>
      <c r="AE62" s="210"/>
      <c r="AF62" s="210"/>
      <c r="AG62" s="210" t="s">
        <v>208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ht="22.5" outlineLevel="1" x14ac:dyDescent="0.2">
      <c r="A63" s="232">
        <v>15</v>
      </c>
      <c r="B63" s="233" t="s">
        <v>589</v>
      </c>
      <c r="C63" s="251" t="s">
        <v>590</v>
      </c>
      <c r="D63" s="234" t="s">
        <v>292</v>
      </c>
      <c r="E63" s="235">
        <v>14.4</v>
      </c>
      <c r="F63" s="236"/>
      <c r="G63" s="237">
        <f>ROUND(E63*F63,2)</f>
        <v>0</v>
      </c>
      <c r="H63" s="236"/>
      <c r="I63" s="237">
        <f>ROUND(E63*H63,2)</f>
        <v>0</v>
      </c>
      <c r="J63" s="236"/>
      <c r="K63" s="237">
        <f>ROUND(E63*J63,2)</f>
        <v>0</v>
      </c>
      <c r="L63" s="237">
        <v>21</v>
      </c>
      <c r="M63" s="237">
        <f>G63*(1+L63/100)</f>
        <v>0</v>
      </c>
      <c r="N63" s="237">
        <v>3.4619999999999998E-2</v>
      </c>
      <c r="O63" s="237">
        <f>ROUND(E63*N63,2)</f>
        <v>0.5</v>
      </c>
      <c r="P63" s="237">
        <v>0</v>
      </c>
      <c r="Q63" s="237">
        <f>ROUND(E63*P63,2)</f>
        <v>0</v>
      </c>
      <c r="R63" s="237" t="s">
        <v>376</v>
      </c>
      <c r="S63" s="237" t="s">
        <v>142</v>
      </c>
      <c r="T63" s="238" t="s">
        <v>142</v>
      </c>
      <c r="U63" s="220">
        <v>1.2170000000000001</v>
      </c>
      <c r="V63" s="220">
        <f>ROUND(E63*U63,2)</f>
        <v>17.52</v>
      </c>
      <c r="W63" s="220"/>
      <c r="X63" s="220" t="s">
        <v>203</v>
      </c>
      <c r="Y63" s="210"/>
      <c r="Z63" s="210"/>
      <c r="AA63" s="210"/>
      <c r="AB63" s="210"/>
      <c r="AC63" s="210"/>
      <c r="AD63" s="210"/>
      <c r="AE63" s="210"/>
      <c r="AF63" s="210"/>
      <c r="AG63" s="210" t="s">
        <v>204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17"/>
      <c r="B64" s="218"/>
      <c r="C64" s="261" t="s">
        <v>591</v>
      </c>
      <c r="D64" s="260"/>
      <c r="E64" s="260"/>
      <c r="F64" s="260"/>
      <c r="G64" s="26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10"/>
      <c r="Z64" s="210"/>
      <c r="AA64" s="210"/>
      <c r="AB64" s="210"/>
      <c r="AC64" s="210"/>
      <c r="AD64" s="210"/>
      <c r="AE64" s="210"/>
      <c r="AF64" s="210"/>
      <c r="AG64" s="210" t="s">
        <v>206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17"/>
      <c r="B65" s="218"/>
      <c r="C65" s="262" t="s">
        <v>592</v>
      </c>
      <c r="D65" s="258"/>
      <c r="E65" s="259">
        <v>14.4</v>
      </c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10"/>
      <c r="Z65" s="210"/>
      <c r="AA65" s="210"/>
      <c r="AB65" s="210"/>
      <c r="AC65" s="210"/>
      <c r="AD65" s="210"/>
      <c r="AE65" s="210"/>
      <c r="AF65" s="210"/>
      <c r="AG65" s="210" t="s">
        <v>208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2">
        <v>16</v>
      </c>
      <c r="B66" s="233" t="s">
        <v>593</v>
      </c>
      <c r="C66" s="251" t="s">
        <v>594</v>
      </c>
      <c r="D66" s="234" t="s">
        <v>292</v>
      </c>
      <c r="E66" s="235">
        <v>0.32400000000000001</v>
      </c>
      <c r="F66" s="236"/>
      <c r="G66" s="237">
        <f>ROUND(E66*F66,2)</f>
        <v>0</v>
      </c>
      <c r="H66" s="236"/>
      <c r="I66" s="237">
        <f>ROUND(E66*H66,2)</f>
        <v>0</v>
      </c>
      <c r="J66" s="236"/>
      <c r="K66" s="237">
        <f>ROUND(E66*J66,2)</f>
        <v>0</v>
      </c>
      <c r="L66" s="237">
        <v>21</v>
      </c>
      <c r="M66" s="237">
        <f>G66*(1+L66/100)</f>
        <v>0</v>
      </c>
      <c r="N66" s="237">
        <v>0.11369</v>
      </c>
      <c r="O66" s="237">
        <f>ROUND(E66*N66,2)</f>
        <v>0.04</v>
      </c>
      <c r="P66" s="237">
        <v>0</v>
      </c>
      <c r="Q66" s="237">
        <f>ROUND(E66*P66,2)</f>
        <v>0</v>
      </c>
      <c r="R66" s="237" t="s">
        <v>376</v>
      </c>
      <c r="S66" s="237" t="s">
        <v>142</v>
      </c>
      <c r="T66" s="238" t="s">
        <v>142</v>
      </c>
      <c r="U66" s="220">
        <v>0.56850000000000001</v>
      </c>
      <c r="V66" s="220">
        <f>ROUND(E66*U66,2)</f>
        <v>0.18</v>
      </c>
      <c r="W66" s="220"/>
      <c r="X66" s="220" t="s">
        <v>203</v>
      </c>
      <c r="Y66" s="210"/>
      <c r="Z66" s="210"/>
      <c r="AA66" s="210"/>
      <c r="AB66" s="210"/>
      <c r="AC66" s="210"/>
      <c r="AD66" s="210"/>
      <c r="AE66" s="210"/>
      <c r="AF66" s="210"/>
      <c r="AG66" s="210" t="s">
        <v>204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17"/>
      <c r="B67" s="218"/>
      <c r="C67" s="261" t="s">
        <v>595</v>
      </c>
      <c r="D67" s="260"/>
      <c r="E67" s="260"/>
      <c r="F67" s="260"/>
      <c r="G67" s="26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10"/>
      <c r="Z67" s="210"/>
      <c r="AA67" s="210"/>
      <c r="AB67" s="210"/>
      <c r="AC67" s="210"/>
      <c r="AD67" s="210"/>
      <c r="AE67" s="210"/>
      <c r="AF67" s="210"/>
      <c r="AG67" s="210" t="s">
        <v>206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40" t="str">
        <f>C67</f>
        <v>na terén nebo na desku z betonu prostého nebo prokládaného kamenem, bez potěru, se zahlazením povrchu,</v>
      </c>
      <c r="BB67" s="210"/>
      <c r="BC67" s="210"/>
      <c r="BD67" s="210"/>
      <c r="BE67" s="210"/>
      <c r="BF67" s="210"/>
      <c r="BG67" s="210"/>
      <c r="BH67" s="210"/>
    </row>
    <row r="68" spans="1:60" ht="22.5" outlineLevel="1" x14ac:dyDescent="0.2">
      <c r="A68" s="217"/>
      <c r="B68" s="218"/>
      <c r="C68" s="253" t="s">
        <v>596</v>
      </c>
      <c r="D68" s="241"/>
      <c r="E68" s="241"/>
      <c r="F68" s="241"/>
      <c r="G68" s="241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10"/>
      <c r="Z68" s="210"/>
      <c r="AA68" s="210"/>
      <c r="AB68" s="210"/>
      <c r="AC68" s="210"/>
      <c r="AD68" s="210"/>
      <c r="AE68" s="210"/>
      <c r="AF68" s="210"/>
      <c r="AG68" s="210" t="s">
        <v>146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40" t="str">
        <f>C68</f>
        <v>Položka je určena pro stupně dusané z betonu prostého nebo prokládaného kamenem, bez potěru, se zahlazením povrchu. Bednění se rozpočtuje samostatně.</v>
      </c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17"/>
      <c r="B69" s="218"/>
      <c r="C69" s="262" t="s">
        <v>597</v>
      </c>
      <c r="D69" s="258"/>
      <c r="E69" s="259">
        <v>0.32400000000000001</v>
      </c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10"/>
      <c r="Z69" s="210"/>
      <c r="AA69" s="210"/>
      <c r="AB69" s="210"/>
      <c r="AC69" s="210"/>
      <c r="AD69" s="210"/>
      <c r="AE69" s="210"/>
      <c r="AF69" s="210"/>
      <c r="AG69" s="210" t="s">
        <v>208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ht="22.5" outlineLevel="1" x14ac:dyDescent="0.2">
      <c r="A70" s="232">
        <v>17</v>
      </c>
      <c r="B70" s="233" t="s">
        <v>598</v>
      </c>
      <c r="C70" s="251" t="s">
        <v>599</v>
      </c>
      <c r="D70" s="234" t="s">
        <v>232</v>
      </c>
      <c r="E70" s="235">
        <v>6.48</v>
      </c>
      <c r="F70" s="236"/>
      <c r="G70" s="237">
        <f>ROUND(E70*F70,2)</f>
        <v>0</v>
      </c>
      <c r="H70" s="236"/>
      <c r="I70" s="237">
        <f>ROUND(E70*H70,2)</f>
        <v>0</v>
      </c>
      <c r="J70" s="236"/>
      <c r="K70" s="237">
        <f>ROUND(E70*J70,2)</f>
        <v>0</v>
      </c>
      <c r="L70" s="237">
        <v>21</v>
      </c>
      <c r="M70" s="237">
        <f>G70*(1+L70/100)</f>
        <v>0</v>
      </c>
      <c r="N70" s="237">
        <v>1.6930000000000001E-2</v>
      </c>
      <c r="O70" s="237">
        <f>ROUND(E70*N70,2)</f>
        <v>0.11</v>
      </c>
      <c r="P70" s="237">
        <v>0</v>
      </c>
      <c r="Q70" s="237">
        <f>ROUND(E70*P70,2)</f>
        <v>0</v>
      </c>
      <c r="R70" s="237" t="s">
        <v>376</v>
      </c>
      <c r="S70" s="237" t="s">
        <v>142</v>
      </c>
      <c r="T70" s="238" t="s">
        <v>142</v>
      </c>
      <c r="U70" s="220">
        <v>1.5396000000000001</v>
      </c>
      <c r="V70" s="220">
        <f>ROUND(E70*U70,2)</f>
        <v>9.98</v>
      </c>
      <c r="W70" s="220"/>
      <c r="X70" s="220" t="s">
        <v>203</v>
      </c>
      <c r="Y70" s="210"/>
      <c r="Z70" s="210"/>
      <c r="AA70" s="210"/>
      <c r="AB70" s="210"/>
      <c r="AC70" s="210"/>
      <c r="AD70" s="210"/>
      <c r="AE70" s="210"/>
      <c r="AF70" s="210"/>
      <c r="AG70" s="210" t="s">
        <v>204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17"/>
      <c r="B71" s="218"/>
      <c r="C71" s="262" t="s">
        <v>600</v>
      </c>
      <c r="D71" s="258"/>
      <c r="E71" s="259">
        <v>6.48</v>
      </c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10"/>
      <c r="Z71" s="210"/>
      <c r="AA71" s="210"/>
      <c r="AB71" s="210"/>
      <c r="AC71" s="210"/>
      <c r="AD71" s="210"/>
      <c r="AE71" s="210"/>
      <c r="AF71" s="210"/>
      <c r="AG71" s="210" t="s">
        <v>208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ht="22.5" outlineLevel="1" x14ac:dyDescent="0.2">
      <c r="A72" s="232">
        <v>18</v>
      </c>
      <c r="B72" s="233" t="s">
        <v>601</v>
      </c>
      <c r="C72" s="251" t="s">
        <v>602</v>
      </c>
      <c r="D72" s="234" t="s">
        <v>232</v>
      </c>
      <c r="E72" s="235">
        <v>6.48</v>
      </c>
      <c r="F72" s="236"/>
      <c r="G72" s="237">
        <f>ROUND(E72*F72,2)</f>
        <v>0</v>
      </c>
      <c r="H72" s="236"/>
      <c r="I72" s="237">
        <f>ROUND(E72*H72,2)</f>
        <v>0</v>
      </c>
      <c r="J72" s="236"/>
      <c r="K72" s="237">
        <f>ROUND(E72*J72,2)</f>
        <v>0</v>
      </c>
      <c r="L72" s="237">
        <v>21</v>
      </c>
      <c r="M72" s="237">
        <f>G72*(1+L72/100)</f>
        <v>0</v>
      </c>
      <c r="N72" s="237">
        <v>0</v>
      </c>
      <c r="O72" s="237">
        <f>ROUND(E72*N72,2)</f>
        <v>0</v>
      </c>
      <c r="P72" s="237">
        <v>0</v>
      </c>
      <c r="Q72" s="237">
        <f>ROUND(E72*P72,2)</f>
        <v>0</v>
      </c>
      <c r="R72" s="237" t="s">
        <v>376</v>
      </c>
      <c r="S72" s="237" t="s">
        <v>142</v>
      </c>
      <c r="T72" s="238" t="s">
        <v>142</v>
      </c>
      <c r="U72" s="220">
        <v>0.26</v>
      </c>
      <c r="V72" s="220">
        <f>ROUND(E72*U72,2)</f>
        <v>1.68</v>
      </c>
      <c r="W72" s="220"/>
      <c r="X72" s="220" t="s">
        <v>203</v>
      </c>
      <c r="Y72" s="210"/>
      <c r="Z72" s="210"/>
      <c r="AA72" s="210"/>
      <c r="AB72" s="210"/>
      <c r="AC72" s="210"/>
      <c r="AD72" s="210"/>
      <c r="AE72" s="210"/>
      <c r="AF72" s="210"/>
      <c r="AG72" s="210" t="s">
        <v>204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17"/>
      <c r="B73" s="218"/>
      <c r="C73" s="262" t="s">
        <v>600</v>
      </c>
      <c r="D73" s="258"/>
      <c r="E73" s="259">
        <v>6.48</v>
      </c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10"/>
      <c r="Z73" s="210"/>
      <c r="AA73" s="210"/>
      <c r="AB73" s="210"/>
      <c r="AC73" s="210"/>
      <c r="AD73" s="210"/>
      <c r="AE73" s="210"/>
      <c r="AF73" s="210"/>
      <c r="AG73" s="210" t="s">
        <v>208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ht="22.5" outlineLevel="1" x14ac:dyDescent="0.2">
      <c r="A74" s="232">
        <v>19</v>
      </c>
      <c r="B74" s="233" t="s">
        <v>603</v>
      </c>
      <c r="C74" s="251" t="s">
        <v>604</v>
      </c>
      <c r="D74" s="234" t="s">
        <v>232</v>
      </c>
      <c r="E74" s="235">
        <v>9.1679999999999993</v>
      </c>
      <c r="F74" s="236"/>
      <c r="G74" s="237">
        <f>ROUND(E74*F74,2)</f>
        <v>0</v>
      </c>
      <c r="H74" s="236"/>
      <c r="I74" s="237">
        <f>ROUND(E74*H74,2)</f>
        <v>0</v>
      </c>
      <c r="J74" s="236"/>
      <c r="K74" s="237">
        <f>ROUND(E74*J74,2)</f>
        <v>0</v>
      </c>
      <c r="L74" s="237">
        <v>21</v>
      </c>
      <c r="M74" s="237">
        <f>G74*(1+L74/100)</f>
        <v>0</v>
      </c>
      <c r="N74" s="237">
        <v>4.5969999999999997E-2</v>
      </c>
      <c r="O74" s="237">
        <f>ROUND(E74*N74,2)</f>
        <v>0.42</v>
      </c>
      <c r="P74" s="237">
        <v>0</v>
      </c>
      <c r="Q74" s="237">
        <f>ROUND(E74*P74,2)</f>
        <v>0</v>
      </c>
      <c r="R74" s="237"/>
      <c r="S74" s="237" t="s">
        <v>184</v>
      </c>
      <c r="T74" s="238" t="s">
        <v>143</v>
      </c>
      <c r="U74" s="220">
        <v>2.2999999999999998</v>
      </c>
      <c r="V74" s="220">
        <f>ROUND(E74*U74,2)</f>
        <v>21.09</v>
      </c>
      <c r="W74" s="220"/>
      <c r="X74" s="220" t="s">
        <v>203</v>
      </c>
      <c r="Y74" s="210"/>
      <c r="Z74" s="210"/>
      <c r="AA74" s="210"/>
      <c r="AB74" s="210"/>
      <c r="AC74" s="210"/>
      <c r="AD74" s="210"/>
      <c r="AE74" s="210"/>
      <c r="AF74" s="210"/>
      <c r="AG74" s="210" t="s">
        <v>204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17"/>
      <c r="B75" s="218"/>
      <c r="C75" s="252" t="s">
        <v>605</v>
      </c>
      <c r="D75" s="239"/>
      <c r="E75" s="239"/>
      <c r="F75" s="239"/>
      <c r="G75" s="239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10"/>
      <c r="Z75" s="210"/>
      <c r="AA75" s="210"/>
      <c r="AB75" s="210"/>
      <c r="AC75" s="210"/>
      <c r="AD75" s="210"/>
      <c r="AE75" s="210"/>
      <c r="AF75" s="210"/>
      <c r="AG75" s="210" t="s">
        <v>146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">
      <c r="A76" s="217"/>
      <c r="B76" s="218"/>
      <c r="C76" s="253" t="s">
        <v>606</v>
      </c>
      <c r="D76" s="241"/>
      <c r="E76" s="241"/>
      <c r="F76" s="241"/>
      <c r="G76" s="241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10"/>
      <c r="Z76" s="210"/>
      <c r="AA76" s="210"/>
      <c r="AB76" s="210"/>
      <c r="AC76" s="210"/>
      <c r="AD76" s="210"/>
      <c r="AE76" s="210"/>
      <c r="AF76" s="210"/>
      <c r="AG76" s="210" t="s">
        <v>146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17"/>
      <c r="B77" s="218"/>
      <c r="C77" s="253" t="s">
        <v>607</v>
      </c>
      <c r="D77" s="241"/>
      <c r="E77" s="241"/>
      <c r="F77" s="241"/>
      <c r="G77" s="241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10"/>
      <c r="Z77" s="210"/>
      <c r="AA77" s="210"/>
      <c r="AB77" s="210"/>
      <c r="AC77" s="210"/>
      <c r="AD77" s="210"/>
      <c r="AE77" s="210"/>
      <c r="AF77" s="210"/>
      <c r="AG77" s="210" t="s">
        <v>146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40" t="str">
        <f>C77</f>
        <v>V položce jsou zakalkulovány i náklady na pomocné lešení o výšce do 1900 mm a pro zatížení do 1,5 kPa.</v>
      </c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17"/>
      <c r="B78" s="218"/>
      <c r="C78" s="262" t="s">
        <v>608</v>
      </c>
      <c r="D78" s="258"/>
      <c r="E78" s="259">
        <v>2.97</v>
      </c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10"/>
      <c r="Z78" s="210"/>
      <c r="AA78" s="210"/>
      <c r="AB78" s="210"/>
      <c r="AC78" s="210"/>
      <c r="AD78" s="210"/>
      <c r="AE78" s="210"/>
      <c r="AF78" s="210"/>
      <c r="AG78" s="210" t="s">
        <v>208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17"/>
      <c r="B79" s="218"/>
      <c r="C79" s="262" t="s">
        <v>609</v>
      </c>
      <c r="D79" s="258"/>
      <c r="E79" s="259">
        <v>0.99</v>
      </c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10"/>
      <c r="Z79" s="210"/>
      <c r="AA79" s="210"/>
      <c r="AB79" s="210"/>
      <c r="AC79" s="210"/>
      <c r="AD79" s="210"/>
      <c r="AE79" s="210"/>
      <c r="AF79" s="210"/>
      <c r="AG79" s="210" t="s">
        <v>208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">
      <c r="A80" s="217"/>
      <c r="B80" s="218"/>
      <c r="C80" s="262" t="s">
        <v>610</v>
      </c>
      <c r="D80" s="258"/>
      <c r="E80" s="259">
        <v>5.2080000000000002</v>
      </c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10"/>
      <c r="Z80" s="210"/>
      <c r="AA80" s="210"/>
      <c r="AB80" s="210"/>
      <c r="AC80" s="210"/>
      <c r="AD80" s="210"/>
      <c r="AE80" s="210"/>
      <c r="AF80" s="210"/>
      <c r="AG80" s="210" t="s">
        <v>208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32">
        <v>20</v>
      </c>
      <c r="B81" s="233" t="s">
        <v>611</v>
      </c>
      <c r="C81" s="251" t="s">
        <v>612</v>
      </c>
      <c r="D81" s="234" t="s">
        <v>232</v>
      </c>
      <c r="E81" s="235">
        <v>9.1679999999999993</v>
      </c>
      <c r="F81" s="236"/>
      <c r="G81" s="237">
        <f>ROUND(E81*F81,2)</f>
        <v>0</v>
      </c>
      <c r="H81" s="236"/>
      <c r="I81" s="237">
        <f>ROUND(E81*H81,2)</f>
        <v>0</v>
      </c>
      <c r="J81" s="236"/>
      <c r="K81" s="237">
        <f>ROUND(E81*J81,2)</f>
        <v>0</v>
      </c>
      <c r="L81" s="237">
        <v>21</v>
      </c>
      <c r="M81" s="237">
        <f>G81*(1+L81/100)</f>
        <v>0</v>
      </c>
      <c r="N81" s="237">
        <v>0</v>
      </c>
      <c r="O81" s="237">
        <f>ROUND(E81*N81,2)</f>
        <v>0</v>
      </c>
      <c r="P81" s="237">
        <v>0</v>
      </c>
      <c r="Q81" s="237">
        <f>ROUND(E81*P81,2)</f>
        <v>0</v>
      </c>
      <c r="R81" s="237"/>
      <c r="S81" s="237" t="s">
        <v>184</v>
      </c>
      <c r="T81" s="238" t="s">
        <v>143</v>
      </c>
      <c r="U81" s="220">
        <v>0.33800000000000002</v>
      </c>
      <c r="V81" s="220">
        <f>ROUND(E81*U81,2)</f>
        <v>3.1</v>
      </c>
      <c r="W81" s="220"/>
      <c r="X81" s="220" t="s">
        <v>203</v>
      </c>
      <c r="Y81" s="210"/>
      <c r="Z81" s="210"/>
      <c r="AA81" s="210"/>
      <c r="AB81" s="210"/>
      <c r="AC81" s="210"/>
      <c r="AD81" s="210"/>
      <c r="AE81" s="210"/>
      <c r="AF81" s="210"/>
      <c r="AG81" s="210" t="s">
        <v>204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17"/>
      <c r="B82" s="218"/>
      <c r="C82" s="262" t="s">
        <v>608</v>
      </c>
      <c r="D82" s="258"/>
      <c r="E82" s="259">
        <v>2.97</v>
      </c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10"/>
      <c r="Z82" s="210"/>
      <c r="AA82" s="210"/>
      <c r="AB82" s="210"/>
      <c r="AC82" s="210"/>
      <c r="AD82" s="210"/>
      <c r="AE82" s="210"/>
      <c r="AF82" s="210"/>
      <c r="AG82" s="210" t="s">
        <v>208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17"/>
      <c r="B83" s="218"/>
      <c r="C83" s="262" t="s">
        <v>609</v>
      </c>
      <c r="D83" s="258"/>
      <c r="E83" s="259">
        <v>0.99</v>
      </c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10"/>
      <c r="Z83" s="210"/>
      <c r="AA83" s="210"/>
      <c r="AB83" s="210"/>
      <c r="AC83" s="210"/>
      <c r="AD83" s="210"/>
      <c r="AE83" s="210"/>
      <c r="AF83" s="210"/>
      <c r="AG83" s="210" t="s">
        <v>208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17"/>
      <c r="B84" s="218"/>
      <c r="C84" s="262" t="s">
        <v>610</v>
      </c>
      <c r="D84" s="258"/>
      <c r="E84" s="259">
        <v>5.2080000000000002</v>
      </c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10"/>
      <c r="Z84" s="210"/>
      <c r="AA84" s="210"/>
      <c r="AB84" s="210"/>
      <c r="AC84" s="210"/>
      <c r="AD84" s="210"/>
      <c r="AE84" s="210"/>
      <c r="AF84" s="210"/>
      <c r="AG84" s="210" t="s">
        <v>208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ht="22.5" outlineLevel="1" x14ac:dyDescent="0.2">
      <c r="A85" s="232">
        <v>21</v>
      </c>
      <c r="B85" s="233" t="s">
        <v>613</v>
      </c>
      <c r="C85" s="251" t="s">
        <v>614</v>
      </c>
      <c r="D85" s="234" t="s">
        <v>201</v>
      </c>
      <c r="E85" s="235">
        <v>12</v>
      </c>
      <c r="F85" s="236"/>
      <c r="G85" s="237">
        <f>ROUND(E85*F85,2)</f>
        <v>0</v>
      </c>
      <c r="H85" s="236"/>
      <c r="I85" s="237">
        <f>ROUND(E85*H85,2)</f>
        <v>0</v>
      </c>
      <c r="J85" s="236"/>
      <c r="K85" s="237">
        <f>ROUND(E85*J85,2)</f>
        <v>0</v>
      </c>
      <c r="L85" s="237">
        <v>21</v>
      </c>
      <c r="M85" s="237">
        <f>G85*(1+L85/100)</f>
        <v>0</v>
      </c>
      <c r="N85" s="237">
        <v>0.105</v>
      </c>
      <c r="O85" s="237">
        <f>ROUND(E85*N85,2)</f>
        <v>1.26</v>
      </c>
      <c r="P85" s="237">
        <v>0</v>
      </c>
      <c r="Q85" s="237">
        <f>ROUND(E85*P85,2)</f>
        <v>0</v>
      </c>
      <c r="R85" s="237"/>
      <c r="S85" s="237" t="s">
        <v>184</v>
      </c>
      <c r="T85" s="238" t="s">
        <v>143</v>
      </c>
      <c r="U85" s="220">
        <v>0</v>
      </c>
      <c r="V85" s="220">
        <f>ROUND(E85*U85,2)</f>
        <v>0</v>
      </c>
      <c r="W85" s="220"/>
      <c r="X85" s="220" t="s">
        <v>266</v>
      </c>
      <c r="Y85" s="210"/>
      <c r="Z85" s="210"/>
      <c r="AA85" s="210"/>
      <c r="AB85" s="210"/>
      <c r="AC85" s="210"/>
      <c r="AD85" s="210"/>
      <c r="AE85" s="210"/>
      <c r="AF85" s="210"/>
      <c r="AG85" s="210" t="s">
        <v>267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17"/>
      <c r="B86" s="218"/>
      <c r="C86" s="262" t="s">
        <v>615</v>
      </c>
      <c r="D86" s="258"/>
      <c r="E86" s="259">
        <v>12</v>
      </c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10"/>
      <c r="Z86" s="210"/>
      <c r="AA86" s="210"/>
      <c r="AB86" s="210"/>
      <c r="AC86" s="210"/>
      <c r="AD86" s="210"/>
      <c r="AE86" s="210"/>
      <c r="AF86" s="210"/>
      <c r="AG86" s="210" t="s">
        <v>208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x14ac:dyDescent="0.2">
      <c r="A87" s="226" t="s">
        <v>137</v>
      </c>
      <c r="B87" s="227" t="s">
        <v>89</v>
      </c>
      <c r="C87" s="250" t="s">
        <v>90</v>
      </c>
      <c r="D87" s="228"/>
      <c r="E87" s="229"/>
      <c r="F87" s="230"/>
      <c r="G87" s="230">
        <f>SUMIF(AG88:AG135,"&lt;&gt;NOR",G88:G135)</f>
        <v>0</v>
      </c>
      <c r="H87" s="230"/>
      <c r="I87" s="230">
        <f>SUM(I88:I135)</f>
        <v>0</v>
      </c>
      <c r="J87" s="230"/>
      <c r="K87" s="230">
        <f>SUM(K88:K135)</f>
        <v>0</v>
      </c>
      <c r="L87" s="230"/>
      <c r="M87" s="230">
        <f>SUM(M88:M135)</f>
        <v>0</v>
      </c>
      <c r="N87" s="230"/>
      <c r="O87" s="230">
        <f>SUM(O88:O135)</f>
        <v>173.58</v>
      </c>
      <c r="P87" s="230"/>
      <c r="Q87" s="230">
        <f>SUM(Q88:Q135)</f>
        <v>0</v>
      </c>
      <c r="R87" s="230"/>
      <c r="S87" s="230"/>
      <c r="T87" s="231"/>
      <c r="U87" s="225"/>
      <c r="V87" s="225">
        <f>SUM(V88:V135)</f>
        <v>207.47000000000003</v>
      </c>
      <c r="W87" s="225"/>
      <c r="X87" s="225"/>
      <c r="AG87" t="s">
        <v>138</v>
      </c>
    </row>
    <row r="88" spans="1:60" outlineLevel="1" x14ac:dyDescent="0.2">
      <c r="A88" s="232">
        <v>22</v>
      </c>
      <c r="B88" s="233" t="s">
        <v>616</v>
      </c>
      <c r="C88" s="251" t="s">
        <v>617</v>
      </c>
      <c r="D88" s="234" t="s">
        <v>232</v>
      </c>
      <c r="E88" s="235">
        <v>330</v>
      </c>
      <c r="F88" s="236"/>
      <c r="G88" s="237">
        <f>ROUND(E88*F88,2)</f>
        <v>0</v>
      </c>
      <c r="H88" s="236"/>
      <c r="I88" s="237">
        <f>ROUND(E88*H88,2)</f>
        <v>0</v>
      </c>
      <c r="J88" s="236"/>
      <c r="K88" s="237">
        <f>ROUND(E88*J88,2)</f>
        <v>0</v>
      </c>
      <c r="L88" s="237">
        <v>21</v>
      </c>
      <c r="M88" s="237">
        <f>G88*(1+L88/100)</f>
        <v>0</v>
      </c>
      <c r="N88" s="237">
        <v>0.33074999999999999</v>
      </c>
      <c r="O88" s="237">
        <f>ROUND(E88*N88,2)</f>
        <v>109.15</v>
      </c>
      <c r="P88" s="237">
        <v>0</v>
      </c>
      <c r="Q88" s="237">
        <f>ROUND(E88*P88,2)</f>
        <v>0</v>
      </c>
      <c r="R88" s="237" t="s">
        <v>233</v>
      </c>
      <c r="S88" s="237" t="s">
        <v>142</v>
      </c>
      <c r="T88" s="238" t="s">
        <v>142</v>
      </c>
      <c r="U88" s="220">
        <v>2.5999999999999999E-2</v>
      </c>
      <c r="V88" s="220">
        <f>ROUND(E88*U88,2)</f>
        <v>8.58</v>
      </c>
      <c r="W88" s="220"/>
      <c r="X88" s="220" t="s">
        <v>203</v>
      </c>
      <c r="Y88" s="210"/>
      <c r="Z88" s="210"/>
      <c r="AA88" s="210"/>
      <c r="AB88" s="210"/>
      <c r="AC88" s="210"/>
      <c r="AD88" s="210"/>
      <c r="AE88" s="210"/>
      <c r="AF88" s="210"/>
      <c r="AG88" s="210" t="s">
        <v>204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17"/>
      <c r="B89" s="218"/>
      <c r="C89" s="252" t="s">
        <v>618</v>
      </c>
      <c r="D89" s="239"/>
      <c r="E89" s="239"/>
      <c r="F89" s="239"/>
      <c r="G89" s="239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10"/>
      <c r="Z89" s="210"/>
      <c r="AA89" s="210"/>
      <c r="AB89" s="210"/>
      <c r="AC89" s="210"/>
      <c r="AD89" s="210"/>
      <c r="AE89" s="210"/>
      <c r="AF89" s="210"/>
      <c r="AG89" s="210" t="s">
        <v>146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">
      <c r="A90" s="217"/>
      <c r="B90" s="218"/>
      <c r="C90" s="262" t="s">
        <v>577</v>
      </c>
      <c r="D90" s="258"/>
      <c r="E90" s="259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10"/>
      <c r="Z90" s="210"/>
      <c r="AA90" s="210"/>
      <c r="AB90" s="210"/>
      <c r="AC90" s="210"/>
      <c r="AD90" s="210"/>
      <c r="AE90" s="210"/>
      <c r="AF90" s="210"/>
      <c r="AG90" s="210" t="s">
        <v>208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17"/>
      <c r="B91" s="218"/>
      <c r="C91" s="262" t="s">
        <v>619</v>
      </c>
      <c r="D91" s="258"/>
      <c r="E91" s="259">
        <v>330</v>
      </c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10"/>
      <c r="Z91" s="210"/>
      <c r="AA91" s="210"/>
      <c r="AB91" s="210"/>
      <c r="AC91" s="210"/>
      <c r="AD91" s="210"/>
      <c r="AE91" s="210"/>
      <c r="AF91" s="210"/>
      <c r="AG91" s="210" t="s">
        <v>208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32">
        <v>23</v>
      </c>
      <c r="B92" s="233" t="s">
        <v>620</v>
      </c>
      <c r="C92" s="251" t="s">
        <v>621</v>
      </c>
      <c r="D92" s="234" t="s">
        <v>232</v>
      </c>
      <c r="E92" s="235">
        <v>326</v>
      </c>
      <c r="F92" s="236"/>
      <c r="G92" s="237">
        <f>ROUND(E92*F92,2)</f>
        <v>0</v>
      </c>
      <c r="H92" s="236"/>
      <c r="I92" s="237">
        <f>ROUND(E92*H92,2)</f>
        <v>0</v>
      </c>
      <c r="J92" s="236"/>
      <c r="K92" s="237">
        <f>ROUND(E92*J92,2)</f>
        <v>0</v>
      </c>
      <c r="L92" s="237">
        <v>21</v>
      </c>
      <c r="M92" s="237">
        <f>G92*(1+L92/100)</f>
        <v>0</v>
      </c>
      <c r="N92" s="237">
        <v>5.5449999999999999E-2</v>
      </c>
      <c r="O92" s="237">
        <f>ROUND(E92*N92,2)</f>
        <v>18.079999999999998</v>
      </c>
      <c r="P92" s="237">
        <v>0</v>
      </c>
      <c r="Q92" s="237">
        <f>ROUND(E92*P92,2)</f>
        <v>0</v>
      </c>
      <c r="R92" s="237" t="s">
        <v>233</v>
      </c>
      <c r="S92" s="237" t="s">
        <v>142</v>
      </c>
      <c r="T92" s="238" t="s">
        <v>142</v>
      </c>
      <c r="U92" s="220">
        <v>0.442</v>
      </c>
      <c r="V92" s="220">
        <f>ROUND(E92*U92,2)</f>
        <v>144.09</v>
      </c>
      <c r="W92" s="220"/>
      <c r="X92" s="220" t="s">
        <v>203</v>
      </c>
      <c r="Y92" s="210"/>
      <c r="Z92" s="210"/>
      <c r="AA92" s="210"/>
      <c r="AB92" s="210"/>
      <c r="AC92" s="210"/>
      <c r="AD92" s="210"/>
      <c r="AE92" s="210"/>
      <c r="AF92" s="210"/>
      <c r="AG92" s="210" t="s">
        <v>204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ht="22.5" outlineLevel="1" x14ac:dyDescent="0.2">
      <c r="A93" s="217"/>
      <c r="B93" s="218"/>
      <c r="C93" s="261" t="s">
        <v>622</v>
      </c>
      <c r="D93" s="260"/>
      <c r="E93" s="260"/>
      <c r="F93" s="260"/>
      <c r="G93" s="26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10"/>
      <c r="Z93" s="210"/>
      <c r="AA93" s="210"/>
      <c r="AB93" s="210"/>
      <c r="AC93" s="210"/>
      <c r="AD93" s="210"/>
      <c r="AE93" s="210"/>
      <c r="AF93" s="210"/>
      <c r="AG93" s="210" t="s">
        <v>206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40" t="str">
        <f>C93</f>
        <v>s provedením lože z kameniva drceného, s vyplněním spár, s dvojitým hutněním a se smetením přebytečného materiálu na krajnici. S dodáním hmot pro lože a výplň spár.</v>
      </c>
      <c r="BB93" s="210"/>
      <c r="BC93" s="210"/>
      <c r="BD93" s="210"/>
      <c r="BE93" s="210"/>
      <c r="BF93" s="210"/>
      <c r="BG93" s="210"/>
      <c r="BH93" s="210"/>
    </row>
    <row r="94" spans="1:60" ht="22.5" outlineLevel="1" x14ac:dyDescent="0.2">
      <c r="A94" s="217"/>
      <c r="B94" s="218"/>
      <c r="C94" s="253" t="s">
        <v>623</v>
      </c>
      <c r="D94" s="241"/>
      <c r="E94" s="241"/>
      <c r="F94" s="241"/>
      <c r="G94" s="241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10"/>
      <c r="Z94" s="210"/>
      <c r="AA94" s="210"/>
      <c r="AB94" s="210"/>
      <c r="AC94" s="210"/>
      <c r="AD94" s="210"/>
      <c r="AE94" s="210"/>
      <c r="AF94" s="210"/>
      <c r="AG94" s="210" t="s">
        <v>146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40" t="str">
        <f>C94</f>
        <v>Od CÚ 2015/ II. není v jednotkové ceně započteno řezání dlaždic!!! Rozpočtuje se samostatnou položkou 596 29-1111.R00 Řezání zámkové dlažby tl. 60 mm.</v>
      </c>
      <c r="BB94" s="210"/>
      <c r="BC94" s="210"/>
      <c r="BD94" s="210"/>
      <c r="BE94" s="210"/>
      <c r="BF94" s="210"/>
      <c r="BG94" s="210"/>
      <c r="BH94" s="210"/>
    </row>
    <row r="95" spans="1:60" ht="22.5" outlineLevel="1" x14ac:dyDescent="0.2">
      <c r="A95" s="217"/>
      <c r="B95" s="218"/>
      <c r="C95" s="253" t="s">
        <v>624</v>
      </c>
      <c r="D95" s="241"/>
      <c r="E95" s="241"/>
      <c r="F95" s="241"/>
      <c r="G95" s="241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10"/>
      <c r="Z95" s="210"/>
      <c r="AA95" s="210"/>
      <c r="AB95" s="210"/>
      <c r="AC95" s="210"/>
      <c r="AD95" s="210"/>
      <c r="AE95" s="210"/>
      <c r="AF95" s="210"/>
      <c r="AG95" s="210" t="s">
        <v>146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40" t="str">
        <f>C95</f>
        <v>V položce jsou zakalkulovány i náklady na dodání hmot pro lože a na dodání materiálu na výplň spár. V položce nejsou zakalkulovány náklady na dodání zámkové dlažby, která se oceňuje ve specifikaci, ztratné se doporučuje ve výši 1 %.</v>
      </c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17"/>
      <c r="B96" s="218"/>
      <c r="C96" s="262" t="s">
        <v>577</v>
      </c>
      <c r="D96" s="258"/>
      <c r="E96" s="259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10"/>
      <c r="Z96" s="210"/>
      <c r="AA96" s="210"/>
      <c r="AB96" s="210"/>
      <c r="AC96" s="210"/>
      <c r="AD96" s="210"/>
      <c r="AE96" s="210"/>
      <c r="AF96" s="210"/>
      <c r="AG96" s="210" t="s">
        <v>208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17"/>
      <c r="B97" s="218"/>
      <c r="C97" s="262" t="s">
        <v>625</v>
      </c>
      <c r="D97" s="258"/>
      <c r="E97" s="259">
        <v>326</v>
      </c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10"/>
      <c r="Z97" s="210"/>
      <c r="AA97" s="210"/>
      <c r="AB97" s="210"/>
      <c r="AC97" s="210"/>
      <c r="AD97" s="210"/>
      <c r="AE97" s="210"/>
      <c r="AF97" s="210"/>
      <c r="AG97" s="210" t="s">
        <v>208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32">
        <v>24</v>
      </c>
      <c r="B98" s="233" t="s">
        <v>626</v>
      </c>
      <c r="C98" s="251" t="s">
        <v>627</v>
      </c>
      <c r="D98" s="234" t="s">
        <v>292</v>
      </c>
      <c r="E98" s="235">
        <v>114.6</v>
      </c>
      <c r="F98" s="236"/>
      <c r="G98" s="237">
        <f>ROUND(E98*F98,2)</f>
        <v>0</v>
      </c>
      <c r="H98" s="236"/>
      <c r="I98" s="237">
        <f>ROUND(E98*H98,2)</f>
        <v>0</v>
      </c>
      <c r="J98" s="236"/>
      <c r="K98" s="237">
        <f>ROUND(E98*J98,2)</f>
        <v>0</v>
      </c>
      <c r="L98" s="237">
        <v>21</v>
      </c>
      <c r="M98" s="237">
        <f>G98*(1+L98/100)</f>
        <v>0</v>
      </c>
      <c r="N98" s="237">
        <v>3.3E-4</v>
      </c>
      <c r="O98" s="237">
        <f>ROUND(E98*N98,2)</f>
        <v>0.04</v>
      </c>
      <c r="P98" s="237">
        <v>0</v>
      </c>
      <c r="Q98" s="237">
        <f>ROUND(E98*P98,2)</f>
        <v>0</v>
      </c>
      <c r="R98" s="237" t="s">
        <v>233</v>
      </c>
      <c r="S98" s="237" t="s">
        <v>142</v>
      </c>
      <c r="T98" s="238" t="s">
        <v>142</v>
      </c>
      <c r="U98" s="220">
        <v>0.41</v>
      </c>
      <c r="V98" s="220">
        <f>ROUND(E98*U98,2)</f>
        <v>46.99</v>
      </c>
      <c r="W98" s="220"/>
      <c r="X98" s="220" t="s">
        <v>203</v>
      </c>
      <c r="Y98" s="210"/>
      <c r="Z98" s="210"/>
      <c r="AA98" s="210"/>
      <c r="AB98" s="210"/>
      <c r="AC98" s="210"/>
      <c r="AD98" s="210"/>
      <c r="AE98" s="210"/>
      <c r="AF98" s="210"/>
      <c r="AG98" s="210" t="s">
        <v>204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17"/>
      <c r="B99" s="218"/>
      <c r="C99" s="262" t="s">
        <v>628</v>
      </c>
      <c r="D99" s="258"/>
      <c r="E99" s="259">
        <v>114.6</v>
      </c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10"/>
      <c r="Z99" s="210"/>
      <c r="AA99" s="210"/>
      <c r="AB99" s="210"/>
      <c r="AC99" s="210"/>
      <c r="AD99" s="210"/>
      <c r="AE99" s="210"/>
      <c r="AF99" s="210"/>
      <c r="AG99" s="210" t="s">
        <v>208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ht="22.5" outlineLevel="1" x14ac:dyDescent="0.2">
      <c r="A100" s="232">
        <v>25</v>
      </c>
      <c r="B100" s="233" t="s">
        <v>629</v>
      </c>
      <c r="C100" s="251" t="s">
        <v>630</v>
      </c>
      <c r="D100" s="234" t="s">
        <v>232</v>
      </c>
      <c r="E100" s="235">
        <v>4</v>
      </c>
      <c r="F100" s="236"/>
      <c r="G100" s="237">
        <f>ROUND(E100*F100,2)</f>
        <v>0</v>
      </c>
      <c r="H100" s="236"/>
      <c r="I100" s="237">
        <f>ROUND(E100*H100,2)</f>
        <v>0</v>
      </c>
      <c r="J100" s="236"/>
      <c r="K100" s="237">
        <f>ROUND(E100*J100,2)</f>
        <v>0</v>
      </c>
      <c r="L100" s="237">
        <v>21</v>
      </c>
      <c r="M100" s="237">
        <f>G100*(1+L100/100)</f>
        <v>0</v>
      </c>
      <c r="N100" s="237">
        <v>7.1999999999999995E-2</v>
      </c>
      <c r="O100" s="237">
        <f>ROUND(E100*N100,2)</f>
        <v>0.28999999999999998</v>
      </c>
      <c r="P100" s="237">
        <v>0</v>
      </c>
      <c r="Q100" s="237">
        <f>ROUND(E100*P100,2)</f>
        <v>0</v>
      </c>
      <c r="R100" s="237" t="s">
        <v>233</v>
      </c>
      <c r="S100" s="237" t="s">
        <v>142</v>
      </c>
      <c r="T100" s="238" t="s">
        <v>142</v>
      </c>
      <c r="U100" s="220">
        <v>0.375</v>
      </c>
      <c r="V100" s="220">
        <f>ROUND(E100*U100,2)</f>
        <v>1.5</v>
      </c>
      <c r="W100" s="220"/>
      <c r="X100" s="220" t="s">
        <v>203</v>
      </c>
      <c r="Y100" s="210"/>
      <c r="Z100" s="210"/>
      <c r="AA100" s="210"/>
      <c r="AB100" s="210"/>
      <c r="AC100" s="210"/>
      <c r="AD100" s="210"/>
      <c r="AE100" s="210"/>
      <c r="AF100" s="210"/>
      <c r="AG100" s="210" t="s">
        <v>204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17"/>
      <c r="B101" s="218"/>
      <c r="C101" s="261" t="s">
        <v>631</v>
      </c>
      <c r="D101" s="260"/>
      <c r="E101" s="260"/>
      <c r="F101" s="260"/>
      <c r="G101" s="26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10"/>
      <c r="Z101" s="210"/>
      <c r="AA101" s="210"/>
      <c r="AB101" s="210"/>
      <c r="AC101" s="210"/>
      <c r="AD101" s="210"/>
      <c r="AE101" s="210"/>
      <c r="AF101" s="210"/>
      <c r="AG101" s="210" t="s">
        <v>206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40" t="str">
        <f>C101</f>
        <v>komunikací pro pěší do velikosti dlaždic 0,25 m2 s provedením lože do tl. 30 mm, s vyplněním spár a se smetením přebytečného materiálu na vzdálenost do 3 m</v>
      </c>
      <c r="BB101" s="210"/>
      <c r="BC101" s="210"/>
      <c r="BD101" s="210"/>
      <c r="BE101" s="210"/>
      <c r="BF101" s="210"/>
      <c r="BG101" s="210"/>
      <c r="BH101" s="210"/>
    </row>
    <row r="102" spans="1:60" ht="33.75" outlineLevel="1" x14ac:dyDescent="0.2">
      <c r="A102" s="217"/>
      <c r="B102" s="218"/>
      <c r="C102" s="253" t="s">
        <v>632</v>
      </c>
      <c r="D102" s="241"/>
      <c r="E102" s="241"/>
      <c r="F102" s="241"/>
      <c r="G102" s="241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10"/>
      <c r="Z102" s="210"/>
      <c r="AA102" s="210"/>
      <c r="AB102" s="210"/>
      <c r="AC102" s="210"/>
      <c r="AD102" s="210"/>
      <c r="AE102" s="210"/>
      <c r="AF102" s="210"/>
      <c r="AG102" s="210" t="s">
        <v>146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40" t="str">
        <f>C102</f>
        <v>V položce jsou zakalkulovány i náklady na dodání hmot pro lože a na dodání téhož materiálu pro výplň spár. V položce nejsou zakalkulovány náklady na dodání dlaždic, které se oceňují ve specifikaci, ztratné se doporučuje ve výši 1%.  Část lože přesahující tloušťku 3 cm se oceňuje položkami souboru 451 ..-9 Příplatek za každých dalčích 10 mm tloušťky podkladu nebo lože.</v>
      </c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17"/>
      <c r="B103" s="218"/>
      <c r="C103" s="262" t="s">
        <v>577</v>
      </c>
      <c r="D103" s="258"/>
      <c r="E103" s="259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10"/>
      <c r="Z103" s="210"/>
      <c r="AA103" s="210"/>
      <c r="AB103" s="210"/>
      <c r="AC103" s="210"/>
      <c r="AD103" s="210"/>
      <c r="AE103" s="210"/>
      <c r="AF103" s="210"/>
      <c r="AG103" s="210" t="s">
        <v>208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17"/>
      <c r="B104" s="218"/>
      <c r="C104" s="262" t="s">
        <v>633</v>
      </c>
      <c r="D104" s="258"/>
      <c r="E104" s="259">
        <v>4</v>
      </c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10"/>
      <c r="Z104" s="210"/>
      <c r="AA104" s="210"/>
      <c r="AB104" s="210"/>
      <c r="AC104" s="210"/>
      <c r="AD104" s="210"/>
      <c r="AE104" s="210"/>
      <c r="AF104" s="210"/>
      <c r="AG104" s="210" t="s">
        <v>208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32">
        <v>26</v>
      </c>
      <c r="B105" s="233" t="s">
        <v>634</v>
      </c>
      <c r="C105" s="251" t="s">
        <v>635</v>
      </c>
      <c r="D105" s="234" t="s">
        <v>292</v>
      </c>
      <c r="E105" s="235">
        <v>7.5</v>
      </c>
      <c r="F105" s="236"/>
      <c r="G105" s="237">
        <f>ROUND(E105*F105,2)</f>
        <v>0</v>
      </c>
      <c r="H105" s="236"/>
      <c r="I105" s="237">
        <f>ROUND(E105*H105,2)</f>
        <v>0</v>
      </c>
      <c r="J105" s="236"/>
      <c r="K105" s="237">
        <f>ROUND(E105*J105,2)</f>
        <v>0</v>
      </c>
      <c r="L105" s="237">
        <v>21</v>
      </c>
      <c r="M105" s="237">
        <f>G105*(1+L105/100)</f>
        <v>0</v>
      </c>
      <c r="N105" s="237">
        <v>0.27811999999999998</v>
      </c>
      <c r="O105" s="237">
        <f>ROUND(E105*N105,2)</f>
        <v>2.09</v>
      </c>
      <c r="P105" s="237">
        <v>0</v>
      </c>
      <c r="Q105" s="237">
        <f>ROUND(E105*P105,2)</f>
        <v>0</v>
      </c>
      <c r="R105" s="237" t="s">
        <v>456</v>
      </c>
      <c r="S105" s="237" t="s">
        <v>142</v>
      </c>
      <c r="T105" s="238" t="s">
        <v>142</v>
      </c>
      <c r="U105" s="220">
        <v>0.75005999999999995</v>
      </c>
      <c r="V105" s="220">
        <f>ROUND(E105*U105,2)</f>
        <v>5.63</v>
      </c>
      <c r="W105" s="220"/>
      <c r="X105" s="220" t="s">
        <v>457</v>
      </c>
      <c r="Y105" s="210"/>
      <c r="Z105" s="210"/>
      <c r="AA105" s="210"/>
      <c r="AB105" s="210"/>
      <c r="AC105" s="210"/>
      <c r="AD105" s="210"/>
      <c r="AE105" s="210"/>
      <c r="AF105" s="210"/>
      <c r="AG105" s="210" t="s">
        <v>458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ht="22.5" outlineLevel="1" x14ac:dyDescent="0.2">
      <c r="A106" s="217"/>
      <c r="B106" s="218"/>
      <c r="C106" s="261" t="s">
        <v>636</v>
      </c>
      <c r="D106" s="260"/>
      <c r="E106" s="260"/>
      <c r="F106" s="260"/>
      <c r="G106" s="26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10"/>
      <c r="Z106" s="210"/>
      <c r="AA106" s="210"/>
      <c r="AB106" s="210"/>
      <c r="AC106" s="210"/>
      <c r="AD106" s="210"/>
      <c r="AE106" s="210"/>
      <c r="AF106" s="210"/>
      <c r="AG106" s="210" t="s">
        <v>206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40" t="str">
        <f>C106</f>
        <v>montáž odvodňovacích žlabů a vpustí k odvodňovacím žlabům z polymerbetonu, včetně betonového lože popř. obetonování, s dodávkou žlabů a vpustí.</v>
      </c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17"/>
      <c r="B107" s="218"/>
      <c r="C107" s="253" t="s">
        <v>637</v>
      </c>
      <c r="D107" s="241"/>
      <c r="E107" s="241"/>
      <c r="F107" s="241"/>
      <c r="G107" s="241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10"/>
      <c r="Z107" s="210"/>
      <c r="AA107" s="210"/>
      <c r="AB107" s="210"/>
      <c r="AC107" s="210"/>
      <c r="AD107" s="210"/>
      <c r="AE107" s="210"/>
      <c r="AF107" s="210"/>
      <c r="AG107" s="210" t="s">
        <v>146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ht="22.5" outlineLevel="1" x14ac:dyDescent="0.2">
      <c r="A108" s="217"/>
      <c r="B108" s="218"/>
      <c r="C108" s="253" t="s">
        <v>638</v>
      </c>
      <c r="D108" s="241"/>
      <c r="E108" s="241"/>
      <c r="F108" s="241"/>
      <c r="G108" s="241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10"/>
      <c r="Z108" s="210"/>
      <c r="AA108" s="210"/>
      <c r="AB108" s="210"/>
      <c r="AC108" s="210"/>
      <c r="AD108" s="210"/>
      <c r="AE108" s="210"/>
      <c r="AF108" s="210"/>
      <c r="AG108" s="210" t="s">
        <v>146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40" t="str">
        <f>C108</f>
        <v>žlab odvodňovací polymerický beton; s předformovaným odtokem do dna; l = 1 000,0 mm; š = 150 mm; h = 150,0 mm; zatížení A 15, B 125, C 250</v>
      </c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17"/>
      <c r="B109" s="218"/>
      <c r="C109" s="253" t="s">
        <v>639</v>
      </c>
      <c r="D109" s="241"/>
      <c r="E109" s="241"/>
      <c r="F109" s="241"/>
      <c r="G109" s="241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10"/>
      <c r="Z109" s="210"/>
      <c r="AA109" s="210"/>
      <c r="AB109" s="210"/>
      <c r="AC109" s="210"/>
      <c r="AD109" s="210"/>
      <c r="AE109" s="210"/>
      <c r="AF109" s="210"/>
      <c r="AG109" s="210" t="s">
        <v>146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40" t="str">
        <f>C109</f>
        <v xml:space="preserve"> pro odvodňovací žlab můstkový; litinový; l = 500 mm; světlost žlabu 150 mm; zatížení C 250; průřez vtoku 630 cm2/m</v>
      </c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17"/>
      <c r="B110" s="218"/>
      <c r="C110" s="253" t="s">
        <v>678</v>
      </c>
      <c r="D110" s="241"/>
      <c r="E110" s="241"/>
      <c r="F110" s="241"/>
      <c r="G110" s="241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10"/>
      <c r="Z110" s="210"/>
      <c r="AA110" s="210"/>
      <c r="AB110" s="210"/>
      <c r="AC110" s="210"/>
      <c r="AD110" s="210"/>
      <c r="AE110" s="210"/>
      <c r="AF110" s="210"/>
      <c r="AG110" s="210" t="s">
        <v>146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17"/>
      <c r="B111" s="218"/>
      <c r="C111" s="263" t="s">
        <v>330</v>
      </c>
      <c r="D111" s="222"/>
      <c r="E111" s="223"/>
      <c r="F111" s="224"/>
      <c r="G111" s="224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10"/>
      <c r="Z111" s="210"/>
      <c r="AA111" s="210"/>
      <c r="AB111" s="210"/>
      <c r="AC111" s="210"/>
      <c r="AD111" s="210"/>
      <c r="AE111" s="210"/>
      <c r="AF111" s="210"/>
      <c r="AG111" s="210" t="s">
        <v>146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">
      <c r="A112" s="217"/>
      <c r="B112" s="218"/>
      <c r="C112" s="253" t="s">
        <v>679</v>
      </c>
      <c r="D112" s="241"/>
      <c r="E112" s="241"/>
      <c r="F112" s="241"/>
      <c r="G112" s="241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10"/>
      <c r="Z112" s="210"/>
      <c r="AA112" s="210"/>
      <c r="AB112" s="210"/>
      <c r="AC112" s="210"/>
      <c r="AD112" s="210"/>
      <c r="AE112" s="210"/>
      <c r="AF112" s="210"/>
      <c r="AG112" s="210" t="s">
        <v>146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17"/>
      <c r="B113" s="218"/>
      <c r="C113" s="263" t="s">
        <v>330</v>
      </c>
      <c r="D113" s="222"/>
      <c r="E113" s="223"/>
      <c r="F113" s="224"/>
      <c r="G113" s="224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10"/>
      <c r="Z113" s="210"/>
      <c r="AA113" s="210"/>
      <c r="AB113" s="210"/>
      <c r="AC113" s="210"/>
      <c r="AD113" s="210"/>
      <c r="AE113" s="210"/>
      <c r="AF113" s="210"/>
      <c r="AG113" s="210" t="s">
        <v>146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17"/>
      <c r="B114" s="218"/>
      <c r="C114" s="253" t="s">
        <v>640</v>
      </c>
      <c r="D114" s="241"/>
      <c r="E114" s="241"/>
      <c r="F114" s="241"/>
      <c r="G114" s="241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10"/>
      <c r="Z114" s="210"/>
      <c r="AA114" s="210"/>
      <c r="AB114" s="210"/>
      <c r="AC114" s="210"/>
      <c r="AD114" s="210"/>
      <c r="AE114" s="210"/>
      <c r="AF114" s="210"/>
      <c r="AG114" s="210" t="s">
        <v>146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17"/>
      <c r="B115" s="218"/>
      <c r="C115" s="253" t="s">
        <v>641</v>
      </c>
      <c r="D115" s="241"/>
      <c r="E115" s="241"/>
      <c r="F115" s="241"/>
      <c r="G115" s="241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10"/>
      <c r="Z115" s="210"/>
      <c r="AA115" s="210"/>
      <c r="AB115" s="210"/>
      <c r="AC115" s="210"/>
      <c r="AD115" s="210"/>
      <c r="AE115" s="210"/>
      <c r="AF115" s="210"/>
      <c r="AG115" s="210" t="s">
        <v>146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">
      <c r="A116" s="217"/>
      <c r="B116" s="218"/>
      <c r="C116" s="263" t="s">
        <v>330</v>
      </c>
      <c r="D116" s="222"/>
      <c r="E116" s="223"/>
      <c r="F116" s="224"/>
      <c r="G116" s="224"/>
      <c r="H116" s="220"/>
      <c r="I116" s="220"/>
      <c r="J116" s="220"/>
      <c r="K116" s="220"/>
      <c r="L116" s="220"/>
      <c r="M116" s="220"/>
      <c r="N116" s="220"/>
      <c r="O116" s="220"/>
      <c r="P116" s="220"/>
      <c r="Q116" s="220"/>
      <c r="R116" s="220"/>
      <c r="S116" s="220"/>
      <c r="T116" s="220"/>
      <c r="U116" s="220"/>
      <c r="V116" s="220"/>
      <c r="W116" s="220"/>
      <c r="X116" s="220"/>
      <c r="Y116" s="210"/>
      <c r="Z116" s="210"/>
      <c r="AA116" s="210"/>
      <c r="AB116" s="210"/>
      <c r="AC116" s="210"/>
      <c r="AD116" s="210"/>
      <c r="AE116" s="210"/>
      <c r="AF116" s="210"/>
      <c r="AG116" s="210" t="s">
        <v>146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17"/>
      <c r="B117" s="218"/>
      <c r="C117" s="253" t="s">
        <v>642</v>
      </c>
      <c r="D117" s="241"/>
      <c r="E117" s="241"/>
      <c r="F117" s="241"/>
      <c r="G117" s="241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10"/>
      <c r="Z117" s="210"/>
      <c r="AA117" s="210"/>
      <c r="AB117" s="210"/>
      <c r="AC117" s="210"/>
      <c r="AD117" s="210"/>
      <c r="AE117" s="210"/>
      <c r="AF117" s="210"/>
      <c r="AG117" s="210" t="s">
        <v>146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17"/>
      <c r="B118" s="218"/>
      <c r="C118" s="262" t="s">
        <v>643</v>
      </c>
      <c r="D118" s="258"/>
      <c r="E118" s="259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10"/>
      <c r="Z118" s="210"/>
      <c r="AA118" s="210"/>
      <c r="AB118" s="210"/>
      <c r="AC118" s="210"/>
      <c r="AD118" s="210"/>
      <c r="AE118" s="210"/>
      <c r="AF118" s="210"/>
      <c r="AG118" s="210" t="s">
        <v>208</v>
      </c>
      <c r="AH118" s="210">
        <v>0</v>
      </c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">
      <c r="A119" s="217"/>
      <c r="B119" s="218"/>
      <c r="C119" s="262" t="s">
        <v>644</v>
      </c>
      <c r="D119" s="258"/>
      <c r="E119" s="259">
        <v>7.5</v>
      </c>
      <c r="F119" s="220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10"/>
      <c r="Z119" s="210"/>
      <c r="AA119" s="210"/>
      <c r="AB119" s="210"/>
      <c r="AC119" s="210"/>
      <c r="AD119" s="210"/>
      <c r="AE119" s="210"/>
      <c r="AF119" s="210"/>
      <c r="AG119" s="210" t="s">
        <v>208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22.5" outlineLevel="1" x14ac:dyDescent="0.2">
      <c r="A120" s="232">
        <v>27</v>
      </c>
      <c r="B120" s="233" t="s">
        <v>645</v>
      </c>
      <c r="C120" s="251" t="s">
        <v>646</v>
      </c>
      <c r="D120" s="234" t="s">
        <v>201</v>
      </c>
      <c r="E120" s="235">
        <v>1</v>
      </c>
      <c r="F120" s="236"/>
      <c r="G120" s="237">
        <f>ROUND(E120*F120,2)</f>
        <v>0</v>
      </c>
      <c r="H120" s="236"/>
      <c r="I120" s="237">
        <f>ROUND(E120*H120,2)</f>
        <v>0</v>
      </c>
      <c r="J120" s="236"/>
      <c r="K120" s="237">
        <f>ROUND(E120*J120,2)</f>
        <v>0</v>
      </c>
      <c r="L120" s="237">
        <v>21</v>
      </c>
      <c r="M120" s="237">
        <f>G120*(1+L120/100)</f>
        <v>0</v>
      </c>
      <c r="N120" s="237">
        <v>0.16372999999999999</v>
      </c>
      <c r="O120" s="237">
        <f>ROUND(E120*N120,2)</f>
        <v>0.16</v>
      </c>
      <c r="P120" s="237">
        <v>0</v>
      </c>
      <c r="Q120" s="237">
        <f>ROUND(E120*P120,2)</f>
        <v>0</v>
      </c>
      <c r="R120" s="237" t="s">
        <v>456</v>
      </c>
      <c r="S120" s="237" t="s">
        <v>142</v>
      </c>
      <c r="T120" s="238" t="s">
        <v>142</v>
      </c>
      <c r="U120" s="220">
        <v>0.67952000000000001</v>
      </c>
      <c r="V120" s="220">
        <f>ROUND(E120*U120,2)</f>
        <v>0.68</v>
      </c>
      <c r="W120" s="220"/>
      <c r="X120" s="220" t="s">
        <v>457</v>
      </c>
      <c r="Y120" s="210"/>
      <c r="Z120" s="210"/>
      <c r="AA120" s="210"/>
      <c r="AB120" s="210"/>
      <c r="AC120" s="210"/>
      <c r="AD120" s="210"/>
      <c r="AE120" s="210"/>
      <c r="AF120" s="210"/>
      <c r="AG120" s="210" t="s">
        <v>458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ht="22.5" outlineLevel="1" x14ac:dyDescent="0.2">
      <c r="A121" s="217"/>
      <c r="B121" s="218"/>
      <c r="C121" s="261" t="s">
        <v>636</v>
      </c>
      <c r="D121" s="260"/>
      <c r="E121" s="260"/>
      <c r="F121" s="260"/>
      <c r="G121" s="26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10"/>
      <c r="Z121" s="210"/>
      <c r="AA121" s="210"/>
      <c r="AB121" s="210"/>
      <c r="AC121" s="210"/>
      <c r="AD121" s="210"/>
      <c r="AE121" s="210"/>
      <c r="AF121" s="210"/>
      <c r="AG121" s="210" t="s">
        <v>206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40" t="str">
        <f>C121</f>
        <v>montáž odvodňovacích žlabů a vpustí k odvodňovacím žlabům z polymerbetonu, včetně betonového lože popř. obetonování, s dodávkou žlabů a vpustí.</v>
      </c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17"/>
      <c r="B122" s="218"/>
      <c r="C122" s="253" t="s">
        <v>647</v>
      </c>
      <c r="D122" s="241"/>
      <c r="E122" s="241"/>
      <c r="F122" s="241"/>
      <c r="G122" s="241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10"/>
      <c r="Z122" s="210"/>
      <c r="AA122" s="210"/>
      <c r="AB122" s="210"/>
      <c r="AC122" s="210"/>
      <c r="AD122" s="210"/>
      <c r="AE122" s="210"/>
      <c r="AF122" s="210"/>
      <c r="AG122" s="210" t="s">
        <v>146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17"/>
      <c r="B123" s="218"/>
      <c r="C123" s="253" t="s">
        <v>648</v>
      </c>
      <c r="D123" s="241"/>
      <c r="E123" s="241"/>
      <c r="F123" s="241"/>
      <c r="G123" s="241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10"/>
      <c r="Z123" s="210"/>
      <c r="AA123" s="210"/>
      <c r="AB123" s="210"/>
      <c r="AC123" s="210"/>
      <c r="AD123" s="210"/>
      <c r="AE123" s="210"/>
      <c r="AF123" s="210"/>
      <c r="AG123" s="210" t="s">
        <v>146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17"/>
      <c r="B124" s="218"/>
      <c r="C124" s="253" t="s">
        <v>649</v>
      </c>
      <c r="D124" s="241"/>
      <c r="E124" s="241"/>
      <c r="F124" s="241"/>
      <c r="G124" s="241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10"/>
      <c r="Z124" s="210"/>
      <c r="AA124" s="210"/>
      <c r="AB124" s="210"/>
      <c r="AC124" s="210"/>
      <c r="AD124" s="210"/>
      <c r="AE124" s="210"/>
      <c r="AF124" s="210"/>
      <c r="AG124" s="210" t="s">
        <v>146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1" x14ac:dyDescent="0.2">
      <c r="A125" s="217"/>
      <c r="B125" s="218"/>
      <c r="C125" s="253" t="s">
        <v>650</v>
      </c>
      <c r="D125" s="241"/>
      <c r="E125" s="241"/>
      <c r="F125" s="241"/>
      <c r="G125" s="241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10"/>
      <c r="Z125" s="210"/>
      <c r="AA125" s="210"/>
      <c r="AB125" s="210"/>
      <c r="AC125" s="210"/>
      <c r="AD125" s="210"/>
      <c r="AE125" s="210"/>
      <c r="AF125" s="210"/>
      <c r="AG125" s="210" t="s">
        <v>146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40" t="str">
        <f>C125</f>
        <v>rošt pro odvodňovací žlab můstkový; litinový; l = 500 mm; světlost žlabu 100 mm; zatížení C 250; průřez vtoku 350 cm2/m</v>
      </c>
      <c r="BB125" s="210"/>
      <c r="BC125" s="210"/>
      <c r="BD125" s="210"/>
      <c r="BE125" s="210"/>
      <c r="BF125" s="210"/>
      <c r="BG125" s="210"/>
      <c r="BH125" s="210"/>
    </row>
    <row r="126" spans="1:60" ht="22.5" outlineLevel="1" x14ac:dyDescent="0.2">
      <c r="A126" s="232">
        <v>28</v>
      </c>
      <c r="B126" s="233" t="s">
        <v>651</v>
      </c>
      <c r="C126" s="251" t="s">
        <v>652</v>
      </c>
      <c r="D126" s="234" t="s">
        <v>232</v>
      </c>
      <c r="E126" s="235">
        <v>329.6</v>
      </c>
      <c r="F126" s="236"/>
      <c r="G126" s="237">
        <f>ROUND(E126*F126,2)</f>
        <v>0</v>
      </c>
      <c r="H126" s="236"/>
      <c r="I126" s="237">
        <f>ROUND(E126*H126,2)</f>
        <v>0</v>
      </c>
      <c r="J126" s="236"/>
      <c r="K126" s="237">
        <f>ROUND(E126*J126,2)</f>
        <v>0</v>
      </c>
      <c r="L126" s="237">
        <v>21</v>
      </c>
      <c r="M126" s="237">
        <f>G126*(1+L126/100)</f>
        <v>0</v>
      </c>
      <c r="N126" s="237">
        <v>0.129</v>
      </c>
      <c r="O126" s="237">
        <f>ROUND(E126*N126,2)</f>
        <v>42.52</v>
      </c>
      <c r="P126" s="237">
        <v>0</v>
      </c>
      <c r="Q126" s="237">
        <f>ROUND(E126*P126,2)</f>
        <v>0</v>
      </c>
      <c r="R126" s="237" t="s">
        <v>363</v>
      </c>
      <c r="S126" s="237" t="s">
        <v>142</v>
      </c>
      <c r="T126" s="238" t="s">
        <v>142</v>
      </c>
      <c r="U126" s="220">
        <v>0</v>
      </c>
      <c r="V126" s="220">
        <f>ROUND(E126*U126,2)</f>
        <v>0</v>
      </c>
      <c r="W126" s="220"/>
      <c r="X126" s="220" t="s">
        <v>266</v>
      </c>
      <c r="Y126" s="210"/>
      <c r="Z126" s="210"/>
      <c r="AA126" s="210"/>
      <c r="AB126" s="210"/>
      <c r="AC126" s="210"/>
      <c r="AD126" s="210"/>
      <c r="AE126" s="210"/>
      <c r="AF126" s="210"/>
      <c r="AG126" s="210" t="s">
        <v>267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17"/>
      <c r="B127" s="218"/>
      <c r="C127" s="262" t="s">
        <v>577</v>
      </c>
      <c r="D127" s="258"/>
      <c r="E127" s="259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10"/>
      <c r="Z127" s="210"/>
      <c r="AA127" s="210"/>
      <c r="AB127" s="210"/>
      <c r="AC127" s="210"/>
      <c r="AD127" s="210"/>
      <c r="AE127" s="210"/>
      <c r="AF127" s="210"/>
      <c r="AG127" s="210" t="s">
        <v>208</v>
      </c>
      <c r="AH127" s="210">
        <v>0</v>
      </c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1" x14ac:dyDescent="0.2">
      <c r="A128" s="217"/>
      <c r="B128" s="218"/>
      <c r="C128" s="262" t="s">
        <v>653</v>
      </c>
      <c r="D128" s="258"/>
      <c r="E128" s="259">
        <v>329.6</v>
      </c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10"/>
      <c r="Z128" s="210"/>
      <c r="AA128" s="210"/>
      <c r="AB128" s="210"/>
      <c r="AC128" s="210"/>
      <c r="AD128" s="210"/>
      <c r="AE128" s="210"/>
      <c r="AF128" s="210"/>
      <c r="AG128" s="210" t="s">
        <v>208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ht="22.5" outlineLevel="1" x14ac:dyDescent="0.2">
      <c r="A129" s="232">
        <v>29</v>
      </c>
      <c r="B129" s="233" t="s">
        <v>654</v>
      </c>
      <c r="C129" s="251" t="s">
        <v>655</v>
      </c>
      <c r="D129" s="234" t="s">
        <v>232</v>
      </c>
      <c r="E129" s="235">
        <v>6.18</v>
      </c>
      <c r="F129" s="236"/>
      <c r="G129" s="237">
        <f>ROUND(E129*F129,2)</f>
        <v>0</v>
      </c>
      <c r="H129" s="236"/>
      <c r="I129" s="237">
        <f>ROUND(E129*H129,2)</f>
        <v>0</v>
      </c>
      <c r="J129" s="236"/>
      <c r="K129" s="237">
        <f>ROUND(E129*J129,2)</f>
        <v>0</v>
      </c>
      <c r="L129" s="237">
        <v>21</v>
      </c>
      <c r="M129" s="237">
        <f>G129*(1+L129/100)</f>
        <v>0</v>
      </c>
      <c r="N129" s="237">
        <v>0.13150000000000001</v>
      </c>
      <c r="O129" s="237">
        <f>ROUND(E129*N129,2)</f>
        <v>0.81</v>
      </c>
      <c r="P129" s="237">
        <v>0</v>
      </c>
      <c r="Q129" s="237">
        <f>ROUND(E129*P129,2)</f>
        <v>0</v>
      </c>
      <c r="R129" s="237" t="s">
        <v>363</v>
      </c>
      <c r="S129" s="237" t="s">
        <v>142</v>
      </c>
      <c r="T129" s="238" t="s">
        <v>142</v>
      </c>
      <c r="U129" s="220">
        <v>0</v>
      </c>
      <c r="V129" s="220">
        <f>ROUND(E129*U129,2)</f>
        <v>0</v>
      </c>
      <c r="W129" s="220"/>
      <c r="X129" s="220" t="s">
        <v>266</v>
      </c>
      <c r="Y129" s="210"/>
      <c r="Z129" s="210"/>
      <c r="AA129" s="210"/>
      <c r="AB129" s="210"/>
      <c r="AC129" s="210"/>
      <c r="AD129" s="210"/>
      <c r="AE129" s="210"/>
      <c r="AF129" s="210"/>
      <c r="AG129" s="210" t="s">
        <v>267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ht="56.25" outlineLevel="1" x14ac:dyDescent="0.2">
      <c r="A130" s="217"/>
      <c r="B130" s="218"/>
      <c r="C130" s="252" t="s">
        <v>656</v>
      </c>
      <c r="D130" s="239"/>
      <c r="E130" s="239"/>
      <c r="F130" s="239"/>
      <c r="G130" s="239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10"/>
      <c r="Z130" s="210"/>
      <c r="AA130" s="210"/>
      <c r="AB130" s="210"/>
      <c r="AC130" s="210"/>
      <c r="AD130" s="210"/>
      <c r="AE130" s="210"/>
      <c r="AF130" s="210"/>
      <c r="AG130" s="210" t="s">
        <v>146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40" t="str">
        <f>C130</f>
        <v>Tato užitečná specializovaná dlažba s výrazně tvarovaným povrchem dlažba SLP je určena jako doplněk ke všem typům zpevněných ploch tam, kde je nutno vést nevidomé a slabozraké spoluobčany určitým směrem, nebo je upozornit na změnu směru, přechod pro chodce, zastávku MHD, na vchod do budovy apod. Speciálně upravený povrch dlažby s výstupky je jednoznačně a nezaměnitelně zjistitelný hmatově – holí - i nášlapem, proto může pomoci při budování vodících pruhů a signálních pásů v rámci běžného dláždění pro chodce.</v>
      </c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">
      <c r="A131" s="217"/>
      <c r="B131" s="218"/>
      <c r="C131" s="262" t="s">
        <v>577</v>
      </c>
      <c r="D131" s="258"/>
      <c r="E131" s="259"/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10"/>
      <c r="Z131" s="210"/>
      <c r="AA131" s="210"/>
      <c r="AB131" s="210"/>
      <c r="AC131" s="210"/>
      <c r="AD131" s="210"/>
      <c r="AE131" s="210"/>
      <c r="AF131" s="210"/>
      <c r="AG131" s="210" t="s">
        <v>208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17"/>
      <c r="B132" s="218"/>
      <c r="C132" s="262" t="s">
        <v>657</v>
      </c>
      <c r="D132" s="258"/>
      <c r="E132" s="259">
        <v>6.18</v>
      </c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10"/>
      <c r="Z132" s="210"/>
      <c r="AA132" s="210"/>
      <c r="AB132" s="210"/>
      <c r="AC132" s="210"/>
      <c r="AD132" s="210"/>
      <c r="AE132" s="210"/>
      <c r="AF132" s="210"/>
      <c r="AG132" s="210" t="s">
        <v>208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1" x14ac:dyDescent="0.2">
      <c r="A133" s="232">
        <v>30</v>
      </c>
      <c r="B133" s="233" t="s">
        <v>658</v>
      </c>
      <c r="C133" s="251" t="s">
        <v>659</v>
      </c>
      <c r="D133" s="234" t="s">
        <v>232</v>
      </c>
      <c r="E133" s="235">
        <v>4.12</v>
      </c>
      <c r="F133" s="236"/>
      <c r="G133" s="237">
        <f>ROUND(E133*F133,2)</f>
        <v>0</v>
      </c>
      <c r="H133" s="236"/>
      <c r="I133" s="237">
        <f>ROUND(E133*H133,2)</f>
        <v>0</v>
      </c>
      <c r="J133" s="236"/>
      <c r="K133" s="237">
        <f>ROUND(E133*J133,2)</f>
        <v>0</v>
      </c>
      <c r="L133" s="237">
        <v>21</v>
      </c>
      <c r="M133" s="237">
        <f>G133*(1+L133/100)</f>
        <v>0</v>
      </c>
      <c r="N133" s="237">
        <v>0.108</v>
      </c>
      <c r="O133" s="237">
        <f>ROUND(E133*N133,2)</f>
        <v>0.44</v>
      </c>
      <c r="P133" s="237">
        <v>0</v>
      </c>
      <c r="Q133" s="237">
        <f>ROUND(E133*P133,2)</f>
        <v>0</v>
      </c>
      <c r="R133" s="237" t="s">
        <v>363</v>
      </c>
      <c r="S133" s="237" t="s">
        <v>142</v>
      </c>
      <c r="T133" s="238" t="s">
        <v>142</v>
      </c>
      <c r="U133" s="220">
        <v>0</v>
      </c>
      <c r="V133" s="220">
        <f>ROUND(E133*U133,2)</f>
        <v>0</v>
      </c>
      <c r="W133" s="220"/>
      <c r="X133" s="220" t="s">
        <v>266</v>
      </c>
      <c r="Y133" s="210"/>
      <c r="Z133" s="210"/>
      <c r="AA133" s="210"/>
      <c r="AB133" s="210"/>
      <c r="AC133" s="210"/>
      <c r="AD133" s="210"/>
      <c r="AE133" s="210"/>
      <c r="AF133" s="210"/>
      <c r="AG133" s="210" t="s">
        <v>267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17"/>
      <c r="B134" s="218"/>
      <c r="C134" s="262" t="s">
        <v>577</v>
      </c>
      <c r="D134" s="258"/>
      <c r="E134" s="259"/>
      <c r="F134" s="220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10"/>
      <c r="Z134" s="210"/>
      <c r="AA134" s="210"/>
      <c r="AB134" s="210"/>
      <c r="AC134" s="210"/>
      <c r="AD134" s="210"/>
      <c r="AE134" s="210"/>
      <c r="AF134" s="210"/>
      <c r="AG134" s="210" t="s">
        <v>208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17"/>
      <c r="B135" s="218"/>
      <c r="C135" s="262" t="s">
        <v>660</v>
      </c>
      <c r="D135" s="258"/>
      <c r="E135" s="259">
        <v>4.12</v>
      </c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10"/>
      <c r="Z135" s="210"/>
      <c r="AA135" s="210"/>
      <c r="AB135" s="210"/>
      <c r="AC135" s="210"/>
      <c r="AD135" s="210"/>
      <c r="AE135" s="210"/>
      <c r="AF135" s="210"/>
      <c r="AG135" s="210" t="s">
        <v>208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x14ac:dyDescent="0.2">
      <c r="A136" s="226" t="s">
        <v>137</v>
      </c>
      <c r="B136" s="227" t="s">
        <v>95</v>
      </c>
      <c r="C136" s="250" t="s">
        <v>96</v>
      </c>
      <c r="D136" s="228"/>
      <c r="E136" s="229"/>
      <c r="F136" s="230"/>
      <c r="G136" s="230">
        <f>SUMIF(AG137:AG140,"&lt;&gt;NOR",G137:G140)</f>
        <v>0</v>
      </c>
      <c r="H136" s="230"/>
      <c r="I136" s="230">
        <f>SUM(I137:I140)</f>
        <v>0</v>
      </c>
      <c r="J136" s="230"/>
      <c r="K136" s="230">
        <f>SUM(K137:K140)</f>
        <v>0</v>
      </c>
      <c r="L136" s="230"/>
      <c r="M136" s="230">
        <f>SUM(M137:M140)</f>
        <v>0</v>
      </c>
      <c r="N136" s="230"/>
      <c r="O136" s="230">
        <f>SUM(O137:O140)</f>
        <v>38.07</v>
      </c>
      <c r="P136" s="230"/>
      <c r="Q136" s="230">
        <f>SUM(Q137:Q140)</f>
        <v>0</v>
      </c>
      <c r="R136" s="230"/>
      <c r="S136" s="230"/>
      <c r="T136" s="231"/>
      <c r="U136" s="225"/>
      <c r="V136" s="225">
        <f>SUM(V137:V140)</f>
        <v>46.78</v>
      </c>
      <c r="W136" s="225"/>
      <c r="X136" s="225"/>
      <c r="AG136" t="s">
        <v>138</v>
      </c>
    </row>
    <row r="137" spans="1:60" outlineLevel="1" x14ac:dyDescent="0.2">
      <c r="A137" s="232">
        <v>31</v>
      </c>
      <c r="B137" s="233" t="s">
        <v>661</v>
      </c>
      <c r="C137" s="251" t="s">
        <v>662</v>
      </c>
      <c r="D137" s="234" t="s">
        <v>292</v>
      </c>
      <c r="E137" s="235">
        <v>172</v>
      </c>
      <c r="F137" s="236"/>
      <c r="G137" s="237">
        <f>ROUND(E137*F137,2)</f>
        <v>0</v>
      </c>
      <c r="H137" s="236"/>
      <c r="I137" s="237">
        <f>ROUND(E137*H137,2)</f>
        <v>0</v>
      </c>
      <c r="J137" s="236"/>
      <c r="K137" s="237">
        <f>ROUND(E137*J137,2)</f>
        <v>0</v>
      </c>
      <c r="L137" s="237">
        <v>21</v>
      </c>
      <c r="M137" s="237">
        <f>G137*(1+L137/100)</f>
        <v>0</v>
      </c>
      <c r="N137" s="237">
        <v>0.22133</v>
      </c>
      <c r="O137" s="237">
        <f>ROUND(E137*N137,2)</f>
        <v>38.07</v>
      </c>
      <c r="P137" s="237">
        <v>0</v>
      </c>
      <c r="Q137" s="237">
        <f>ROUND(E137*P137,2)</f>
        <v>0</v>
      </c>
      <c r="R137" s="237"/>
      <c r="S137" s="237" t="s">
        <v>184</v>
      </c>
      <c r="T137" s="238" t="s">
        <v>143</v>
      </c>
      <c r="U137" s="220">
        <v>0.27200000000000002</v>
      </c>
      <c r="V137" s="220">
        <f>ROUND(E137*U137,2)</f>
        <v>46.78</v>
      </c>
      <c r="W137" s="220"/>
      <c r="X137" s="220" t="s">
        <v>203</v>
      </c>
      <c r="Y137" s="210"/>
      <c r="Z137" s="210"/>
      <c r="AA137" s="210"/>
      <c r="AB137" s="210"/>
      <c r="AC137" s="210"/>
      <c r="AD137" s="210"/>
      <c r="AE137" s="210"/>
      <c r="AF137" s="210"/>
      <c r="AG137" s="210" t="s">
        <v>204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17"/>
      <c r="B138" s="218"/>
      <c r="C138" s="252" t="s">
        <v>663</v>
      </c>
      <c r="D138" s="239"/>
      <c r="E138" s="239"/>
      <c r="F138" s="239"/>
      <c r="G138" s="239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10"/>
      <c r="Z138" s="210"/>
      <c r="AA138" s="210"/>
      <c r="AB138" s="210"/>
      <c r="AC138" s="210"/>
      <c r="AD138" s="210"/>
      <c r="AE138" s="210"/>
      <c r="AF138" s="210"/>
      <c r="AG138" s="210" t="s">
        <v>146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17"/>
      <c r="B139" s="218"/>
      <c r="C139" s="262" t="s">
        <v>577</v>
      </c>
      <c r="D139" s="258"/>
      <c r="E139" s="259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10"/>
      <c r="Z139" s="210"/>
      <c r="AA139" s="210"/>
      <c r="AB139" s="210"/>
      <c r="AC139" s="210"/>
      <c r="AD139" s="210"/>
      <c r="AE139" s="210"/>
      <c r="AF139" s="210"/>
      <c r="AG139" s="210" t="s">
        <v>208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17"/>
      <c r="B140" s="218"/>
      <c r="C140" s="262" t="s">
        <v>664</v>
      </c>
      <c r="D140" s="258"/>
      <c r="E140" s="259">
        <v>172</v>
      </c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10"/>
      <c r="Z140" s="210"/>
      <c r="AA140" s="210"/>
      <c r="AB140" s="210"/>
      <c r="AC140" s="210"/>
      <c r="AD140" s="210"/>
      <c r="AE140" s="210"/>
      <c r="AF140" s="210"/>
      <c r="AG140" s="210" t="s">
        <v>208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x14ac:dyDescent="0.2">
      <c r="A141" s="226" t="s">
        <v>137</v>
      </c>
      <c r="B141" s="227" t="s">
        <v>99</v>
      </c>
      <c r="C141" s="250" t="s">
        <v>100</v>
      </c>
      <c r="D141" s="228"/>
      <c r="E141" s="229"/>
      <c r="F141" s="230"/>
      <c r="G141" s="230">
        <f>SUMIF(AG142:AG143,"&lt;&gt;NOR",G142:G143)</f>
        <v>0</v>
      </c>
      <c r="H141" s="230"/>
      <c r="I141" s="230">
        <f>SUM(I142:I143)</f>
        <v>0</v>
      </c>
      <c r="J141" s="230"/>
      <c r="K141" s="230">
        <f>SUM(K142:K143)</f>
        <v>0</v>
      </c>
      <c r="L141" s="230"/>
      <c r="M141" s="230">
        <f>SUM(M142:M143)</f>
        <v>0</v>
      </c>
      <c r="N141" s="230"/>
      <c r="O141" s="230">
        <f>SUM(O142:O143)</f>
        <v>0</v>
      </c>
      <c r="P141" s="230"/>
      <c r="Q141" s="230">
        <f>SUM(Q142:Q143)</f>
        <v>0</v>
      </c>
      <c r="R141" s="230"/>
      <c r="S141" s="230"/>
      <c r="T141" s="231"/>
      <c r="U141" s="225"/>
      <c r="V141" s="225">
        <f>SUM(V142:V143)</f>
        <v>89.47</v>
      </c>
      <c r="W141" s="225"/>
      <c r="X141" s="225"/>
      <c r="AG141" t="s">
        <v>138</v>
      </c>
    </row>
    <row r="142" spans="1:60" outlineLevel="1" x14ac:dyDescent="0.2">
      <c r="A142" s="232">
        <v>32</v>
      </c>
      <c r="B142" s="233" t="s">
        <v>665</v>
      </c>
      <c r="C142" s="251" t="s">
        <v>666</v>
      </c>
      <c r="D142" s="234" t="s">
        <v>265</v>
      </c>
      <c r="E142" s="235">
        <v>229.42121</v>
      </c>
      <c r="F142" s="236"/>
      <c r="G142" s="237">
        <f>ROUND(E142*F142,2)</f>
        <v>0</v>
      </c>
      <c r="H142" s="236"/>
      <c r="I142" s="237">
        <f>ROUND(E142*H142,2)</f>
        <v>0</v>
      </c>
      <c r="J142" s="236"/>
      <c r="K142" s="237">
        <f>ROUND(E142*J142,2)</f>
        <v>0</v>
      </c>
      <c r="L142" s="237">
        <v>21</v>
      </c>
      <c r="M142" s="237">
        <f>G142*(1+L142/100)</f>
        <v>0</v>
      </c>
      <c r="N142" s="237">
        <v>0</v>
      </c>
      <c r="O142" s="237">
        <f>ROUND(E142*N142,2)</f>
        <v>0</v>
      </c>
      <c r="P142" s="237">
        <v>0</v>
      </c>
      <c r="Q142" s="237">
        <f>ROUND(E142*P142,2)</f>
        <v>0</v>
      </c>
      <c r="R142" s="237" t="s">
        <v>233</v>
      </c>
      <c r="S142" s="237" t="s">
        <v>142</v>
      </c>
      <c r="T142" s="238" t="s">
        <v>142</v>
      </c>
      <c r="U142" s="220">
        <v>0.39</v>
      </c>
      <c r="V142" s="220">
        <f>ROUND(E142*U142,2)</f>
        <v>89.47</v>
      </c>
      <c r="W142" s="220"/>
      <c r="X142" s="220" t="s">
        <v>288</v>
      </c>
      <c r="Y142" s="210"/>
      <c r="Z142" s="210"/>
      <c r="AA142" s="210"/>
      <c r="AB142" s="210"/>
      <c r="AC142" s="210"/>
      <c r="AD142" s="210"/>
      <c r="AE142" s="210"/>
      <c r="AF142" s="210"/>
      <c r="AG142" s="210" t="s">
        <v>289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1" x14ac:dyDescent="0.2">
      <c r="A143" s="217"/>
      <c r="B143" s="218"/>
      <c r="C143" s="261" t="s">
        <v>667</v>
      </c>
      <c r="D143" s="260"/>
      <c r="E143" s="260"/>
      <c r="F143" s="260"/>
      <c r="G143" s="26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10"/>
      <c r="Z143" s="210"/>
      <c r="AA143" s="210"/>
      <c r="AB143" s="210"/>
      <c r="AC143" s="210"/>
      <c r="AD143" s="210"/>
      <c r="AE143" s="210"/>
      <c r="AF143" s="210"/>
      <c r="AG143" s="210" t="s">
        <v>206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x14ac:dyDescent="0.2">
      <c r="A144" s="226" t="s">
        <v>137</v>
      </c>
      <c r="B144" s="227" t="s">
        <v>101</v>
      </c>
      <c r="C144" s="250" t="s">
        <v>102</v>
      </c>
      <c r="D144" s="228"/>
      <c r="E144" s="229"/>
      <c r="F144" s="230"/>
      <c r="G144" s="230">
        <f>SUMIF(AG145:AG151,"&lt;&gt;NOR",G145:G151)</f>
        <v>0</v>
      </c>
      <c r="H144" s="230"/>
      <c r="I144" s="230">
        <f>SUM(I145:I151)</f>
        <v>0</v>
      </c>
      <c r="J144" s="230"/>
      <c r="K144" s="230">
        <f>SUM(K145:K151)</f>
        <v>0</v>
      </c>
      <c r="L144" s="230"/>
      <c r="M144" s="230">
        <f>SUM(M145:M151)</f>
        <v>0</v>
      </c>
      <c r="N144" s="230"/>
      <c r="O144" s="230">
        <f>SUM(O145:O151)</f>
        <v>0</v>
      </c>
      <c r="P144" s="230"/>
      <c r="Q144" s="230">
        <f>SUM(Q145:Q151)</f>
        <v>0</v>
      </c>
      <c r="R144" s="230"/>
      <c r="S144" s="230"/>
      <c r="T144" s="231"/>
      <c r="U144" s="225"/>
      <c r="V144" s="225">
        <f>SUM(V145:V151)</f>
        <v>0</v>
      </c>
      <c r="W144" s="225"/>
      <c r="X144" s="225"/>
      <c r="AG144" t="s">
        <v>138</v>
      </c>
    </row>
    <row r="145" spans="1:60" ht="22.5" outlineLevel="1" x14ac:dyDescent="0.2">
      <c r="A145" s="232">
        <v>33</v>
      </c>
      <c r="B145" s="233" t="s">
        <v>668</v>
      </c>
      <c r="C145" s="251" t="s">
        <v>669</v>
      </c>
      <c r="D145" s="234" t="s">
        <v>362</v>
      </c>
      <c r="E145" s="235">
        <v>46.2</v>
      </c>
      <c r="F145" s="236"/>
      <c r="G145" s="237">
        <f>ROUND(E145*F145,2)</f>
        <v>0</v>
      </c>
      <c r="H145" s="236"/>
      <c r="I145" s="237">
        <f>ROUND(E145*H145,2)</f>
        <v>0</v>
      </c>
      <c r="J145" s="236"/>
      <c r="K145" s="237">
        <f>ROUND(E145*J145,2)</f>
        <v>0</v>
      </c>
      <c r="L145" s="237">
        <v>21</v>
      </c>
      <c r="M145" s="237">
        <f>G145*(1+L145/100)</f>
        <v>0</v>
      </c>
      <c r="N145" s="237">
        <v>0</v>
      </c>
      <c r="O145" s="237">
        <f>ROUND(E145*N145,2)</f>
        <v>0</v>
      </c>
      <c r="P145" s="237">
        <v>0</v>
      </c>
      <c r="Q145" s="237">
        <f>ROUND(E145*P145,2)</f>
        <v>0</v>
      </c>
      <c r="R145" s="237"/>
      <c r="S145" s="237" t="s">
        <v>184</v>
      </c>
      <c r="T145" s="238" t="s">
        <v>143</v>
      </c>
      <c r="U145" s="220">
        <v>0</v>
      </c>
      <c r="V145" s="220">
        <f>ROUND(E145*U145,2)</f>
        <v>0</v>
      </c>
      <c r="W145" s="220"/>
      <c r="X145" s="220" t="s">
        <v>203</v>
      </c>
      <c r="Y145" s="210"/>
      <c r="Z145" s="210"/>
      <c r="AA145" s="210"/>
      <c r="AB145" s="210"/>
      <c r="AC145" s="210"/>
      <c r="AD145" s="210"/>
      <c r="AE145" s="210"/>
      <c r="AF145" s="210"/>
      <c r="AG145" s="210" t="s">
        <v>204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17"/>
      <c r="B146" s="218"/>
      <c r="C146" s="252" t="s">
        <v>670</v>
      </c>
      <c r="D146" s="239"/>
      <c r="E146" s="239"/>
      <c r="F146" s="239"/>
      <c r="G146" s="239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10"/>
      <c r="Z146" s="210"/>
      <c r="AA146" s="210"/>
      <c r="AB146" s="210"/>
      <c r="AC146" s="210"/>
      <c r="AD146" s="210"/>
      <c r="AE146" s="210"/>
      <c r="AF146" s="210"/>
      <c r="AG146" s="210" t="s">
        <v>146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1" x14ac:dyDescent="0.2">
      <c r="A147" s="217"/>
      <c r="B147" s="218"/>
      <c r="C147" s="262" t="s">
        <v>671</v>
      </c>
      <c r="D147" s="258"/>
      <c r="E147" s="259">
        <v>46.2</v>
      </c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10"/>
      <c r="Z147" s="210"/>
      <c r="AA147" s="210"/>
      <c r="AB147" s="210"/>
      <c r="AC147" s="210"/>
      <c r="AD147" s="210"/>
      <c r="AE147" s="210"/>
      <c r="AF147" s="210"/>
      <c r="AG147" s="210" t="s">
        <v>208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32">
        <v>34</v>
      </c>
      <c r="B148" s="233" t="s">
        <v>672</v>
      </c>
      <c r="C148" s="251" t="s">
        <v>673</v>
      </c>
      <c r="D148" s="234" t="s">
        <v>503</v>
      </c>
      <c r="E148" s="235">
        <v>3</v>
      </c>
      <c r="F148" s="236"/>
      <c r="G148" s="237">
        <f>ROUND(E148*F148,2)</f>
        <v>0</v>
      </c>
      <c r="H148" s="236"/>
      <c r="I148" s="237">
        <f>ROUND(E148*H148,2)</f>
        <v>0</v>
      </c>
      <c r="J148" s="236"/>
      <c r="K148" s="237">
        <f>ROUND(E148*J148,2)</f>
        <v>0</v>
      </c>
      <c r="L148" s="237">
        <v>21</v>
      </c>
      <c r="M148" s="237">
        <f>G148*(1+L148/100)</f>
        <v>0</v>
      </c>
      <c r="N148" s="237">
        <v>0</v>
      </c>
      <c r="O148" s="237">
        <f>ROUND(E148*N148,2)</f>
        <v>0</v>
      </c>
      <c r="P148" s="237">
        <v>0</v>
      </c>
      <c r="Q148" s="237">
        <f>ROUND(E148*P148,2)</f>
        <v>0</v>
      </c>
      <c r="R148" s="237"/>
      <c r="S148" s="237" t="s">
        <v>184</v>
      </c>
      <c r="T148" s="238" t="s">
        <v>143</v>
      </c>
      <c r="U148" s="220">
        <v>0</v>
      </c>
      <c r="V148" s="220">
        <f>ROUND(E148*U148,2)</f>
        <v>0</v>
      </c>
      <c r="W148" s="220"/>
      <c r="X148" s="220" t="s">
        <v>203</v>
      </c>
      <c r="Y148" s="210"/>
      <c r="Z148" s="210"/>
      <c r="AA148" s="210"/>
      <c r="AB148" s="210"/>
      <c r="AC148" s="210"/>
      <c r="AD148" s="210"/>
      <c r="AE148" s="210"/>
      <c r="AF148" s="210"/>
      <c r="AG148" s="210" t="s">
        <v>204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1" x14ac:dyDescent="0.2">
      <c r="A149" s="217"/>
      <c r="B149" s="218"/>
      <c r="C149" s="262" t="s">
        <v>674</v>
      </c>
      <c r="D149" s="258"/>
      <c r="E149" s="259">
        <v>3</v>
      </c>
      <c r="F149" s="220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20"/>
      <c r="R149" s="220"/>
      <c r="S149" s="220"/>
      <c r="T149" s="220"/>
      <c r="U149" s="220"/>
      <c r="V149" s="220"/>
      <c r="W149" s="220"/>
      <c r="X149" s="220"/>
      <c r="Y149" s="210"/>
      <c r="Z149" s="210"/>
      <c r="AA149" s="210"/>
      <c r="AB149" s="210"/>
      <c r="AC149" s="210"/>
      <c r="AD149" s="210"/>
      <c r="AE149" s="210"/>
      <c r="AF149" s="210"/>
      <c r="AG149" s="210" t="s">
        <v>208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1" x14ac:dyDescent="0.2">
      <c r="A150" s="217">
        <v>35</v>
      </c>
      <c r="B150" s="218" t="s">
        <v>675</v>
      </c>
      <c r="C150" s="266" t="s">
        <v>676</v>
      </c>
      <c r="D150" s="219" t="s">
        <v>0</v>
      </c>
      <c r="E150" s="264"/>
      <c r="F150" s="221"/>
      <c r="G150" s="220">
        <f>ROUND(E150*F150,2)</f>
        <v>0</v>
      </c>
      <c r="H150" s="221"/>
      <c r="I150" s="220">
        <f>ROUND(E150*H150,2)</f>
        <v>0</v>
      </c>
      <c r="J150" s="221"/>
      <c r="K150" s="220">
        <f>ROUND(E150*J150,2)</f>
        <v>0</v>
      </c>
      <c r="L150" s="220">
        <v>21</v>
      </c>
      <c r="M150" s="220">
        <f>G150*(1+L150/100)</f>
        <v>0</v>
      </c>
      <c r="N150" s="220">
        <v>0</v>
      </c>
      <c r="O150" s="220">
        <f>ROUND(E150*N150,2)</f>
        <v>0</v>
      </c>
      <c r="P150" s="220">
        <v>0</v>
      </c>
      <c r="Q150" s="220">
        <f>ROUND(E150*P150,2)</f>
        <v>0</v>
      </c>
      <c r="R150" s="220" t="s">
        <v>293</v>
      </c>
      <c r="S150" s="220" t="s">
        <v>142</v>
      </c>
      <c r="T150" s="220" t="s">
        <v>142</v>
      </c>
      <c r="U150" s="220">
        <v>0</v>
      </c>
      <c r="V150" s="220">
        <f>ROUND(E150*U150,2)</f>
        <v>0</v>
      </c>
      <c r="W150" s="220"/>
      <c r="X150" s="220" t="s">
        <v>288</v>
      </c>
      <c r="Y150" s="210"/>
      <c r="Z150" s="210"/>
      <c r="AA150" s="210"/>
      <c r="AB150" s="210"/>
      <c r="AC150" s="210"/>
      <c r="AD150" s="210"/>
      <c r="AE150" s="210"/>
      <c r="AF150" s="210"/>
      <c r="AG150" s="210" t="s">
        <v>289</v>
      </c>
      <c r="AH150" s="210"/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1" x14ac:dyDescent="0.2">
      <c r="A151" s="217"/>
      <c r="B151" s="218"/>
      <c r="C151" s="267" t="s">
        <v>677</v>
      </c>
      <c r="D151" s="265"/>
      <c r="E151" s="265"/>
      <c r="F151" s="265"/>
      <c r="G151" s="265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10"/>
      <c r="Z151" s="210"/>
      <c r="AA151" s="210"/>
      <c r="AB151" s="210"/>
      <c r="AC151" s="210"/>
      <c r="AD151" s="210"/>
      <c r="AE151" s="210"/>
      <c r="AF151" s="210"/>
      <c r="AG151" s="210" t="s">
        <v>206</v>
      </c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x14ac:dyDescent="0.2">
      <c r="A152" s="3"/>
      <c r="B152" s="4"/>
      <c r="C152" s="255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AE152">
        <v>15</v>
      </c>
      <c r="AF152">
        <v>21</v>
      </c>
      <c r="AG152" t="s">
        <v>124</v>
      </c>
    </row>
    <row r="153" spans="1:60" x14ac:dyDescent="0.2">
      <c r="A153" s="213"/>
      <c r="B153" s="214" t="s">
        <v>29</v>
      </c>
      <c r="C153" s="256"/>
      <c r="D153" s="215"/>
      <c r="E153" s="216"/>
      <c r="F153" s="216"/>
      <c r="G153" s="249">
        <f>G8+G40+G48+G57+G87+G136+G141+G144</f>
        <v>0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AE153">
        <f>SUMIF(L7:L151,AE152,G7:G151)</f>
        <v>0</v>
      </c>
      <c r="AF153">
        <f>SUMIF(L7:L151,AF152,G7:G151)</f>
        <v>0</v>
      </c>
      <c r="AG153" t="s">
        <v>195</v>
      </c>
    </row>
    <row r="154" spans="1:60" x14ac:dyDescent="0.2">
      <c r="C154" s="257"/>
      <c r="D154" s="10"/>
      <c r="AG154" t="s">
        <v>197</v>
      </c>
    </row>
    <row r="155" spans="1:60" x14ac:dyDescent="0.2">
      <c r="D155" s="10"/>
    </row>
    <row r="156" spans="1:60" x14ac:dyDescent="0.2">
      <c r="D156" s="10"/>
    </row>
    <row r="157" spans="1:60" x14ac:dyDescent="0.2">
      <c r="D157" s="10"/>
    </row>
    <row r="158" spans="1:60" x14ac:dyDescent="0.2">
      <c r="D158" s="10"/>
    </row>
    <row r="159" spans="1:60" x14ac:dyDescent="0.2">
      <c r="D159" s="10"/>
    </row>
    <row r="160" spans="1:60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48C" sheet="1"/>
  <mergeCells count="45">
    <mergeCell ref="C143:G143"/>
    <mergeCell ref="C146:G146"/>
    <mergeCell ref="C151:G151"/>
    <mergeCell ref="C122:G122"/>
    <mergeCell ref="C123:G123"/>
    <mergeCell ref="C124:G124"/>
    <mergeCell ref="C125:G125"/>
    <mergeCell ref="C130:G130"/>
    <mergeCell ref="C138:G138"/>
    <mergeCell ref="C110:G110"/>
    <mergeCell ref="C112:G112"/>
    <mergeCell ref="C114:G114"/>
    <mergeCell ref="C115:G115"/>
    <mergeCell ref="C117:G117"/>
    <mergeCell ref="C121:G121"/>
    <mergeCell ref="C101:G101"/>
    <mergeCell ref="C102:G102"/>
    <mergeCell ref="C106:G106"/>
    <mergeCell ref="C107:G107"/>
    <mergeCell ref="C108:G108"/>
    <mergeCell ref="C109:G109"/>
    <mergeCell ref="C76:G76"/>
    <mergeCell ref="C77:G77"/>
    <mergeCell ref="C89:G89"/>
    <mergeCell ref="C93:G93"/>
    <mergeCell ref="C94:G94"/>
    <mergeCell ref="C95:G95"/>
    <mergeCell ref="C50:G50"/>
    <mergeCell ref="C51:G51"/>
    <mergeCell ref="C64:G64"/>
    <mergeCell ref="C67:G67"/>
    <mergeCell ref="C68:G68"/>
    <mergeCell ref="C75:G75"/>
    <mergeCell ref="C14:G14"/>
    <mergeCell ref="C17:G17"/>
    <mergeCell ref="C21:G21"/>
    <mergeCell ref="C30:G30"/>
    <mergeCell ref="C31:G31"/>
    <mergeCell ref="C42:G42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75" customWidth="1"/>
    <col min="3" max="3" width="63.28515625" style="175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198</v>
      </c>
      <c r="B1" s="195"/>
      <c r="C1" s="195"/>
      <c r="D1" s="195"/>
      <c r="E1" s="195"/>
      <c r="F1" s="195"/>
      <c r="G1" s="195"/>
      <c r="AG1" t="s">
        <v>109</v>
      </c>
    </row>
    <row r="2" spans="1:60" ht="24.95" customHeight="1" x14ac:dyDescent="0.2">
      <c r="A2" s="196" t="s">
        <v>7</v>
      </c>
      <c r="B2" s="48" t="s">
        <v>43</v>
      </c>
      <c r="C2" s="199" t="s">
        <v>44</v>
      </c>
      <c r="D2" s="197"/>
      <c r="E2" s="197"/>
      <c r="F2" s="197"/>
      <c r="G2" s="198"/>
      <c r="AG2" t="s">
        <v>110</v>
      </c>
    </row>
    <row r="3" spans="1:60" ht="24.95" customHeight="1" x14ac:dyDescent="0.2">
      <c r="A3" s="196" t="s">
        <v>8</v>
      </c>
      <c r="B3" s="48" t="s">
        <v>70</v>
      </c>
      <c r="C3" s="199" t="s">
        <v>71</v>
      </c>
      <c r="D3" s="197"/>
      <c r="E3" s="197"/>
      <c r="F3" s="197"/>
      <c r="G3" s="198"/>
      <c r="AC3" s="175" t="s">
        <v>110</v>
      </c>
      <c r="AG3" t="s">
        <v>114</v>
      </c>
    </row>
    <row r="4" spans="1:60" ht="24.95" customHeight="1" x14ac:dyDescent="0.2">
      <c r="A4" s="200" t="s">
        <v>9</v>
      </c>
      <c r="B4" s="201" t="s">
        <v>43</v>
      </c>
      <c r="C4" s="202" t="s">
        <v>72</v>
      </c>
      <c r="D4" s="203"/>
      <c r="E4" s="203"/>
      <c r="F4" s="203"/>
      <c r="G4" s="204"/>
      <c r="AG4" t="s">
        <v>115</v>
      </c>
    </row>
    <row r="5" spans="1:60" x14ac:dyDescent="0.2">
      <c r="D5" s="10"/>
    </row>
    <row r="6" spans="1:60" ht="38.25" x14ac:dyDescent="0.2">
      <c r="A6" s="206" t="s">
        <v>116</v>
      </c>
      <c r="B6" s="208" t="s">
        <v>117</v>
      </c>
      <c r="C6" s="208" t="s">
        <v>118</v>
      </c>
      <c r="D6" s="207" t="s">
        <v>119</v>
      </c>
      <c r="E6" s="206" t="s">
        <v>120</v>
      </c>
      <c r="F6" s="205" t="s">
        <v>121</v>
      </c>
      <c r="G6" s="206" t="s">
        <v>29</v>
      </c>
      <c r="H6" s="209" t="s">
        <v>30</v>
      </c>
      <c r="I6" s="209" t="s">
        <v>122</v>
      </c>
      <c r="J6" s="209" t="s">
        <v>31</v>
      </c>
      <c r="K6" s="209" t="s">
        <v>123</v>
      </c>
      <c r="L6" s="209" t="s">
        <v>124</v>
      </c>
      <c r="M6" s="209" t="s">
        <v>125</v>
      </c>
      <c r="N6" s="209" t="s">
        <v>126</v>
      </c>
      <c r="O6" s="209" t="s">
        <v>127</v>
      </c>
      <c r="P6" s="209" t="s">
        <v>128</v>
      </c>
      <c r="Q6" s="209" t="s">
        <v>129</v>
      </c>
      <c r="R6" s="209" t="s">
        <v>130</v>
      </c>
      <c r="S6" s="209" t="s">
        <v>131</v>
      </c>
      <c r="T6" s="209" t="s">
        <v>132</v>
      </c>
      <c r="U6" s="209" t="s">
        <v>133</v>
      </c>
      <c r="V6" s="209" t="s">
        <v>134</v>
      </c>
      <c r="W6" s="209" t="s">
        <v>135</v>
      </c>
      <c r="X6" s="209" t="s">
        <v>136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</row>
    <row r="8" spans="1:60" x14ac:dyDescent="0.2">
      <c r="A8" s="226" t="s">
        <v>137</v>
      </c>
      <c r="B8" s="227" t="s">
        <v>77</v>
      </c>
      <c r="C8" s="250" t="s">
        <v>78</v>
      </c>
      <c r="D8" s="228"/>
      <c r="E8" s="229"/>
      <c r="F8" s="230"/>
      <c r="G8" s="230">
        <f>SUMIF(AG9:AG52,"&lt;&gt;NOR",G9:G52)</f>
        <v>0</v>
      </c>
      <c r="H8" s="230"/>
      <c r="I8" s="230">
        <f>SUM(I9:I52)</f>
        <v>0</v>
      </c>
      <c r="J8" s="230"/>
      <c r="K8" s="230">
        <f>SUM(K9:K52)</f>
        <v>0</v>
      </c>
      <c r="L8" s="230"/>
      <c r="M8" s="230">
        <f>SUM(M9:M52)</f>
        <v>0</v>
      </c>
      <c r="N8" s="230"/>
      <c r="O8" s="230">
        <f>SUM(O9:O52)</f>
        <v>0</v>
      </c>
      <c r="P8" s="230"/>
      <c r="Q8" s="230">
        <f>SUM(Q9:Q52)</f>
        <v>0</v>
      </c>
      <c r="R8" s="230"/>
      <c r="S8" s="230"/>
      <c r="T8" s="231"/>
      <c r="U8" s="225"/>
      <c r="V8" s="225">
        <f>SUM(V9:V52)</f>
        <v>32.760000000000005</v>
      </c>
      <c r="W8" s="225"/>
      <c r="X8" s="225"/>
      <c r="AG8" t="s">
        <v>138</v>
      </c>
    </row>
    <row r="9" spans="1:60" outlineLevel="1" x14ac:dyDescent="0.2">
      <c r="A9" s="232">
        <v>1</v>
      </c>
      <c r="B9" s="233" t="s">
        <v>680</v>
      </c>
      <c r="C9" s="251" t="s">
        <v>681</v>
      </c>
      <c r="D9" s="234" t="s">
        <v>241</v>
      </c>
      <c r="E9" s="235">
        <v>2.0249999999999999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7">
        <v>0</v>
      </c>
      <c r="O9" s="237">
        <f>ROUND(E9*N9,2)</f>
        <v>0</v>
      </c>
      <c r="P9" s="237">
        <v>0</v>
      </c>
      <c r="Q9" s="237">
        <f>ROUND(E9*P9,2)</f>
        <v>0</v>
      </c>
      <c r="R9" s="237" t="s">
        <v>202</v>
      </c>
      <c r="S9" s="237" t="s">
        <v>142</v>
      </c>
      <c r="T9" s="238" t="s">
        <v>142</v>
      </c>
      <c r="U9" s="220">
        <v>3.5329999999999999</v>
      </c>
      <c r="V9" s="220">
        <f>ROUND(E9*U9,2)</f>
        <v>7.15</v>
      </c>
      <c r="W9" s="220"/>
      <c r="X9" s="220" t="s">
        <v>203</v>
      </c>
      <c r="Y9" s="210"/>
      <c r="Z9" s="210"/>
      <c r="AA9" s="210"/>
      <c r="AB9" s="210"/>
      <c r="AC9" s="210"/>
      <c r="AD9" s="210"/>
      <c r="AE9" s="210"/>
      <c r="AF9" s="210"/>
      <c r="AG9" s="210" t="s">
        <v>204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17"/>
      <c r="B10" s="218"/>
      <c r="C10" s="261" t="s">
        <v>682</v>
      </c>
      <c r="D10" s="260"/>
      <c r="E10" s="260"/>
      <c r="F10" s="260"/>
      <c r="G10" s="26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10"/>
      <c r="Z10" s="210"/>
      <c r="AA10" s="210"/>
      <c r="AB10" s="210"/>
      <c r="AC10" s="210"/>
      <c r="AD10" s="210"/>
      <c r="AE10" s="210"/>
      <c r="AF10" s="210"/>
      <c r="AG10" s="210" t="s">
        <v>206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17"/>
      <c r="B11" s="218"/>
      <c r="C11" s="262" t="s">
        <v>683</v>
      </c>
      <c r="D11" s="258"/>
      <c r="E11" s="259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10"/>
      <c r="Z11" s="210"/>
      <c r="AA11" s="210"/>
      <c r="AB11" s="210"/>
      <c r="AC11" s="210"/>
      <c r="AD11" s="210"/>
      <c r="AE11" s="210"/>
      <c r="AF11" s="210"/>
      <c r="AG11" s="210" t="s">
        <v>208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17"/>
      <c r="B12" s="218"/>
      <c r="C12" s="262" t="s">
        <v>684</v>
      </c>
      <c r="D12" s="258"/>
      <c r="E12" s="259">
        <v>0.45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10"/>
      <c r="Z12" s="210"/>
      <c r="AA12" s="210"/>
      <c r="AB12" s="210"/>
      <c r="AC12" s="210"/>
      <c r="AD12" s="210"/>
      <c r="AE12" s="210"/>
      <c r="AF12" s="210"/>
      <c r="AG12" s="210" t="s">
        <v>208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17"/>
      <c r="B13" s="218"/>
      <c r="C13" s="262" t="s">
        <v>685</v>
      </c>
      <c r="D13" s="258"/>
      <c r="E13" s="259">
        <v>0.27500000000000002</v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10"/>
      <c r="Z13" s="210"/>
      <c r="AA13" s="210"/>
      <c r="AB13" s="210"/>
      <c r="AC13" s="210"/>
      <c r="AD13" s="210"/>
      <c r="AE13" s="210"/>
      <c r="AF13" s="210"/>
      <c r="AG13" s="210" t="s">
        <v>208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17"/>
      <c r="B14" s="218"/>
      <c r="C14" s="262" t="s">
        <v>686</v>
      </c>
      <c r="D14" s="258"/>
      <c r="E14" s="259">
        <v>1.3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10"/>
      <c r="Z14" s="210"/>
      <c r="AA14" s="210"/>
      <c r="AB14" s="210"/>
      <c r="AC14" s="210"/>
      <c r="AD14" s="210"/>
      <c r="AE14" s="210"/>
      <c r="AF14" s="210"/>
      <c r="AG14" s="210" t="s">
        <v>208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ht="22.5" outlineLevel="1" x14ac:dyDescent="0.2">
      <c r="A15" s="232">
        <v>2</v>
      </c>
      <c r="B15" s="233" t="s">
        <v>252</v>
      </c>
      <c r="C15" s="251" t="s">
        <v>253</v>
      </c>
      <c r="D15" s="234" t="s">
        <v>241</v>
      </c>
      <c r="E15" s="235">
        <v>5.4161999999999999</v>
      </c>
      <c r="F15" s="236"/>
      <c r="G15" s="237">
        <f>ROUND(E15*F15,2)</f>
        <v>0</v>
      </c>
      <c r="H15" s="236"/>
      <c r="I15" s="237">
        <f>ROUND(E15*H15,2)</f>
        <v>0</v>
      </c>
      <c r="J15" s="236"/>
      <c r="K15" s="237">
        <f>ROUND(E15*J15,2)</f>
        <v>0</v>
      </c>
      <c r="L15" s="237">
        <v>21</v>
      </c>
      <c r="M15" s="237">
        <f>G15*(1+L15/100)</f>
        <v>0</v>
      </c>
      <c r="N15" s="237">
        <v>0</v>
      </c>
      <c r="O15" s="237">
        <f>ROUND(E15*N15,2)</f>
        <v>0</v>
      </c>
      <c r="P15" s="237">
        <v>0</v>
      </c>
      <c r="Q15" s="237">
        <f>ROUND(E15*P15,2)</f>
        <v>0</v>
      </c>
      <c r="R15" s="237" t="s">
        <v>202</v>
      </c>
      <c r="S15" s="237" t="s">
        <v>142</v>
      </c>
      <c r="T15" s="238" t="s">
        <v>142</v>
      </c>
      <c r="U15" s="220">
        <v>1.0999999999999999E-2</v>
      </c>
      <c r="V15" s="220">
        <f>ROUND(E15*U15,2)</f>
        <v>0.06</v>
      </c>
      <c r="W15" s="220"/>
      <c r="X15" s="220" t="s">
        <v>203</v>
      </c>
      <c r="Y15" s="210"/>
      <c r="Z15" s="210"/>
      <c r="AA15" s="210"/>
      <c r="AB15" s="210"/>
      <c r="AC15" s="210"/>
      <c r="AD15" s="210"/>
      <c r="AE15" s="210"/>
      <c r="AF15" s="210"/>
      <c r="AG15" s="210" t="s">
        <v>204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17"/>
      <c r="B16" s="218"/>
      <c r="C16" s="261" t="s">
        <v>251</v>
      </c>
      <c r="D16" s="260"/>
      <c r="E16" s="260"/>
      <c r="F16" s="260"/>
      <c r="G16" s="26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10"/>
      <c r="Z16" s="210"/>
      <c r="AA16" s="210"/>
      <c r="AB16" s="210"/>
      <c r="AC16" s="210"/>
      <c r="AD16" s="210"/>
      <c r="AE16" s="210"/>
      <c r="AF16" s="210"/>
      <c r="AG16" s="210" t="s">
        <v>206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40" t="str">
        <f>C16</f>
        <v>po suchu, bez ohledu na druh dopravního prostředku, bez naložení výkopku, avšak se složením bez rozhrnutí,</v>
      </c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17"/>
      <c r="B17" s="218"/>
      <c r="C17" s="262" t="s">
        <v>683</v>
      </c>
      <c r="D17" s="258"/>
      <c r="E17" s="259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10"/>
      <c r="Z17" s="210"/>
      <c r="AA17" s="210"/>
      <c r="AB17" s="210"/>
      <c r="AC17" s="210"/>
      <c r="AD17" s="210"/>
      <c r="AE17" s="210"/>
      <c r="AF17" s="210"/>
      <c r="AG17" s="210" t="s">
        <v>208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17"/>
      <c r="B18" s="218"/>
      <c r="C18" s="262" t="s">
        <v>684</v>
      </c>
      <c r="D18" s="258"/>
      <c r="E18" s="259">
        <v>0.45</v>
      </c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10"/>
      <c r="Z18" s="210"/>
      <c r="AA18" s="210"/>
      <c r="AB18" s="210"/>
      <c r="AC18" s="210"/>
      <c r="AD18" s="210"/>
      <c r="AE18" s="210"/>
      <c r="AF18" s="210"/>
      <c r="AG18" s="210" t="s">
        <v>208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17"/>
      <c r="B19" s="218"/>
      <c r="C19" s="262" t="s">
        <v>685</v>
      </c>
      <c r="D19" s="258"/>
      <c r="E19" s="259">
        <v>0.27500000000000002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10"/>
      <c r="Z19" s="210"/>
      <c r="AA19" s="210"/>
      <c r="AB19" s="210"/>
      <c r="AC19" s="210"/>
      <c r="AD19" s="210"/>
      <c r="AE19" s="210"/>
      <c r="AF19" s="210"/>
      <c r="AG19" s="210" t="s">
        <v>208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17"/>
      <c r="B20" s="218"/>
      <c r="C20" s="262" t="s">
        <v>686</v>
      </c>
      <c r="D20" s="258"/>
      <c r="E20" s="259">
        <v>1.3</v>
      </c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10"/>
      <c r="Z20" s="210"/>
      <c r="AA20" s="210"/>
      <c r="AB20" s="210"/>
      <c r="AC20" s="210"/>
      <c r="AD20" s="210"/>
      <c r="AE20" s="210"/>
      <c r="AF20" s="210"/>
      <c r="AG20" s="210" t="s">
        <v>208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17"/>
      <c r="B21" s="218"/>
      <c r="C21" s="262" t="s">
        <v>683</v>
      </c>
      <c r="D21" s="258"/>
      <c r="E21" s="259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10"/>
      <c r="Z21" s="210"/>
      <c r="AA21" s="210"/>
      <c r="AB21" s="210"/>
      <c r="AC21" s="210"/>
      <c r="AD21" s="210"/>
      <c r="AE21" s="210"/>
      <c r="AF21" s="210"/>
      <c r="AG21" s="210" t="s">
        <v>208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17"/>
      <c r="B22" s="218"/>
      <c r="C22" s="262" t="s">
        <v>687</v>
      </c>
      <c r="D22" s="258"/>
      <c r="E22" s="259">
        <v>2.2608000000000001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10"/>
      <c r="Z22" s="210"/>
      <c r="AA22" s="210"/>
      <c r="AB22" s="210"/>
      <c r="AC22" s="210"/>
      <c r="AD22" s="210"/>
      <c r="AE22" s="210"/>
      <c r="AF22" s="210"/>
      <c r="AG22" s="210" t="s">
        <v>208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17"/>
      <c r="B23" s="218"/>
      <c r="C23" s="262" t="s">
        <v>688</v>
      </c>
      <c r="D23" s="258"/>
      <c r="E23" s="259">
        <v>1.1304000000000001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10"/>
      <c r="Z23" s="210"/>
      <c r="AA23" s="210"/>
      <c r="AB23" s="210"/>
      <c r="AC23" s="210"/>
      <c r="AD23" s="210"/>
      <c r="AE23" s="210"/>
      <c r="AF23" s="210"/>
      <c r="AG23" s="210" t="s">
        <v>208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ht="33.75" outlineLevel="1" x14ac:dyDescent="0.2">
      <c r="A24" s="232">
        <v>3</v>
      </c>
      <c r="B24" s="233" t="s">
        <v>689</v>
      </c>
      <c r="C24" s="251" t="s">
        <v>690</v>
      </c>
      <c r="D24" s="234" t="s">
        <v>241</v>
      </c>
      <c r="E24" s="235">
        <v>5.4161999999999999</v>
      </c>
      <c r="F24" s="236"/>
      <c r="G24" s="237">
        <f>ROUND(E24*F24,2)</f>
        <v>0</v>
      </c>
      <c r="H24" s="236"/>
      <c r="I24" s="237">
        <f>ROUND(E24*H24,2)</f>
        <v>0</v>
      </c>
      <c r="J24" s="236"/>
      <c r="K24" s="237">
        <f>ROUND(E24*J24,2)</f>
        <v>0</v>
      </c>
      <c r="L24" s="237">
        <v>21</v>
      </c>
      <c r="M24" s="237">
        <f>G24*(1+L24/100)</f>
        <v>0</v>
      </c>
      <c r="N24" s="237">
        <v>0</v>
      </c>
      <c r="O24" s="237">
        <f>ROUND(E24*N24,2)</f>
        <v>0</v>
      </c>
      <c r="P24" s="237">
        <v>0</v>
      </c>
      <c r="Q24" s="237">
        <f>ROUND(E24*P24,2)</f>
        <v>0</v>
      </c>
      <c r="R24" s="237" t="s">
        <v>202</v>
      </c>
      <c r="S24" s="237" t="s">
        <v>142</v>
      </c>
      <c r="T24" s="238" t="s">
        <v>142</v>
      </c>
      <c r="U24" s="220">
        <v>1.9379999999999999</v>
      </c>
      <c r="V24" s="220">
        <f>ROUND(E24*U24,2)</f>
        <v>10.5</v>
      </c>
      <c r="W24" s="220"/>
      <c r="X24" s="220" t="s">
        <v>203</v>
      </c>
      <c r="Y24" s="210"/>
      <c r="Z24" s="210"/>
      <c r="AA24" s="210"/>
      <c r="AB24" s="210"/>
      <c r="AC24" s="210"/>
      <c r="AD24" s="210"/>
      <c r="AE24" s="210"/>
      <c r="AF24" s="210"/>
      <c r="AG24" s="210" t="s">
        <v>204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17"/>
      <c r="B25" s="218"/>
      <c r="C25" s="262" t="s">
        <v>683</v>
      </c>
      <c r="D25" s="258"/>
      <c r="E25" s="259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10"/>
      <c r="Z25" s="210"/>
      <c r="AA25" s="210"/>
      <c r="AB25" s="210"/>
      <c r="AC25" s="210"/>
      <c r="AD25" s="210"/>
      <c r="AE25" s="210"/>
      <c r="AF25" s="210"/>
      <c r="AG25" s="210" t="s">
        <v>208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17"/>
      <c r="B26" s="218"/>
      <c r="C26" s="262" t="s">
        <v>684</v>
      </c>
      <c r="D26" s="258"/>
      <c r="E26" s="259">
        <v>0.45</v>
      </c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10"/>
      <c r="Z26" s="210"/>
      <c r="AA26" s="210"/>
      <c r="AB26" s="210"/>
      <c r="AC26" s="210"/>
      <c r="AD26" s="210"/>
      <c r="AE26" s="210"/>
      <c r="AF26" s="210"/>
      <c r="AG26" s="210" t="s">
        <v>208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17"/>
      <c r="B27" s="218"/>
      <c r="C27" s="262" t="s">
        <v>685</v>
      </c>
      <c r="D27" s="258"/>
      <c r="E27" s="259">
        <v>0.27500000000000002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10"/>
      <c r="Z27" s="210"/>
      <c r="AA27" s="210"/>
      <c r="AB27" s="210"/>
      <c r="AC27" s="210"/>
      <c r="AD27" s="210"/>
      <c r="AE27" s="210"/>
      <c r="AF27" s="210"/>
      <c r="AG27" s="210" t="s">
        <v>208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17"/>
      <c r="B28" s="218"/>
      <c r="C28" s="262" t="s">
        <v>686</v>
      </c>
      <c r="D28" s="258"/>
      <c r="E28" s="259">
        <v>1.3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10"/>
      <c r="Z28" s="210"/>
      <c r="AA28" s="210"/>
      <c r="AB28" s="210"/>
      <c r="AC28" s="210"/>
      <c r="AD28" s="210"/>
      <c r="AE28" s="210"/>
      <c r="AF28" s="210"/>
      <c r="AG28" s="210" t="s">
        <v>208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17"/>
      <c r="B29" s="218"/>
      <c r="C29" s="262" t="s">
        <v>683</v>
      </c>
      <c r="D29" s="258"/>
      <c r="E29" s="259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10"/>
      <c r="Z29" s="210"/>
      <c r="AA29" s="210"/>
      <c r="AB29" s="210"/>
      <c r="AC29" s="210"/>
      <c r="AD29" s="210"/>
      <c r="AE29" s="210"/>
      <c r="AF29" s="210"/>
      <c r="AG29" s="210" t="s">
        <v>208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17"/>
      <c r="B30" s="218"/>
      <c r="C30" s="262" t="s">
        <v>687</v>
      </c>
      <c r="D30" s="258"/>
      <c r="E30" s="259">
        <v>2.2608000000000001</v>
      </c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10"/>
      <c r="Z30" s="210"/>
      <c r="AA30" s="210"/>
      <c r="AB30" s="210"/>
      <c r="AC30" s="210"/>
      <c r="AD30" s="210"/>
      <c r="AE30" s="210"/>
      <c r="AF30" s="210"/>
      <c r="AG30" s="210" t="s">
        <v>208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17"/>
      <c r="B31" s="218"/>
      <c r="C31" s="262" t="s">
        <v>688</v>
      </c>
      <c r="D31" s="258"/>
      <c r="E31" s="259">
        <v>1.1304000000000001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10"/>
      <c r="Z31" s="210"/>
      <c r="AA31" s="210"/>
      <c r="AB31" s="210"/>
      <c r="AC31" s="210"/>
      <c r="AD31" s="210"/>
      <c r="AE31" s="210"/>
      <c r="AF31" s="210"/>
      <c r="AG31" s="210" t="s">
        <v>208</v>
      </c>
      <c r="AH31" s="210">
        <v>0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ht="22.5" outlineLevel="1" x14ac:dyDescent="0.2">
      <c r="A32" s="232">
        <v>4</v>
      </c>
      <c r="B32" s="233" t="s">
        <v>343</v>
      </c>
      <c r="C32" s="251" t="s">
        <v>344</v>
      </c>
      <c r="D32" s="234" t="s">
        <v>241</v>
      </c>
      <c r="E32" s="235">
        <v>5.4161999999999999</v>
      </c>
      <c r="F32" s="236"/>
      <c r="G32" s="237">
        <f>ROUND(E32*F32,2)</f>
        <v>0</v>
      </c>
      <c r="H32" s="236"/>
      <c r="I32" s="237">
        <f>ROUND(E32*H32,2)</f>
        <v>0</v>
      </c>
      <c r="J32" s="236"/>
      <c r="K32" s="237">
        <f>ROUND(E32*J32,2)</f>
        <v>0</v>
      </c>
      <c r="L32" s="237">
        <v>21</v>
      </c>
      <c r="M32" s="237">
        <f>G32*(1+L32/100)</f>
        <v>0</v>
      </c>
      <c r="N32" s="237">
        <v>0</v>
      </c>
      <c r="O32" s="237">
        <f>ROUND(E32*N32,2)</f>
        <v>0</v>
      </c>
      <c r="P32" s="237">
        <v>0</v>
      </c>
      <c r="Q32" s="237">
        <f>ROUND(E32*P32,2)</f>
        <v>0</v>
      </c>
      <c r="R32" s="237" t="s">
        <v>202</v>
      </c>
      <c r="S32" s="237" t="s">
        <v>142</v>
      </c>
      <c r="T32" s="238" t="s">
        <v>142</v>
      </c>
      <c r="U32" s="220">
        <v>8.9999999999999993E-3</v>
      </c>
      <c r="V32" s="220">
        <f>ROUND(E32*U32,2)</f>
        <v>0.05</v>
      </c>
      <c r="W32" s="220"/>
      <c r="X32" s="220" t="s">
        <v>203</v>
      </c>
      <c r="Y32" s="210"/>
      <c r="Z32" s="210"/>
      <c r="AA32" s="210"/>
      <c r="AB32" s="210"/>
      <c r="AC32" s="210"/>
      <c r="AD32" s="210"/>
      <c r="AE32" s="210"/>
      <c r="AF32" s="210"/>
      <c r="AG32" s="210" t="s">
        <v>204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17"/>
      <c r="B33" s="218"/>
      <c r="C33" s="262" t="s">
        <v>683</v>
      </c>
      <c r="D33" s="258"/>
      <c r="E33" s="259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10"/>
      <c r="Z33" s="210"/>
      <c r="AA33" s="210"/>
      <c r="AB33" s="210"/>
      <c r="AC33" s="210"/>
      <c r="AD33" s="210"/>
      <c r="AE33" s="210"/>
      <c r="AF33" s="210"/>
      <c r="AG33" s="210" t="s">
        <v>208</v>
      </c>
      <c r="AH33" s="210">
        <v>0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17"/>
      <c r="B34" s="218"/>
      <c r="C34" s="262" t="s">
        <v>684</v>
      </c>
      <c r="D34" s="258"/>
      <c r="E34" s="259">
        <v>0.45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10"/>
      <c r="Z34" s="210"/>
      <c r="AA34" s="210"/>
      <c r="AB34" s="210"/>
      <c r="AC34" s="210"/>
      <c r="AD34" s="210"/>
      <c r="AE34" s="210"/>
      <c r="AF34" s="210"/>
      <c r="AG34" s="210" t="s">
        <v>208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17"/>
      <c r="B35" s="218"/>
      <c r="C35" s="262" t="s">
        <v>685</v>
      </c>
      <c r="D35" s="258"/>
      <c r="E35" s="259">
        <v>0.27500000000000002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10"/>
      <c r="Z35" s="210"/>
      <c r="AA35" s="210"/>
      <c r="AB35" s="210"/>
      <c r="AC35" s="210"/>
      <c r="AD35" s="210"/>
      <c r="AE35" s="210"/>
      <c r="AF35" s="210"/>
      <c r="AG35" s="210" t="s">
        <v>208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17"/>
      <c r="B36" s="218"/>
      <c r="C36" s="262" t="s">
        <v>686</v>
      </c>
      <c r="D36" s="258"/>
      <c r="E36" s="259">
        <v>1.3</v>
      </c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10"/>
      <c r="Z36" s="210"/>
      <c r="AA36" s="210"/>
      <c r="AB36" s="210"/>
      <c r="AC36" s="210"/>
      <c r="AD36" s="210"/>
      <c r="AE36" s="210"/>
      <c r="AF36" s="210"/>
      <c r="AG36" s="210" t="s">
        <v>208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17"/>
      <c r="B37" s="218"/>
      <c r="C37" s="262" t="s">
        <v>683</v>
      </c>
      <c r="D37" s="258"/>
      <c r="E37" s="259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10"/>
      <c r="Z37" s="210"/>
      <c r="AA37" s="210"/>
      <c r="AB37" s="210"/>
      <c r="AC37" s="210"/>
      <c r="AD37" s="210"/>
      <c r="AE37" s="210"/>
      <c r="AF37" s="210"/>
      <c r="AG37" s="210" t="s">
        <v>208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17"/>
      <c r="B38" s="218"/>
      <c r="C38" s="262" t="s">
        <v>687</v>
      </c>
      <c r="D38" s="258"/>
      <c r="E38" s="259">
        <v>2.2608000000000001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10"/>
      <c r="Z38" s="210"/>
      <c r="AA38" s="210"/>
      <c r="AB38" s="210"/>
      <c r="AC38" s="210"/>
      <c r="AD38" s="210"/>
      <c r="AE38" s="210"/>
      <c r="AF38" s="210"/>
      <c r="AG38" s="210" t="s">
        <v>208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17"/>
      <c r="B39" s="218"/>
      <c r="C39" s="262" t="s">
        <v>688</v>
      </c>
      <c r="D39" s="258"/>
      <c r="E39" s="259">
        <v>1.1304000000000001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10"/>
      <c r="Z39" s="210"/>
      <c r="AA39" s="210"/>
      <c r="AB39" s="210"/>
      <c r="AC39" s="210"/>
      <c r="AD39" s="210"/>
      <c r="AE39" s="210"/>
      <c r="AF39" s="210"/>
      <c r="AG39" s="210" t="s">
        <v>208</v>
      </c>
      <c r="AH39" s="210">
        <v>0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32">
        <v>5</v>
      </c>
      <c r="B40" s="233" t="s">
        <v>349</v>
      </c>
      <c r="C40" s="251" t="s">
        <v>350</v>
      </c>
      <c r="D40" s="234" t="s">
        <v>241</v>
      </c>
      <c r="E40" s="235">
        <v>5.4161999999999999</v>
      </c>
      <c r="F40" s="236"/>
      <c r="G40" s="237">
        <f>ROUND(E40*F40,2)</f>
        <v>0</v>
      </c>
      <c r="H40" s="236"/>
      <c r="I40" s="237">
        <f>ROUND(E40*H40,2)</f>
        <v>0</v>
      </c>
      <c r="J40" s="236"/>
      <c r="K40" s="237">
        <f>ROUND(E40*J40,2)</f>
        <v>0</v>
      </c>
      <c r="L40" s="237">
        <v>21</v>
      </c>
      <c r="M40" s="237">
        <f>G40*(1+L40/100)</f>
        <v>0</v>
      </c>
      <c r="N40" s="237">
        <v>0</v>
      </c>
      <c r="O40" s="237">
        <f>ROUND(E40*N40,2)</f>
        <v>0</v>
      </c>
      <c r="P40" s="237">
        <v>0</v>
      </c>
      <c r="Q40" s="237">
        <f>ROUND(E40*P40,2)</f>
        <v>0</v>
      </c>
      <c r="R40" s="237" t="s">
        <v>202</v>
      </c>
      <c r="S40" s="237" t="s">
        <v>142</v>
      </c>
      <c r="T40" s="238" t="s">
        <v>142</v>
      </c>
      <c r="U40" s="220">
        <v>0</v>
      </c>
      <c r="V40" s="220">
        <f>ROUND(E40*U40,2)</f>
        <v>0</v>
      </c>
      <c r="W40" s="220"/>
      <c r="X40" s="220" t="s">
        <v>203</v>
      </c>
      <c r="Y40" s="210"/>
      <c r="Z40" s="210"/>
      <c r="AA40" s="210"/>
      <c r="AB40" s="210"/>
      <c r="AC40" s="210"/>
      <c r="AD40" s="210"/>
      <c r="AE40" s="210"/>
      <c r="AF40" s="210"/>
      <c r="AG40" s="210" t="s">
        <v>204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17"/>
      <c r="B41" s="218"/>
      <c r="C41" s="262" t="s">
        <v>683</v>
      </c>
      <c r="D41" s="258"/>
      <c r="E41" s="259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10"/>
      <c r="Z41" s="210"/>
      <c r="AA41" s="210"/>
      <c r="AB41" s="210"/>
      <c r="AC41" s="210"/>
      <c r="AD41" s="210"/>
      <c r="AE41" s="210"/>
      <c r="AF41" s="210"/>
      <c r="AG41" s="210" t="s">
        <v>208</v>
      </c>
      <c r="AH41" s="210">
        <v>0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17"/>
      <c r="B42" s="218"/>
      <c r="C42" s="262" t="s">
        <v>684</v>
      </c>
      <c r="D42" s="258"/>
      <c r="E42" s="259">
        <v>0.45</v>
      </c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10"/>
      <c r="Z42" s="210"/>
      <c r="AA42" s="210"/>
      <c r="AB42" s="210"/>
      <c r="AC42" s="210"/>
      <c r="AD42" s="210"/>
      <c r="AE42" s="210"/>
      <c r="AF42" s="210"/>
      <c r="AG42" s="210" t="s">
        <v>208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17"/>
      <c r="B43" s="218"/>
      <c r="C43" s="262" t="s">
        <v>685</v>
      </c>
      <c r="D43" s="258"/>
      <c r="E43" s="259">
        <v>0.27500000000000002</v>
      </c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10"/>
      <c r="Z43" s="210"/>
      <c r="AA43" s="210"/>
      <c r="AB43" s="210"/>
      <c r="AC43" s="210"/>
      <c r="AD43" s="210"/>
      <c r="AE43" s="210"/>
      <c r="AF43" s="210"/>
      <c r="AG43" s="210" t="s">
        <v>208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17"/>
      <c r="B44" s="218"/>
      <c r="C44" s="262" t="s">
        <v>686</v>
      </c>
      <c r="D44" s="258"/>
      <c r="E44" s="259">
        <v>1.3</v>
      </c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10"/>
      <c r="Z44" s="210"/>
      <c r="AA44" s="210"/>
      <c r="AB44" s="210"/>
      <c r="AC44" s="210"/>
      <c r="AD44" s="210"/>
      <c r="AE44" s="210"/>
      <c r="AF44" s="210"/>
      <c r="AG44" s="210" t="s">
        <v>208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17"/>
      <c r="B45" s="218"/>
      <c r="C45" s="262" t="s">
        <v>683</v>
      </c>
      <c r="D45" s="258"/>
      <c r="E45" s="259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10"/>
      <c r="Z45" s="210"/>
      <c r="AA45" s="210"/>
      <c r="AB45" s="210"/>
      <c r="AC45" s="210"/>
      <c r="AD45" s="210"/>
      <c r="AE45" s="210"/>
      <c r="AF45" s="210"/>
      <c r="AG45" s="210" t="s">
        <v>208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17"/>
      <c r="B46" s="218"/>
      <c r="C46" s="262" t="s">
        <v>687</v>
      </c>
      <c r="D46" s="258"/>
      <c r="E46" s="259">
        <v>2.2608000000000001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10"/>
      <c r="Z46" s="210"/>
      <c r="AA46" s="210"/>
      <c r="AB46" s="210"/>
      <c r="AC46" s="210"/>
      <c r="AD46" s="210"/>
      <c r="AE46" s="210"/>
      <c r="AF46" s="210"/>
      <c r="AG46" s="210" t="s">
        <v>208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17"/>
      <c r="B47" s="218"/>
      <c r="C47" s="262" t="s">
        <v>688</v>
      </c>
      <c r="D47" s="258"/>
      <c r="E47" s="259">
        <v>1.1304000000000001</v>
      </c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10"/>
      <c r="Z47" s="210"/>
      <c r="AA47" s="210"/>
      <c r="AB47" s="210"/>
      <c r="AC47" s="210"/>
      <c r="AD47" s="210"/>
      <c r="AE47" s="210"/>
      <c r="AF47" s="210"/>
      <c r="AG47" s="210" t="s">
        <v>208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32">
        <v>6</v>
      </c>
      <c r="B48" s="233" t="s">
        <v>691</v>
      </c>
      <c r="C48" s="251" t="s">
        <v>692</v>
      </c>
      <c r="D48" s="234" t="s">
        <v>201</v>
      </c>
      <c r="E48" s="235">
        <v>60</v>
      </c>
      <c r="F48" s="236"/>
      <c r="G48" s="237">
        <f>ROUND(E48*F48,2)</f>
        <v>0</v>
      </c>
      <c r="H48" s="236"/>
      <c r="I48" s="237">
        <f>ROUND(E48*H48,2)</f>
        <v>0</v>
      </c>
      <c r="J48" s="236"/>
      <c r="K48" s="237">
        <f>ROUND(E48*J48,2)</f>
        <v>0</v>
      </c>
      <c r="L48" s="237">
        <v>21</v>
      </c>
      <c r="M48" s="237">
        <f>G48*(1+L48/100)</f>
        <v>0</v>
      </c>
      <c r="N48" s="237">
        <v>0</v>
      </c>
      <c r="O48" s="237">
        <f>ROUND(E48*N48,2)</f>
        <v>0</v>
      </c>
      <c r="P48" s="237">
        <v>0</v>
      </c>
      <c r="Q48" s="237">
        <f>ROUND(E48*P48,2)</f>
        <v>0</v>
      </c>
      <c r="R48" s="237"/>
      <c r="S48" s="237" t="s">
        <v>184</v>
      </c>
      <c r="T48" s="238" t="s">
        <v>143</v>
      </c>
      <c r="U48" s="220">
        <v>0.25</v>
      </c>
      <c r="V48" s="220">
        <f>ROUND(E48*U48,2)</f>
        <v>15</v>
      </c>
      <c r="W48" s="220"/>
      <c r="X48" s="220" t="s">
        <v>203</v>
      </c>
      <c r="Y48" s="210"/>
      <c r="Z48" s="210"/>
      <c r="AA48" s="210"/>
      <c r="AB48" s="210"/>
      <c r="AC48" s="210"/>
      <c r="AD48" s="210"/>
      <c r="AE48" s="210"/>
      <c r="AF48" s="210"/>
      <c r="AG48" s="210" t="s">
        <v>204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ht="22.5" outlineLevel="1" x14ac:dyDescent="0.2">
      <c r="A49" s="217"/>
      <c r="B49" s="218"/>
      <c r="C49" s="252" t="s">
        <v>693</v>
      </c>
      <c r="D49" s="239"/>
      <c r="E49" s="239"/>
      <c r="F49" s="239"/>
      <c r="G49" s="239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10"/>
      <c r="Z49" s="210"/>
      <c r="AA49" s="210"/>
      <c r="AB49" s="210"/>
      <c r="AC49" s="210"/>
      <c r="AD49" s="210"/>
      <c r="AE49" s="210"/>
      <c r="AF49" s="210"/>
      <c r="AG49" s="210" t="s">
        <v>146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40" t="str">
        <f>C49</f>
        <v>Vyvrtání kruhového otvoru (jámy)  používané při budování základů např. pro ploty, zábradlí, dětská hřiště, osvětlení, přístřešky, zahradní stavby, atd.</v>
      </c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17"/>
      <c r="B50" s="218"/>
      <c r="C50" s="262" t="s">
        <v>683</v>
      </c>
      <c r="D50" s="258"/>
      <c r="E50" s="259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10"/>
      <c r="Z50" s="210"/>
      <c r="AA50" s="210"/>
      <c r="AB50" s="210"/>
      <c r="AC50" s="210"/>
      <c r="AD50" s="210"/>
      <c r="AE50" s="210"/>
      <c r="AF50" s="210"/>
      <c r="AG50" s="210" t="s">
        <v>208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17"/>
      <c r="B51" s="218"/>
      <c r="C51" s="262" t="s">
        <v>694</v>
      </c>
      <c r="D51" s="258"/>
      <c r="E51" s="259">
        <v>40</v>
      </c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10"/>
      <c r="Z51" s="210"/>
      <c r="AA51" s="210"/>
      <c r="AB51" s="210"/>
      <c r="AC51" s="210"/>
      <c r="AD51" s="210"/>
      <c r="AE51" s="210"/>
      <c r="AF51" s="210"/>
      <c r="AG51" s="210" t="s">
        <v>208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17"/>
      <c r="B52" s="218"/>
      <c r="C52" s="262" t="s">
        <v>695</v>
      </c>
      <c r="D52" s="258"/>
      <c r="E52" s="259">
        <v>20</v>
      </c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10"/>
      <c r="Z52" s="210"/>
      <c r="AA52" s="210"/>
      <c r="AB52" s="210"/>
      <c r="AC52" s="210"/>
      <c r="AD52" s="210"/>
      <c r="AE52" s="210"/>
      <c r="AF52" s="210"/>
      <c r="AG52" s="210" t="s">
        <v>208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x14ac:dyDescent="0.2">
      <c r="A53" s="226" t="s">
        <v>137</v>
      </c>
      <c r="B53" s="227" t="s">
        <v>81</v>
      </c>
      <c r="C53" s="250" t="s">
        <v>82</v>
      </c>
      <c r="D53" s="228"/>
      <c r="E53" s="229"/>
      <c r="F53" s="230"/>
      <c r="G53" s="230">
        <f>SUMIF(AG54:AG77,"&lt;&gt;NOR",G54:G77)</f>
        <v>0</v>
      </c>
      <c r="H53" s="230"/>
      <c r="I53" s="230">
        <f>SUM(I54:I77)</f>
        <v>0</v>
      </c>
      <c r="J53" s="230"/>
      <c r="K53" s="230">
        <f>SUM(K54:K77)</f>
        <v>0</v>
      </c>
      <c r="L53" s="230"/>
      <c r="M53" s="230">
        <f>SUM(M54:M77)</f>
        <v>0</v>
      </c>
      <c r="N53" s="230"/>
      <c r="O53" s="230">
        <f>SUM(O54:O77)</f>
        <v>6.16</v>
      </c>
      <c r="P53" s="230"/>
      <c r="Q53" s="230">
        <f>SUM(Q54:Q77)</f>
        <v>0</v>
      </c>
      <c r="R53" s="230"/>
      <c r="S53" s="230"/>
      <c r="T53" s="231"/>
      <c r="U53" s="225"/>
      <c r="V53" s="225">
        <f>SUM(V54:V77)</f>
        <v>3.44</v>
      </c>
      <c r="W53" s="225"/>
      <c r="X53" s="225"/>
      <c r="AG53" t="s">
        <v>138</v>
      </c>
    </row>
    <row r="54" spans="1:60" outlineLevel="1" x14ac:dyDescent="0.2">
      <c r="A54" s="232">
        <v>7</v>
      </c>
      <c r="B54" s="233" t="s">
        <v>367</v>
      </c>
      <c r="C54" s="251" t="s">
        <v>368</v>
      </c>
      <c r="D54" s="234" t="s">
        <v>241</v>
      </c>
      <c r="E54" s="235">
        <v>0.59889999999999999</v>
      </c>
      <c r="F54" s="236"/>
      <c r="G54" s="237">
        <f>ROUND(E54*F54,2)</f>
        <v>0</v>
      </c>
      <c r="H54" s="236"/>
      <c r="I54" s="237">
        <f>ROUND(E54*H54,2)</f>
        <v>0</v>
      </c>
      <c r="J54" s="236"/>
      <c r="K54" s="237">
        <f>ROUND(E54*J54,2)</f>
        <v>0</v>
      </c>
      <c r="L54" s="237">
        <v>21</v>
      </c>
      <c r="M54" s="237">
        <f>G54*(1+L54/100)</f>
        <v>0</v>
      </c>
      <c r="N54" s="237">
        <v>1.9397</v>
      </c>
      <c r="O54" s="237">
        <f>ROUND(E54*N54,2)</f>
        <v>1.1599999999999999</v>
      </c>
      <c r="P54" s="237">
        <v>0</v>
      </c>
      <c r="Q54" s="237">
        <f>ROUND(E54*P54,2)</f>
        <v>0</v>
      </c>
      <c r="R54" s="237"/>
      <c r="S54" s="237" t="s">
        <v>142</v>
      </c>
      <c r="T54" s="238" t="s">
        <v>142</v>
      </c>
      <c r="U54" s="220">
        <v>0.96499999999999997</v>
      </c>
      <c r="V54" s="220">
        <f>ROUND(E54*U54,2)</f>
        <v>0.57999999999999996</v>
      </c>
      <c r="W54" s="220"/>
      <c r="X54" s="220" t="s">
        <v>203</v>
      </c>
      <c r="Y54" s="210"/>
      <c r="Z54" s="210"/>
      <c r="AA54" s="210"/>
      <c r="AB54" s="210"/>
      <c r="AC54" s="210"/>
      <c r="AD54" s="210"/>
      <c r="AE54" s="210"/>
      <c r="AF54" s="210"/>
      <c r="AG54" s="210" t="s">
        <v>204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17"/>
      <c r="B55" s="218"/>
      <c r="C55" s="262" t="s">
        <v>696</v>
      </c>
      <c r="D55" s="258"/>
      <c r="E55" s="259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10"/>
      <c r="Z55" s="210"/>
      <c r="AA55" s="210"/>
      <c r="AB55" s="210"/>
      <c r="AC55" s="210"/>
      <c r="AD55" s="210"/>
      <c r="AE55" s="210"/>
      <c r="AF55" s="210"/>
      <c r="AG55" s="210" t="s">
        <v>208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17"/>
      <c r="B56" s="218"/>
      <c r="C56" s="262" t="s">
        <v>697</v>
      </c>
      <c r="D56" s="258"/>
      <c r="E56" s="259">
        <v>0.4239</v>
      </c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10"/>
      <c r="Z56" s="210"/>
      <c r="AA56" s="210"/>
      <c r="AB56" s="210"/>
      <c r="AC56" s="210"/>
      <c r="AD56" s="210"/>
      <c r="AE56" s="210"/>
      <c r="AF56" s="210"/>
      <c r="AG56" s="210" t="s">
        <v>208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17"/>
      <c r="B57" s="218"/>
      <c r="C57" s="262" t="s">
        <v>698</v>
      </c>
      <c r="D57" s="258"/>
      <c r="E57" s="259">
        <v>0.05</v>
      </c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10"/>
      <c r="Z57" s="210"/>
      <c r="AA57" s="210"/>
      <c r="AB57" s="210"/>
      <c r="AC57" s="210"/>
      <c r="AD57" s="210"/>
      <c r="AE57" s="210"/>
      <c r="AF57" s="210"/>
      <c r="AG57" s="210" t="s">
        <v>208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17"/>
      <c r="B58" s="218"/>
      <c r="C58" s="262" t="s">
        <v>699</v>
      </c>
      <c r="D58" s="258"/>
      <c r="E58" s="259">
        <v>2.5000000000000001E-2</v>
      </c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10"/>
      <c r="Z58" s="210"/>
      <c r="AA58" s="210"/>
      <c r="AB58" s="210"/>
      <c r="AC58" s="210"/>
      <c r="AD58" s="210"/>
      <c r="AE58" s="210"/>
      <c r="AF58" s="210"/>
      <c r="AG58" s="210" t="s">
        <v>208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17"/>
      <c r="B59" s="218"/>
      <c r="C59" s="262" t="s">
        <v>700</v>
      </c>
      <c r="D59" s="258"/>
      <c r="E59" s="259">
        <v>0.1</v>
      </c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10"/>
      <c r="Z59" s="210"/>
      <c r="AA59" s="210"/>
      <c r="AB59" s="210"/>
      <c r="AC59" s="210"/>
      <c r="AD59" s="210"/>
      <c r="AE59" s="210"/>
      <c r="AF59" s="210"/>
      <c r="AG59" s="210" t="s">
        <v>208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32">
        <v>8</v>
      </c>
      <c r="B60" s="233" t="s">
        <v>374</v>
      </c>
      <c r="C60" s="251" t="s">
        <v>375</v>
      </c>
      <c r="D60" s="234" t="s">
        <v>241</v>
      </c>
      <c r="E60" s="235">
        <v>1.95</v>
      </c>
      <c r="F60" s="236"/>
      <c r="G60" s="237">
        <f>ROUND(E60*F60,2)</f>
        <v>0</v>
      </c>
      <c r="H60" s="236"/>
      <c r="I60" s="237">
        <f>ROUND(E60*H60,2)</f>
        <v>0</v>
      </c>
      <c r="J60" s="236"/>
      <c r="K60" s="237">
        <f>ROUND(E60*J60,2)</f>
        <v>0</v>
      </c>
      <c r="L60" s="237">
        <v>21</v>
      </c>
      <c r="M60" s="237">
        <f>G60*(1+L60/100)</f>
        <v>0</v>
      </c>
      <c r="N60" s="237">
        <v>2.5249999999999999</v>
      </c>
      <c r="O60" s="237">
        <f>ROUND(E60*N60,2)</f>
        <v>4.92</v>
      </c>
      <c r="P60" s="237">
        <v>0</v>
      </c>
      <c r="Q60" s="237">
        <f>ROUND(E60*P60,2)</f>
        <v>0</v>
      </c>
      <c r="R60" s="237" t="s">
        <v>376</v>
      </c>
      <c r="S60" s="237" t="s">
        <v>142</v>
      </c>
      <c r="T60" s="238" t="s">
        <v>142</v>
      </c>
      <c r="U60" s="220">
        <v>0.47699999999999998</v>
      </c>
      <c r="V60" s="220">
        <f>ROUND(E60*U60,2)</f>
        <v>0.93</v>
      </c>
      <c r="W60" s="220"/>
      <c r="X60" s="220" t="s">
        <v>203</v>
      </c>
      <c r="Y60" s="210"/>
      <c r="Z60" s="210"/>
      <c r="AA60" s="210"/>
      <c r="AB60" s="210"/>
      <c r="AC60" s="210"/>
      <c r="AD60" s="210"/>
      <c r="AE60" s="210"/>
      <c r="AF60" s="210"/>
      <c r="AG60" s="210" t="s">
        <v>204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17"/>
      <c r="B61" s="218"/>
      <c r="C61" s="252" t="s">
        <v>701</v>
      </c>
      <c r="D61" s="239"/>
      <c r="E61" s="239"/>
      <c r="F61" s="239"/>
      <c r="G61" s="239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10"/>
      <c r="Z61" s="210"/>
      <c r="AA61" s="210"/>
      <c r="AB61" s="210"/>
      <c r="AC61" s="210"/>
      <c r="AD61" s="210"/>
      <c r="AE61" s="210"/>
      <c r="AF61" s="210"/>
      <c r="AG61" s="210" t="s">
        <v>146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40" t="str">
        <f>C61</f>
        <v>Položka obsahuje náklady na dodávku a uložení betonu do připravené konstrukce. Bednění se oceňuje samostatně.</v>
      </c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17"/>
      <c r="B62" s="218"/>
      <c r="C62" s="262" t="s">
        <v>696</v>
      </c>
      <c r="D62" s="258"/>
      <c r="E62" s="259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10"/>
      <c r="Z62" s="210"/>
      <c r="AA62" s="210"/>
      <c r="AB62" s="210"/>
      <c r="AC62" s="210"/>
      <c r="AD62" s="210"/>
      <c r="AE62" s="210"/>
      <c r="AF62" s="210"/>
      <c r="AG62" s="210" t="s">
        <v>208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17"/>
      <c r="B63" s="218"/>
      <c r="C63" s="262" t="s">
        <v>702</v>
      </c>
      <c r="D63" s="258"/>
      <c r="E63" s="259">
        <v>0.5</v>
      </c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10"/>
      <c r="Z63" s="210"/>
      <c r="AA63" s="210"/>
      <c r="AB63" s="210"/>
      <c r="AC63" s="210"/>
      <c r="AD63" s="210"/>
      <c r="AE63" s="210"/>
      <c r="AF63" s="210"/>
      <c r="AG63" s="210" t="s">
        <v>208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17"/>
      <c r="B64" s="218"/>
      <c r="C64" s="262" t="s">
        <v>703</v>
      </c>
      <c r="D64" s="258"/>
      <c r="E64" s="259">
        <v>0.25</v>
      </c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10"/>
      <c r="Z64" s="210"/>
      <c r="AA64" s="210"/>
      <c r="AB64" s="210"/>
      <c r="AC64" s="210"/>
      <c r="AD64" s="210"/>
      <c r="AE64" s="210"/>
      <c r="AF64" s="210"/>
      <c r="AG64" s="210" t="s">
        <v>208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17"/>
      <c r="B65" s="218"/>
      <c r="C65" s="262" t="s">
        <v>704</v>
      </c>
      <c r="D65" s="258"/>
      <c r="E65" s="259">
        <v>1.2</v>
      </c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10"/>
      <c r="Z65" s="210"/>
      <c r="AA65" s="210"/>
      <c r="AB65" s="210"/>
      <c r="AC65" s="210"/>
      <c r="AD65" s="210"/>
      <c r="AE65" s="210"/>
      <c r="AF65" s="210"/>
      <c r="AG65" s="210" t="s">
        <v>208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2">
        <v>9</v>
      </c>
      <c r="B66" s="233" t="s">
        <v>383</v>
      </c>
      <c r="C66" s="251" t="s">
        <v>384</v>
      </c>
      <c r="D66" s="234" t="s">
        <v>232</v>
      </c>
      <c r="E66" s="235">
        <v>2.2799999999999998</v>
      </c>
      <c r="F66" s="236"/>
      <c r="G66" s="237">
        <f>ROUND(E66*F66,2)</f>
        <v>0</v>
      </c>
      <c r="H66" s="236"/>
      <c r="I66" s="237">
        <f>ROUND(E66*H66,2)</f>
        <v>0</v>
      </c>
      <c r="J66" s="236"/>
      <c r="K66" s="237">
        <f>ROUND(E66*J66,2)</f>
        <v>0</v>
      </c>
      <c r="L66" s="237">
        <v>21</v>
      </c>
      <c r="M66" s="237">
        <f>G66*(1+L66/100)</f>
        <v>0</v>
      </c>
      <c r="N66" s="237">
        <v>3.6400000000000002E-2</v>
      </c>
      <c r="O66" s="237">
        <f>ROUND(E66*N66,2)</f>
        <v>0.08</v>
      </c>
      <c r="P66" s="237">
        <v>0</v>
      </c>
      <c r="Q66" s="237">
        <f>ROUND(E66*P66,2)</f>
        <v>0</v>
      </c>
      <c r="R66" s="237" t="s">
        <v>376</v>
      </c>
      <c r="S66" s="237" t="s">
        <v>142</v>
      </c>
      <c r="T66" s="238" t="s">
        <v>142</v>
      </c>
      <c r="U66" s="220">
        <v>0.52700000000000002</v>
      </c>
      <c r="V66" s="220">
        <f>ROUND(E66*U66,2)</f>
        <v>1.2</v>
      </c>
      <c r="W66" s="220"/>
      <c r="X66" s="220" t="s">
        <v>203</v>
      </c>
      <c r="Y66" s="210"/>
      <c r="Z66" s="210"/>
      <c r="AA66" s="210"/>
      <c r="AB66" s="210"/>
      <c r="AC66" s="210"/>
      <c r="AD66" s="210"/>
      <c r="AE66" s="210"/>
      <c r="AF66" s="210"/>
      <c r="AG66" s="210" t="s">
        <v>204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ht="22.5" outlineLevel="1" x14ac:dyDescent="0.2">
      <c r="A67" s="217"/>
      <c r="B67" s="218"/>
      <c r="C67" s="261" t="s">
        <v>385</v>
      </c>
      <c r="D67" s="260"/>
      <c r="E67" s="260"/>
      <c r="F67" s="260"/>
      <c r="G67" s="26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10"/>
      <c r="Z67" s="210"/>
      <c r="AA67" s="210"/>
      <c r="AB67" s="210"/>
      <c r="AC67" s="210"/>
      <c r="AD67" s="210"/>
      <c r="AE67" s="210"/>
      <c r="AF67" s="210"/>
      <c r="AG67" s="210" t="s">
        <v>206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40" t="str">
        <f>C67</f>
        <v>bednění svislé nebo šikmé (odkloněné), půdorysně přímé nebo zalomené, stěn základových patek ve volných nebo zapažených jámách, rýhách, šachtách, včetně případných vzpěr,</v>
      </c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17"/>
      <c r="B68" s="218"/>
      <c r="C68" s="262" t="s">
        <v>696</v>
      </c>
      <c r="D68" s="258"/>
      <c r="E68" s="259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10"/>
      <c r="Z68" s="210"/>
      <c r="AA68" s="210"/>
      <c r="AB68" s="210"/>
      <c r="AC68" s="210"/>
      <c r="AD68" s="210"/>
      <c r="AE68" s="210"/>
      <c r="AF68" s="210"/>
      <c r="AG68" s="210" t="s">
        <v>208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17"/>
      <c r="B69" s="218"/>
      <c r="C69" s="262" t="s">
        <v>705</v>
      </c>
      <c r="D69" s="258"/>
      <c r="E69" s="259">
        <v>0.84</v>
      </c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10"/>
      <c r="Z69" s="210"/>
      <c r="AA69" s="210"/>
      <c r="AB69" s="210"/>
      <c r="AC69" s="210"/>
      <c r="AD69" s="210"/>
      <c r="AE69" s="210"/>
      <c r="AF69" s="210"/>
      <c r="AG69" s="210" t="s">
        <v>208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17"/>
      <c r="B70" s="218"/>
      <c r="C70" s="262" t="s">
        <v>706</v>
      </c>
      <c r="D70" s="258"/>
      <c r="E70" s="259">
        <v>0.42</v>
      </c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10"/>
      <c r="Z70" s="210"/>
      <c r="AA70" s="210"/>
      <c r="AB70" s="210"/>
      <c r="AC70" s="210"/>
      <c r="AD70" s="210"/>
      <c r="AE70" s="210"/>
      <c r="AF70" s="210"/>
      <c r="AG70" s="210" t="s">
        <v>208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17"/>
      <c r="B71" s="218"/>
      <c r="C71" s="262" t="s">
        <v>707</v>
      </c>
      <c r="D71" s="258"/>
      <c r="E71" s="259">
        <v>1.02</v>
      </c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10"/>
      <c r="Z71" s="210"/>
      <c r="AA71" s="210"/>
      <c r="AB71" s="210"/>
      <c r="AC71" s="210"/>
      <c r="AD71" s="210"/>
      <c r="AE71" s="210"/>
      <c r="AF71" s="210"/>
      <c r="AG71" s="210" t="s">
        <v>208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32">
        <v>10</v>
      </c>
      <c r="B72" s="233" t="s">
        <v>390</v>
      </c>
      <c r="C72" s="251" t="s">
        <v>391</v>
      </c>
      <c r="D72" s="234" t="s">
        <v>232</v>
      </c>
      <c r="E72" s="235">
        <v>2.2799999999999998</v>
      </c>
      <c r="F72" s="236"/>
      <c r="G72" s="237">
        <f>ROUND(E72*F72,2)</f>
        <v>0</v>
      </c>
      <c r="H72" s="236"/>
      <c r="I72" s="237">
        <f>ROUND(E72*H72,2)</f>
        <v>0</v>
      </c>
      <c r="J72" s="236"/>
      <c r="K72" s="237">
        <f>ROUND(E72*J72,2)</f>
        <v>0</v>
      </c>
      <c r="L72" s="237">
        <v>21</v>
      </c>
      <c r="M72" s="237">
        <f>G72*(1+L72/100)</f>
        <v>0</v>
      </c>
      <c r="N72" s="237">
        <v>0</v>
      </c>
      <c r="O72" s="237">
        <f>ROUND(E72*N72,2)</f>
        <v>0</v>
      </c>
      <c r="P72" s="237">
        <v>0</v>
      </c>
      <c r="Q72" s="237">
        <f>ROUND(E72*P72,2)</f>
        <v>0</v>
      </c>
      <c r="R72" s="237" t="s">
        <v>376</v>
      </c>
      <c r="S72" s="237" t="s">
        <v>142</v>
      </c>
      <c r="T72" s="238" t="s">
        <v>142</v>
      </c>
      <c r="U72" s="220">
        <v>0.32</v>
      </c>
      <c r="V72" s="220">
        <f>ROUND(E72*U72,2)</f>
        <v>0.73</v>
      </c>
      <c r="W72" s="220"/>
      <c r="X72" s="220" t="s">
        <v>203</v>
      </c>
      <c r="Y72" s="210"/>
      <c r="Z72" s="210"/>
      <c r="AA72" s="210"/>
      <c r="AB72" s="210"/>
      <c r="AC72" s="210"/>
      <c r="AD72" s="210"/>
      <c r="AE72" s="210"/>
      <c r="AF72" s="210"/>
      <c r="AG72" s="210" t="s">
        <v>204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2.5" outlineLevel="1" x14ac:dyDescent="0.2">
      <c r="A73" s="217"/>
      <c r="B73" s="218"/>
      <c r="C73" s="261" t="s">
        <v>385</v>
      </c>
      <c r="D73" s="260"/>
      <c r="E73" s="260"/>
      <c r="F73" s="260"/>
      <c r="G73" s="26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10"/>
      <c r="Z73" s="210"/>
      <c r="AA73" s="210"/>
      <c r="AB73" s="210"/>
      <c r="AC73" s="210"/>
      <c r="AD73" s="210"/>
      <c r="AE73" s="210"/>
      <c r="AF73" s="210"/>
      <c r="AG73" s="210" t="s">
        <v>206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40" t="str">
        <f>C73</f>
        <v>bednění svislé nebo šikmé (odkloněné), půdorysně přímé nebo zalomené, stěn základových patek ve volných nebo zapažených jámách, rýhách, šachtách, včetně případných vzpěr,</v>
      </c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17"/>
      <c r="B74" s="218"/>
      <c r="C74" s="262" t="s">
        <v>696</v>
      </c>
      <c r="D74" s="258"/>
      <c r="E74" s="259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10"/>
      <c r="Z74" s="210"/>
      <c r="AA74" s="210"/>
      <c r="AB74" s="210"/>
      <c r="AC74" s="210"/>
      <c r="AD74" s="210"/>
      <c r="AE74" s="210"/>
      <c r="AF74" s="210"/>
      <c r="AG74" s="210" t="s">
        <v>208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17"/>
      <c r="B75" s="218"/>
      <c r="C75" s="262" t="s">
        <v>705</v>
      </c>
      <c r="D75" s="258"/>
      <c r="E75" s="259">
        <v>0.84</v>
      </c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10"/>
      <c r="Z75" s="210"/>
      <c r="AA75" s="210"/>
      <c r="AB75" s="210"/>
      <c r="AC75" s="210"/>
      <c r="AD75" s="210"/>
      <c r="AE75" s="210"/>
      <c r="AF75" s="210"/>
      <c r="AG75" s="210" t="s">
        <v>208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1" x14ac:dyDescent="0.2">
      <c r="A76" s="217"/>
      <c r="B76" s="218"/>
      <c r="C76" s="262" t="s">
        <v>706</v>
      </c>
      <c r="D76" s="258"/>
      <c r="E76" s="259">
        <v>0.42</v>
      </c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10"/>
      <c r="Z76" s="210"/>
      <c r="AA76" s="210"/>
      <c r="AB76" s="210"/>
      <c r="AC76" s="210"/>
      <c r="AD76" s="210"/>
      <c r="AE76" s="210"/>
      <c r="AF76" s="210"/>
      <c r="AG76" s="210" t="s">
        <v>208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17"/>
      <c r="B77" s="218"/>
      <c r="C77" s="262" t="s">
        <v>707</v>
      </c>
      <c r="D77" s="258"/>
      <c r="E77" s="259">
        <v>1.02</v>
      </c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10"/>
      <c r="Z77" s="210"/>
      <c r="AA77" s="210"/>
      <c r="AB77" s="210"/>
      <c r="AC77" s="210"/>
      <c r="AD77" s="210"/>
      <c r="AE77" s="210"/>
      <c r="AF77" s="210"/>
      <c r="AG77" s="210" t="s">
        <v>208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x14ac:dyDescent="0.2">
      <c r="A78" s="226" t="s">
        <v>137</v>
      </c>
      <c r="B78" s="227" t="s">
        <v>85</v>
      </c>
      <c r="C78" s="250" t="s">
        <v>86</v>
      </c>
      <c r="D78" s="228"/>
      <c r="E78" s="229"/>
      <c r="F78" s="230"/>
      <c r="G78" s="230">
        <f>SUMIF(AG79:AG84,"&lt;&gt;NOR",G79:G84)</f>
        <v>0</v>
      </c>
      <c r="H78" s="230"/>
      <c r="I78" s="230">
        <f>SUM(I79:I84)</f>
        <v>0</v>
      </c>
      <c r="J78" s="230"/>
      <c r="K78" s="230">
        <f>SUM(K79:K84)</f>
        <v>0</v>
      </c>
      <c r="L78" s="230"/>
      <c r="M78" s="230">
        <f>SUM(M79:M84)</f>
        <v>0</v>
      </c>
      <c r="N78" s="230"/>
      <c r="O78" s="230">
        <f>SUM(O79:O84)</f>
        <v>7.5</v>
      </c>
      <c r="P78" s="230"/>
      <c r="Q78" s="230">
        <f>SUM(Q79:Q84)</f>
        <v>0</v>
      </c>
      <c r="R78" s="230"/>
      <c r="S78" s="230"/>
      <c r="T78" s="231"/>
      <c r="U78" s="225"/>
      <c r="V78" s="225">
        <f>SUM(V79:V84)</f>
        <v>31.2</v>
      </c>
      <c r="W78" s="225"/>
      <c r="X78" s="225"/>
      <c r="AG78" t="s">
        <v>138</v>
      </c>
    </row>
    <row r="79" spans="1:60" ht="22.5" outlineLevel="1" x14ac:dyDescent="0.2">
      <c r="A79" s="232">
        <v>11</v>
      </c>
      <c r="B79" s="233" t="s">
        <v>708</v>
      </c>
      <c r="C79" s="251" t="s">
        <v>709</v>
      </c>
      <c r="D79" s="234" t="s">
        <v>201</v>
      </c>
      <c r="E79" s="235">
        <v>60</v>
      </c>
      <c r="F79" s="236"/>
      <c r="G79" s="237">
        <f>ROUND(E79*F79,2)</f>
        <v>0</v>
      </c>
      <c r="H79" s="236"/>
      <c r="I79" s="237">
        <f>ROUND(E79*H79,2)</f>
        <v>0</v>
      </c>
      <c r="J79" s="236"/>
      <c r="K79" s="237">
        <f>ROUND(E79*J79,2)</f>
        <v>0</v>
      </c>
      <c r="L79" s="237">
        <v>21</v>
      </c>
      <c r="M79" s="237">
        <f>G79*(1+L79/100)</f>
        <v>0</v>
      </c>
      <c r="N79" s="237">
        <v>0.125</v>
      </c>
      <c r="O79" s="237">
        <f>ROUND(E79*N79,2)</f>
        <v>7.5</v>
      </c>
      <c r="P79" s="237">
        <v>0</v>
      </c>
      <c r="Q79" s="237">
        <f>ROUND(E79*P79,2)</f>
        <v>0</v>
      </c>
      <c r="R79" s="237" t="s">
        <v>394</v>
      </c>
      <c r="S79" s="237" t="s">
        <v>142</v>
      </c>
      <c r="T79" s="238" t="s">
        <v>142</v>
      </c>
      <c r="U79" s="220">
        <v>0.52</v>
      </c>
      <c r="V79" s="220">
        <f>ROUND(E79*U79,2)</f>
        <v>31.2</v>
      </c>
      <c r="W79" s="220"/>
      <c r="X79" s="220" t="s">
        <v>203</v>
      </c>
      <c r="Y79" s="210"/>
      <c r="Z79" s="210"/>
      <c r="AA79" s="210"/>
      <c r="AB79" s="210"/>
      <c r="AC79" s="210"/>
      <c r="AD79" s="210"/>
      <c r="AE79" s="210"/>
      <c r="AF79" s="210"/>
      <c r="AG79" s="210" t="s">
        <v>204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">
      <c r="A80" s="217"/>
      <c r="B80" s="218"/>
      <c r="C80" s="261" t="s">
        <v>710</v>
      </c>
      <c r="D80" s="260"/>
      <c r="E80" s="260"/>
      <c r="F80" s="260"/>
      <c r="G80" s="26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10"/>
      <c r="Z80" s="210"/>
      <c r="AA80" s="210"/>
      <c r="AB80" s="210"/>
      <c r="AC80" s="210"/>
      <c r="AD80" s="210"/>
      <c r="AE80" s="210"/>
      <c r="AF80" s="210"/>
      <c r="AG80" s="210" t="s">
        <v>206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ht="22.5" outlineLevel="1" x14ac:dyDescent="0.2">
      <c r="A81" s="217"/>
      <c r="B81" s="218"/>
      <c r="C81" s="253" t="s">
        <v>711</v>
      </c>
      <c r="D81" s="241"/>
      <c r="E81" s="241"/>
      <c r="F81" s="241"/>
      <c r="G81" s="241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10"/>
      <c r="Z81" s="210"/>
      <c r="AA81" s="210"/>
      <c r="AB81" s="210"/>
      <c r="AC81" s="210"/>
      <c r="AD81" s="210"/>
      <c r="AE81" s="210"/>
      <c r="AF81" s="210"/>
      <c r="AG81" s="210" t="s">
        <v>146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40" t="str">
        <f>C81</f>
        <v>V položce nejsou zakalkulovány náklady na sloupky a vzpěry. Jejich dodání se oceňuje ve specifikaci. Ztratné se doporučuje ve výši 1 %.</v>
      </c>
      <c r="BB81" s="210"/>
      <c r="BC81" s="210"/>
      <c r="BD81" s="210"/>
      <c r="BE81" s="210"/>
      <c r="BF81" s="210"/>
      <c r="BG81" s="210"/>
      <c r="BH81" s="210"/>
    </row>
    <row r="82" spans="1:60" outlineLevel="1" x14ac:dyDescent="0.2">
      <c r="A82" s="217"/>
      <c r="B82" s="218"/>
      <c r="C82" s="262" t="s">
        <v>683</v>
      </c>
      <c r="D82" s="258"/>
      <c r="E82" s="259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10"/>
      <c r="Z82" s="210"/>
      <c r="AA82" s="210"/>
      <c r="AB82" s="210"/>
      <c r="AC82" s="210"/>
      <c r="AD82" s="210"/>
      <c r="AE82" s="210"/>
      <c r="AF82" s="210"/>
      <c r="AG82" s="210" t="s">
        <v>208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1" x14ac:dyDescent="0.2">
      <c r="A83" s="217"/>
      <c r="B83" s="218"/>
      <c r="C83" s="262" t="s">
        <v>694</v>
      </c>
      <c r="D83" s="258"/>
      <c r="E83" s="259">
        <v>40</v>
      </c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10"/>
      <c r="Z83" s="210"/>
      <c r="AA83" s="210"/>
      <c r="AB83" s="210"/>
      <c r="AC83" s="210"/>
      <c r="AD83" s="210"/>
      <c r="AE83" s="210"/>
      <c r="AF83" s="210"/>
      <c r="AG83" s="210" t="s">
        <v>208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17"/>
      <c r="B84" s="218"/>
      <c r="C84" s="262" t="s">
        <v>695</v>
      </c>
      <c r="D84" s="258"/>
      <c r="E84" s="259">
        <v>20</v>
      </c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10"/>
      <c r="Z84" s="210"/>
      <c r="AA84" s="210"/>
      <c r="AB84" s="210"/>
      <c r="AC84" s="210"/>
      <c r="AD84" s="210"/>
      <c r="AE84" s="210"/>
      <c r="AF84" s="210"/>
      <c r="AG84" s="210" t="s">
        <v>208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x14ac:dyDescent="0.2">
      <c r="A85" s="226" t="s">
        <v>137</v>
      </c>
      <c r="B85" s="227" t="s">
        <v>95</v>
      </c>
      <c r="C85" s="250" t="s">
        <v>96</v>
      </c>
      <c r="D85" s="228"/>
      <c r="E85" s="229"/>
      <c r="F85" s="230"/>
      <c r="G85" s="230">
        <f>SUMIF(AG86:AG96,"&lt;&gt;NOR",G86:G96)</f>
        <v>0</v>
      </c>
      <c r="H85" s="230"/>
      <c r="I85" s="230">
        <f>SUM(I86:I96)</f>
        <v>0</v>
      </c>
      <c r="J85" s="230"/>
      <c r="K85" s="230">
        <f>SUM(K86:K96)</f>
        <v>0</v>
      </c>
      <c r="L85" s="230"/>
      <c r="M85" s="230">
        <f>SUM(M86:M96)</f>
        <v>0</v>
      </c>
      <c r="N85" s="230"/>
      <c r="O85" s="230">
        <f>SUM(O86:O96)</f>
        <v>19.419999999999998</v>
      </c>
      <c r="P85" s="230"/>
      <c r="Q85" s="230">
        <f>SUM(Q86:Q96)</f>
        <v>0</v>
      </c>
      <c r="R85" s="230"/>
      <c r="S85" s="230"/>
      <c r="T85" s="231"/>
      <c r="U85" s="225"/>
      <c r="V85" s="225">
        <f>SUM(V86:V96)</f>
        <v>22.150000000000002</v>
      </c>
      <c r="W85" s="225"/>
      <c r="X85" s="225"/>
      <c r="AG85" t="s">
        <v>138</v>
      </c>
    </row>
    <row r="86" spans="1:60" outlineLevel="1" x14ac:dyDescent="0.2">
      <c r="A86" s="232">
        <v>12</v>
      </c>
      <c r="B86" s="233" t="s">
        <v>367</v>
      </c>
      <c r="C86" s="251" t="s">
        <v>368</v>
      </c>
      <c r="D86" s="234" t="s">
        <v>241</v>
      </c>
      <c r="E86" s="235">
        <v>0.4</v>
      </c>
      <c r="F86" s="236"/>
      <c r="G86" s="237">
        <f>ROUND(E86*F86,2)</f>
        <v>0</v>
      </c>
      <c r="H86" s="236"/>
      <c r="I86" s="237">
        <f>ROUND(E86*H86,2)</f>
        <v>0</v>
      </c>
      <c r="J86" s="236"/>
      <c r="K86" s="237">
        <f>ROUND(E86*J86,2)</f>
        <v>0</v>
      </c>
      <c r="L86" s="237">
        <v>21</v>
      </c>
      <c r="M86" s="237">
        <f>G86*(1+L86/100)</f>
        <v>0</v>
      </c>
      <c r="N86" s="237">
        <v>1.9397</v>
      </c>
      <c r="O86" s="237">
        <f>ROUND(E86*N86,2)</f>
        <v>0.78</v>
      </c>
      <c r="P86" s="237">
        <v>0</v>
      </c>
      <c r="Q86" s="237">
        <f>ROUND(E86*P86,2)</f>
        <v>0</v>
      </c>
      <c r="R86" s="237"/>
      <c r="S86" s="237" t="s">
        <v>142</v>
      </c>
      <c r="T86" s="238" t="s">
        <v>142</v>
      </c>
      <c r="U86" s="220">
        <v>0.96499999999999997</v>
      </c>
      <c r="V86" s="220">
        <f>ROUND(E86*U86,2)</f>
        <v>0.39</v>
      </c>
      <c r="W86" s="220"/>
      <c r="X86" s="220" t="s">
        <v>203</v>
      </c>
      <c r="Y86" s="210"/>
      <c r="Z86" s="210"/>
      <c r="AA86" s="210"/>
      <c r="AB86" s="210"/>
      <c r="AC86" s="210"/>
      <c r="AD86" s="210"/>
      <c r="AE86" s="210"/>
      <c r="AF86" s="210"/>
      <c r="AG86" s="210" t="s">
        <v>204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17"/>
      <c r="B87" s="218"/>
      <c r="C87" s="252" t="s">
        <v>536</v>
      </c>
      <c r="D87" s="239"/>
      <c r="E87" s="239"/>
      <c r="F87" s="239"/>
      <c r="G87" s="239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10"/>
      <c r="Z87" s="210"/>
      <c r="AA87" s="210"/>
      <c r="AB87" s="210"/>
      <c r="AC87" s="210"/>
      <c r="AD87" s="210"/>
      <c r="AE87" s="210"/>
      <c r="AF87" s="210"/>
      <c r="AG87" s="210" t="s">
        <v>146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17"/>
      <c r="B88" s="218"/>
      <c r="C88" s="262" t="s">
        <v>712</v>
      </c>
      <c r="D88" s="258"/>
      <c r="E88" s="259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10"/>
      <c r="Z88" s="210"/>
      <c r="AA88" s="210"/>
      <c r="AB88" s="210"/>
      <c r="AC88" s="210"/>
      <c r="AD88" s="210"/>
      <c r="AE88" s="210"/>
      <c r="AF88" s="210"/>
      <c r="AG88" s="210" t="s">
        <v>208</v>
      </c>
      <c r="AH88" s="210">
        <v>0</v>
      </c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1" x14ac:dyDescent="0.2">
      <c r="A89" s="217"/>
      <c r="B89" s="218"/>
      <c r="C89" s="262" t="s">
        <v>713</v>
      </c>
      <c r="D89" s="258"/>
      <c r="E89" s="259">
        <v>0.4</v>
      </c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10"/>
      <c r="Z89" s="210"/>
      <c r="AA89" s="210"/>
      <c r="AB89" s="210"/>
      <c r="AC89" s="210"/>
      <c r="AD89" s="210"/>
      <c r="AE89" s="210"/>
      <c r="AF89" s="210"/>
      <c r="AG89" s="210" t="s">
        <v>208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ht="22.5" outlineLevel="1" x14ac:dyDescent="0.2">
      <c r="A90" s="232">
        <v>13</v>
      </c>
      <c r="B90" s="233" t="s">
        <v>714</v>
      </c>
      <c r="C90" s="251" t="s">
        <v>715</v>
      </c>
      <c r="D90" s="234" t="s">
        <v>292</v>
      </c>
      <c r="E90" s="235">
        <v>80</v>
      </c>
      <c r="F90" s="236"/>
      <c r="G90" s="237">
        <f>ROUND(E90*F90,2)</f>
        <v>0</v>
      </c>
      <c r="H90" s="236"/>
      <c r="I90" s="237">
        <f>ROUND(E90*H90,2)</f>
        <v>0</v>
      </c>
      <c r="J90" s="236"/>
      <c r="K90" s="237">
        <f>ROUND(E90*J90,2)</f>
        <v>0</v>
      </c>
      <c r="L90" s="237">
        <v>21</v>
      </c>
      <c r="M90" s="237">
        <f>G90*(1+L90/100)</f>
        <v>0</v>
      </c>
      <c r="N90" s="237">
        <v>0.188</v>
      </c>
      <c r="O90" s="237">
        <f>ROUND(E90*N90,2)</f>
        <v>15.04</v>
      </c>
      <c r="P90" s="237">
        <v>0</v>
      </c>
      <c r="Q90" s="237">
        <f>ROUND(E90*P90,2)</f>
        <v>0</v>
      </c>
      <c r="R90" s="237" t="s">
        <v>233</v>
      </c>
      <c r="S90" s="237" t="s">
        <v>142</v>
      </c>
      <c r="T90" s="238" t="s">
        <v>142</v>
      </c>
      <c r="U90" s="220">
        <v>0.27200000000000002</v>
      </c>
      <c r="V90" s="220">
        <f>ROUND(E90*U90,2)</f>
        <v>21.76</v>
      </c>
      <c r="W90" s="220"/>
      <c r="X90" s="220" t="s">
        <v>203</v>
      </c>
      <c r="Y90" s="210"/>
      <c r="Z90" s="210"/>
      <c r="AA90" s="210"/>
      <c r="AB90" s="210"/>
      <c r="AC90" s="210"/>
      <c r="AD90" s="210"/>
      <c r="AE90" s="210"/>
      <c r="AF90" s="210"/>
      <c r="AG90" s="210" t="s">
        <v>204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17"/>
      <c r="B91" s="218"/>
      <c r="C91" s="261" t="s">
        <v>541</v>
      </c>
      <c r="D91" s="260"/>
      <c r="E91" s="260"/>
      <c r="F91" s="260"/>
      <c r="G91" s="26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10"/>
      <c r="Z91" s="210"/>
      <c r="AA91" s="210"/>
      <c r="AB91" s="210"/>
      <c r="AC91" s="210"/>
      <c r="AD91" s="210"/>
      <c r="AE91" s="210"/>
      <c r="AF91" s="210"/>
      <c r="AG91" s="210" t="s">
        <v>206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17"/>
      <c r="B92" s="218"/>
      <c r="C92" s="262" t="s">
        <v>712</v>
      </c>
      <c r="D92" s="258"/>
      <c r="E92" s="259"/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10"/>
      <c r="Z92" s="210"/>
      <c r="AA92" s="210"/>
      <c r="AB92" s="210"/>
      <c r="AC92" s="210"/>
      <c r="AD92" s="210"/>
      <c r="AE92" s="210"/>
      <c r="AF92" s="210"/>
      <c r="AG92" s="210" t="s">
        <v>208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17"/>
      <c r="B93" s="218"/>
      <c r="C93" s="262" t="s">
        <v>716</v>
      </c>
      <c r="D93" s="258"/>
      <c r="E93" s="259">
        <v>80</v>
      </c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10"/>
      <c r="Z93" s="210"/>
      <c r="AA93" s="210"/>
      <c r="AB93" s="210"/>
      <c r="AC93" s="210"/>
      <c r="AD93" s="210"/>
      <c r="AE93" s="210"/>
      <c r="AF93" s="210"/>
      <c r="AG93" s="210" t="s">
        <v>208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ht="22.5" outlineLevel="1" x14ac:dyDescent="0.2">
      <c r="A94" s="232">
        <v>14</v>
      </c>
      <c r="B94" s="233" t="s">
        <v>717</v>
      </c>
      <c r="C94" s="251" t="s">
        <v>718</v>
      </c>
      <c r="D94" s="234" t="s">
        <v>201</v>
      </c>
      <c r="E94" s="235">
        <v>80</v>
      </c>
      <c r="F94" s="236"/>
      <c r="G94" s="237">
        <f>ROUND(E94*F94,2)</f>
        <v>0</v>
      </c>
      <c r="H94" s="236"/>
      <c r="I94" s="237">
        <f>ROUND(E94*H94,2)</f>
        <v>0</v>
      </c>
      <c r="J94" s="236"/>
      <c r="K94" s="237">
        <f>ROUND(E94*J94,2)</f>
        <v>0</v>
      </c>
      <c r="L94" s="237">
        <v>21</v>
      </c>
      <c r="M94" s="237">
        <f>G94*(1+L94/100)</f>
        <v>0</v>
      </c>
      <c r="N94" s="237">
        <v>4.4999999999999998E-2</v>
      </c>
      <c r="O94" s="237">
        <f>ROUND(E94*N94,2)</f>
        <v>3.6</v>
      </c>
      <c r="P94" s="237">
        <v>0</v>
      </c>
      <c r="Q94" s="237">
        <f>ROUND(E94*P94,2)</f>
        <v>0</v>
      </c>
      <c r="R94" s="237" t="s">
        <v>363</v>
      </c>
      <c r="S94" s="237" t="s">
        <v>142</v>
      </c>
      <c r="T94" s="238" t="s">
        <v>142</v>
      </c>
      <c r="U94" s="220">
        <v>0</v>
      </c>
      <c r="V94" s="220">
        <f>ROUND(E94*U94,2)</f>
        <v>0</v>
      </c>
      <c r="W94" s="220"/>
      <c r="X94" s="220" t="s">
        <v>266</v>
      </c>
      <c r="Y94" s="210"/>
      <c r="Z94" s="210"/>
      <c r="AA94" s="210"/>
      <c r="AB94" s="210"/>
      <c r="AC94" s="210"/>
      <c r="AD94" s="210"/>
      <c r="AE94" s="210"/>
      <c r="AF94" s="210"/>
      <c r="AG94" s="210" t="s">
        <v>267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17"/>
      <c r="B95" s="218"/>
      <c r="C95" s="262" t="s">
        <v>712</v>
      </c>
      <c r="D95" s="258"/>
      <c r="E95" s="259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10"/>
      <c r="Z95" s="210"/>
      <c r="AA95" s="210"/>
      <c r="AB95" s="210"/>
      <c r="AC95" s="210"/>
      <c r="AD95" s="210"/>
      <c r="AE95" s="210"/>
      <c r="AF95" s="210"/>
      <c r="AG95" s="210" t="s">
        <v>208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17"/>
      <c r="B96" s="218"/>
      <c r="C96" s="262" t="s">
        <v>716</v>
      </c>
      <c r="D96" s="258"/>
      <c r="E96" s="259">
        <v>80</v>
      </c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10"/>
      <c r="Z96" s="210"/>
      <c r="AA96" s="210"/>
      <c r="AB96" s="210"/>
      <c r="AC96" s="210"/>
      <c r="AD96" s="210"/>
      <c r="AE96" s="210"/>
      <c r="AF96" s="210"/>
      <c r="AG96" s="210" t="s">
        <v>208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x14ac:dyDescent="0.2">
      <c r="A97" s="226" t="s">
        <v>137</v>
      </c>
      <c r="B97" s="227" t="s">
        <v>99</v>
      </c>
      <c r="C97" s="250" t="s">
        <v>100</v>
      </c>
      <c r="D97" s="228"/>
      <c r="E97" s="229"/>
      <c r="F97" s="230"/>
      <c r="G97" s="230">
        <f>SUMIF(AG98:AG100,"&lt;&gt;NOR",G98:G100)</f>
        <v>0</v>
      </c>
      <c r="H97" s="230"/>
      <c r="I97" s="230">
        <f>SUM(I98:I100)</f>
        <v>0</v>
      </c>
      <c r="J97" s="230"/>
      <c r="K97" s="230">
        <f>SUM(K98:K100)</f>
        <v>0</v>
      </c>
      <c r="L97" s="230"/>
      <c r="M97" s="230">
        <f>SUM(M98:M100)</f>
        <v>0</v>
      </c>
      <c r="N97" s="230"/>
      <c r="O97" s="230">
        <f>SUM(O98:O100)</f>
        <v>0</v>
      </c>
      <c r="P97" s="230"/>
      <c r="Q97" s="230">
        <f>SUM(Q98:Q100)</f>
        <v>0</v>
      </c>
      <c r="R97" s="230"/>
      <c r="S97" s="230"/>
      <c r="T97" s="231"/>
      <c r="U97" s="225"/>
      <c r="V97" s="225">
        <f>SUM(V98:V100)</f>
        <v>20.149999999999999</v>
      </c>
      <c r="W97" s="225"/>
      <c r="X97" s="225"/>
      <c r="AG97" t="s">
        <v>138</v>
      </c>
    </row>
    <row r="98" spans="1:60" outlineLevel="1" x14ac:dyDescent="0.2">
      <c r="A98" s="232">
        <v>15</v>
      </c>
      <c r="B98" s="233" t="s">
        <v>719</v>
      </c>
      <c r="C98" s="251" t="s">
        <v>720</v>
      </c>
      <c r="D98" s="234" t="s">
        <v>265</v>
      </c>
      <c r="E98" s="235">
        <v>33.084310000000002</v>
      </c>
      <c r="F98" s="236"/>
      <c r="G98" s="237">
        <f>ROUND(E98*F98,2)</f>
        <v>0</v>
      </c>
      <c r="H98" s="236"/>
      <c r="I98" s="237">
        <f>ROUND(E98*H98,2)</f>
        <v>0</v>
      </c>
      <c r="J98" s="236"/>
      <c r="K98" s="237">
        <f>ROUND(E98*J98,2)</f>
        <v>0</v>
      </c>
      <c r="L98" s="237">
        <v>21</v>
      </c>
      <c r="M98" s="237">
        <f>G98*(1+L98/100)</f>
        <v>0</v>
      </c>
      <c r="N98" s="237">
        <v>0</v>
      </c>
      <c r="O98" s="237">
        <f>ROUND(E98*N98,2)</f>
        <v>0</v>
      </c>
      <c r="P98" s="237">
        <v>0</v>
      </c>
      <c r="Q98" s="237">
        <f>ROUND(E98*P98,2)</f>
        <v>0</v>
      </c>
      <c r="R98" s="237" t="s">
        <v>394</v>
      </c>
      <c r="S98" s="237" t="s">
        <v>142</v>
      </c>
      <c r="T98" s="238" t="s">
        <v>142</v>
      </c>
      <c r="U98" s="220">
        <v>0.60899999999999999</v>
      </c>
      <c r="V98" s="220">
        <f>ROUND(E98*U98,2)</f>
        <v>20.149999999999999</v>
      </c>
      <c r="W98" s="220"/>
      <c r="X98" s="220" t="s">
        <v>288</v>
      </c>
      <c r="Y98" s="210"/>
      <c r="Z98" s="210"/>
      <c r="AA98" s="210"/>
      <c r="AB98" s="210"/>
      <c r="AC98" s="210"/>
      <c r="AD98" s="210"/>
      <c r="AE98" s="210"/>
      <c r="AF98" s="210"/>
      <c r="AG98" s="210" t="s">
        <v>289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ht="22.5" outlineLevel="1" x14ac:dyDescent="0.2">
      <c r="A99" s="217"/>
      <c r="B99" s="218"/>
      <c r="C99" s="261" t="s">
        <v>721</v>
      </c>
      <c r="D99" s="260"/>
      <c r="E99" s="260"/>
      <c r="F99" s="260"/>
      <c r="G99" s="26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10"/>
      <c r="Z99" s="210"/>
      <c r="AA99" s="210"/>
      <c r="AB99" s="210"/>
      <c r="AC99" s="210"/>
      <c r="AD99" s="210"/>
      <c r="AE99" s="210"/>
      <c r="AF99" s="210"/>
      <c r="AG99" s="210" t="s">
        <v>206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40" t="str">
        <f>C99</f>
        <v>na novostavbách a změnách objektů pro oplocení (815 2 JKSo), objekty zvláštní pro chov živočichů (815 3 JKSO), objekty pozemní různé (815 9 JKSO)</v>
      </c>
      <c r="BB99" s="210"/>
      <c r="BC99" s="210"/>
      <c r="BD99" s="210"/>
      <c r="BE99" s="210"/>
      <c r="BF99" s="210"/>
      <c r="BG99" s="210"/>
      <c r="BH99" s="210"/>
    </row>
    <row r="100" spans="1:60" outlineLevel="1" x14ac:dyDescent="0.2">
      <c r="A100" s="217"/>
      <c r="B100" s="218"/>
      <c r="C100" s="267" t="s">
        <v>722</v>
      </c>
      <c r="D100" s="265"/>
      <c r="E100" s="265"/>
      <c r="F100" s="265"/>
      <c r="G100" s="265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10"/>
      <c r="Z100" s="210"/>
      <c r="AA100" s="210"/>
      <c r="AB100" s="210"/>
      <c r="AC100" s="210"/>
      <c r="AD100" s="210"/>
      <c r="AE100" s="210"/>
      <c r="AF100" s="210"/>
      <c r="AG100" s="210" t="s">
        <v>206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40" t="str">
        <f>C100</f>
        <v>se svislou nosnou konstrukcí monolitickou betonovou tyčovou nebo plošnou ( KMCH 2 a 3 - JKSO šesté místo)</v>
      </c>
      <c r="BB100" s="210"/>
      <c r="BC100" s="210"/>
      <c r="BD100" s="210"/>
      <c r="BE100" s="210"/>
      <c r="BF100" s="210"/>
      <c r="BG100" s="210"/>
      <c r="BH100" s="210"/>
    </row>
    <row r="101" spans="1:60" x14ac:dyDescent="0.2">
      <c r="A101" s="226" t="s">
        <v>137</v>
      </c>
      <c r="B101" s="227" t="s">
        <v>101</v>
      </c>
      <c r="C101" s="250" t="s">
        <v>102</v>
      </c>
      <c r="D101" s="228"/>
      <c r="E101" s="229"/>
      <c r="F101" s="230"/>
      <c r="G101" s="230">
        <f>SUMIF(AG102:AG141,"&lt;&gt;NOR",G102:G141)</f>
        <v>0</v>
      </c>
      <c r="H101" s="230"/>
      <c r="I101" s="230">
        <f>SUM(I102:I141)</f>
        <v>0</v>
      </c>
      <c r="J101" s="230"/>
      <c r="K101" s="230">
        <f>SUM(K102:K141)</f>
        <v>0</v>
      </c>
      <c r="L101" s="230"/>
      <c r="M101" s="230">
        <f>SUM(M102:M141)</f>
        <v>0</v>
      </c>
      <c r="N101" s="230"/>
      <c r="O101" s="230">
        <f>SUM(O102:O141)</f>
        <v>0.79</v>
      </c>
      <c r="P101" s="230"/>
      <c r="Q101" s="230">
        <f>SUM(Q102:Q141)</f>
        <v>0</v>
      </c>
      <c r="R101" s="230"/>
      <c r="S101" s="230"/>
      <c r="T101" s="231"/>
      <c r="U101" s="225"/>
      <c r="V101" s="225">
        <f>SUM(V102:V141)</f>
        <v>32.879999999999995</v>
      </c>
      <c r="W101" s="225"/>
      <c r="X101" s="225"/>
      <c r="AG101" t="s">
        <v>138</v>
      </c>
    </row>
    <row r="102" spans="1:60" outlineLevel="1" x14ac:dyDescent="0.2">
      <c r="A102" s="232">
        <v>16</v>
      </c>
      <c r="B102" s="233" t="s">
        <v>723</v>
      </c>
      <c r="C102" s="251" t="s">
        <v>724</v>
      </c>
      <c r="D102" s="234" t="s">
        <v>292</v>
      </c>
      <c r="E102" s="235">
        <v>80</v>
      </c>
      <c r="F102" s="236"/>
      <c r="G102" s="237">
        <f>ROUND(E102*F102,2)</f>
        <v>0</v>
      </c>
      <c r="H102" s="236"/>
      <c r="I102" s="237">
        <f>ROUND(E102*H102,2)</f>
        <v>0</v>
      </c>
      <c r="J102" s="236"/>
      <c r="K102" s="237">
        <f>ROUND(E102*J102,2)</f>
        <v>0</v>
      </c>
      <c r="L102" s="237">
        <v>21</v>
      </c>
      <c r="M102" s="237">
        <f>G102*(1+L102/100)</f>
        <v>0</v>
      </c>
      <c r="N102" s="237">
        <v>0</v>
      </c>
      <c r="O102" s="237">
        <f>ROUND(E102*N102,2)</f>
        <v>0</v>
      </c>
      <c r="P102" s="237">
        <v>0</v>
      </c>
      <c r="Q102" s="237">
        <f>ROUND(E102*P102,2)</f>
        <v>0</v>
      </c>
      <c r="R102" s="237" t="s">
        <v>293</v>
      </c>
      <c r="S102" s="237" t="s">
        <v>142</v>
      </c>
      <c r="T102" s="238" t="s">
        <v>142</v>
      </c>
      <c r="U102" s="220">
        <v>0.3</v>
      </c>
      <c r="V102" s="220">
        <f>ROUND(E102*U102,2)</f>
        <v>24</v>
      </c>
      <c r="W102" s="220"/>
      <c r="X102" s="220" t="s">
        <v>203</v>
      </c>
      <c r="Y102" s="210"/>
      <c r="Z102" s="210"/>
      <c r="AA102" s="210"/>
      <c r="AB102" s="210"/>
      <c r="AC102" s="210"/>
      <c r="AD102" s="210"/>
      <c r="AE102" s="210"/>
      <c r="AF102" s="210"/>
      <c r="AG102" s="210" t="s">
        <v>204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17"/>
      <c r="B103" s="218"/>
      <c r="C103" s="262" t="s">
        <v>683</v>
      </c>
      <c r="D103" s="258"/>
      <c r="E103" s="259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10"/>
      <c r="Z103" s="210"/>
      <c r="AA103" s="210"/>
      <c r="AB103" s="210"/>
      <c r="AC103" s="210"/>
      <c r="AD103" s="210"/>
      <c r="AE103" s="210"/>
      <c r="AF103" s="210"/>
      <c r="AG103" s="210" t="s">
        <v>208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17"/>
      <c r="B104" s="218"/>
      <c r="C104" s="262" t="s">
        <v>725</v>
      </c>
      <c r="D104" s="258"/>
      <c r="E104" s="259">
        <v>80</v>
      </c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10"/>
      <c r="Z104" s="210"/>
      <c r="AA104" s="210"/>
      <c r="AB104" s="210"/>
      <c r="AC104" s="210"/>
      <c r="AD104" s="210"/>
      <c r="AE104" s="210"/>
      <c r="AF104" s="210"/>
      <c r="AG104" s="210" t="s">
        <v>208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32">
        <v>17</v>
      </c>
      <c r="B105" s="233" t="s">
        <v>726</v>
      </c>
      <c r="C105" s="251" t="s">
        <v>727</v>
      </c>
      <c r="D105" s="234" t="s">
        <v>201</v>
      </c>
      <c r="E105" s="235">
        <v>1</v>
      </c>
      <c r="F105" s="236"/>
      <c r="G105" s="237">
        <f>ROUND(E105*F105,2)</f>
        <v>0</v>
      </c>
      <c r="H105" s="236"/>
      <c r="I105" s="237">
        <f>ROUND(E105*H105,2)</f>
        <v>0</v>
      </c>
      <c r="J105" s="236"/>
      <c r="K105" s="237">
        <f>ROUND(E105*J105,2)</f>
        <v>0</v>
      </c>
      <c r="L105" s="237">
        <v>21</v>
      </c>
      <c r="M105" s="237">
        <f>G105*(1+L105/100)</f>
        <v>0</v>
      </c>
      <c r="N105" s="237">
        <v>0</v>
      </c>
      <c r="O105" s="237">
        <f>ROUND(E105*N105,2)</f>
        <v>0</v>
      </c>
      <c r="P105" s="237">
        <v>0</v>
      </c>
      <c r="Q105" s="237">
        <f>ROUND(E105*P105,2)</f>
        <v>0</v>
      </c>
      <c r="R105" s="237" t="s">
        <v>293</v>
      </c>
      <c r="S105" s="237" t="s">
        <v>142</v>
      </c>
      <c r="T105" s="238" t="s">
        <v>142</v>
      </c>
      <c r="U105" s="220">
        <v>3.36</v>
      </c>
      <c r="V105" s="220">
        <f>ROUND(E105*U105,2)</f>
        <v>3.36</v>
      </c>
      <c r="W105" s="220"/>
      <c r="X105" s="220" t="s">
        <v>203</v>
      </c>
      <c r="Y105" s="210"/>
      <c r="Z105" s="210"/>
      <c r="AA105" s="210"/>
      <c r="AB105" s="210"/>
      <c r="AC105" s="210"/>
      <c r="AD105" s="210"/>
      <c r="AE105" s="210"/>
      <c r="AF105" s="210"/>
      <c r="AG105" s="210" t="s">
        <v>204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17"/>
      <c r="B106" s="218"/>
      <c r="C106" s="252" t="s">
        <v>728</v>
      </c>
      <c r="D106" s="239"/>
      <c r="E106" s="239"/>
      <c r="F106" s="239"/>
      <c r="G106" s="239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10"/>
      <c r="Z106" s="210"/>
      <c r="AA106" s="210"/>
      <c r="AB106" s="210"/>
      <c r="AC106" s="210"/>
      <c r="AD106" s="210"/>
      <c r="AE106" s="210"/>
      <c r="AF106" s="210"/>
      <c r="AG106" s="210" t="s">
        <v>146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17"/>
      <c r="B107" s="218"/>
      <c r="C107" s="262" t="s">
        <v>683</v>
      </c>
      <c r="D107" s="258"/>
      <c r="E107" s="259"/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10"/>
      <c r="Z107" s="210"/>
      <c r="AA107" s="210"/>
      <c r="AB107" s="210"/>
      <c r="AC107" s="210"/>
      <c r="AD107" s="210"/>
      <c r="AE107" s="210"/>
      <c r="AF107" s="210"/>
      <c r="AG107" s="210" t="s">
        <v>208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1" x14ac:dyDescent="0.2">
      <c r="A108" s="217"/>
      <c r="B108" s="218"/>
      <c r="C108" s="262" t="s">
        <v>729</v>
      </c>
      <c r="D108" s="258"/>
      <c r="E108" s="259">
        <v>1</v>
      </c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10"/>
      <c r="Z108" s="210"/>
      <c r="AA108" s="210"/>
      <c r="AB108" s="210"/>
      <c r="AC108" s="210"/>
      <c r="AD108" s="210"/>
      <c r="AE108" s="210"/>
      <c r="AF108" s="210"/>
      <c r="AG108" s="210" t="s">
        <v>208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32">
        <v>18</v>
      </c>
      <c r="B109" s="233" t="s">
        <v>730</v>
      </c>
      <c r="C109" s="251" t="s">
        <v>731</v>
      </c>
      <c r="D109" s="234" t="s">
        <v>201</v>
      </c>
      <c r="E109" s="235">
        <v>1</v>
      </c>
      <c r="F109" s="236"/>
      <c r="G109" s="237">
        <f>ROUND(E109*F109,2)</f>
        <v>0</v>
      </c>
      <c r="H109" s="236"/>
      <c r="I109" s="237">
        <f>ROUND(E109*H109,2)</f>
        <v>0</v>
      </c>
      <c r="J109" s="236"/>
      <c r="K109" s="237">
        <f>ROUND(E109*J109,2)</f>
        <v>0</v>
      </c>
      <c r="L109" s="237">
        <v>21</v>
      </c>
      <c r="M109" s="237">
        <f>G109*(1+L109/100)</f>
        <v>0</v>
      </c>
      <c r="N109" s="237">
        <v>1.67E-3</v>
      </c>
      <c r="O109" s="237">
        <f>ROUND(E109*N109,2)</f>
        <v>0</v>
      </c>
      <c r="P109" s="237">
        <v>0</v>
      </c>
      <c r="Q109" s="237">
        <f>ROUND(E109*P109,2)</f>
        <v>0</v>
      </c>
      <c r="R109" s="237"/>
      <c r="S109" s="237" t="s">
        <v>184</v>
      </c>
      <c r="T109" s="238" t="s">
        <v>143</v>
      </c>
      <c r="U109" s="220">
        <v>5.52</v>
      </c>
      <c r="V109" s="220">
        <f>ROUND(E109*U109,2)</f>
        <v>5.52</v>
      </c>
      <c r="W109" s="220"/>
      <c r="X109" s="220" t="s">
        <v>203</v>
      </c>
      <c r="Y109" s="210"/>
      <c r="Z109" s="210"/>
      <c r="AA109" s="210"/>
      <c r="AB109" s="210"/>
      <c r="AC109" s="210"/>
      <c r="AD109" s="210"/>
      <c r="AE109" s="210"/>
      <c r="AF109" s="210"/>
      <c r="AG109" s="210" t="s">
        <v>204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17"/>
      <c r="B110" s="218"/>
      <c r="C110" s="252" t="s">
        <v>728</v>
      </c>
      <c r="D110" s="239"/>
      <c r="E110" s="239"/>
      <c r="F110" s="239"/>
      <c r="G110" s="239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10"/>
      <c r="Z110" s="210"/>
      <c r="AA110" s="210"/>
      <c r="AB110" s="210"/>
      <c r="AC110" s="210"/>
      <c r="AD110" s="210"/>
      <c r="AE110" s="210"/>
      <c r="AF110" s="210"/>
      <c r="AG110" s="210" t="s">
        <v>146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17"/>
      <c r="B111" s="218"/>
      <c r="C111" s="262" t="s">
        <v>683</v>
      </c>
      <c r="D111" s="258"/>
      <c r="E111" s="259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10"/>
      <c r="Z111" s="210"/>
      <c r="AA111" s="210"/>
      <c r="AB111" s="210"/>
      <c r="AC111" s="210"/>
      <c r="AD111" s="210"/>
      <c r="AE111" s="210"/>
      <c r="AF111" s="210"/>
      <c r="AG111" s="210" t="s">
        <v>208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1" x14ac:dyDescent="0.2">
      <c r="A112" s="217"/>
      <c r="B112" s="218"/>
      <c r="C112" s="262" t="s">
        <v>732</v>
      </c>
      <c r="D112" s="258"/>
      <c r="E112" s="259">
        <v>1</v>
      </c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10"/>
      <c r="Z112" s="210"/>
      <c r="AA112" s="210"/>
      <c r="AB112" s="210"/>
      <c r="AC112" s="210"/>
      <c r="AD112" s="210"/>
      <c r="AE112" s="210"/>
      <c r="AF112" s="210"/>
      <c r="AG112" s="210" t="s">
        <v>208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ht="22.5" outlineLevel="1" x14ac:dyDescent="0.2">
      <c r="A113" s="232">
        <v>19</v>
      </c>
      <c r="B113" s="233" t="s">
        <v>733</v>
      </c>
      <c r="C113" s="251" t="s">
        <v>734</v>
      </c>
      <c r="D113" s="234" t="s">
        <v>292</v>
      </c>
      <c r="E113" s="235">
        <v>82.4</v>
      </c>
      <c r="F113" s="236"/>
      <c r="G113" s="237">
        <f>ROUND(E113*F113,2)</f>
        <v>0</v>
      </c>
      <c r="H113" s="236"/>
      <c r="I113" s="237">
        <f>ROUND(E113*H113,2)</f>
        <v>0</v>
      </c>
      <c r="J113" s="236"/>
      <c r="K113" s="237">
        <f>ROUND(E113*J113,2)</f>
        <v>0</v>
      </c>
      <c r="L113" s="237">
        <v>21</v>
      </c>
      <c r="M113" s="237">
        <f>G113*(1+L113/100)</f>
        <v>0</v>
      </c>
      <c r="N113" s="237">
        <v>2.48E-3</v>
      </c>
      <c r="O113" s="237">
        <f>ROUND(E113*N113,2)</f>
        <v>0.2</v>
      </c>
      <c r="P113" s="237">
        <v>0</v>
      </c>
      <c r="Q113" s="237">
        <f>ROUND(E113*P113,2)</f>
        <v>0</v>
      </c>
      <c r="R113" s="237" t="s">
        <v>363</v>
      </c>
      <c r="S113" s="237" t="s">
        <v>735</v>
      </c>
      <c r="T113" s="238" t="s">
        <v>735</v>
      </c>
      <c r="U113" s="220">
        <v>0</v>
      </c>
      <c r="V113" s="220">
        <f>ROUND(E113*U113,2)</f>
        <v>0</v>
      </c>
      <c r="W113" s="220"/>
      <c r="X113" s="220" t="s">
        <v>266</v>
      </c>
      <c r="Y113" s="210"/>
      <c r="Z113" s="210"/>
      <c r="AA113" s="210"/>
      <c r="AB113" s="210"/>
      <c r="AC113" s="210"/>
      <c r="AD113" s="210"/>
      <c r="AE113" s="210"/>
      <c r="AF113" s="210"/>
      <c r="AG113" s="210" t="s">
        <v>267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17"/>
      <c r="B114" s="218"/>
      <c r="C114" s="262" t="s">
        <v>683</v>
      </c>
      <c r="D114" s="258"/>
      <c r="E114" s="259"/>
      <c r="F114" s="220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10"/>
      <c r="Z114" s="210"/>
      <c r="AA114" s="210"/>
      <c r="AB114" s="210"/>
      <c r="AC114" s="210"/>
      <c r="AD114" s="210"/>
      <c r="AE114" s="210"/>
      <c r="AF114" s="210"/>
      <c r="AG114" s="210" t="s">
        <v>208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17"/>
      <c r="B115" s="218"/>
      <c r="C115" s="262" t="s">
        <v>736</v>
      </c>
      <c r="D115" s="258"/>
      <c r="E115" s="259">
        <v>82.4</v>
      </c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10"/>
      <c r="Z115" s="210"/>
      <c r="AA115" s="210"/>
      <c r="AB115" s="210"/>
      <c r="AC115" s="210"/>
      <c r="AD115" s="210"/>
      <c r="AE115" s="210"/>
      <c r="AF115" s="210"/>
      <c r="AG115" s="210" t="s">
        <v>208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">
      <c r="A116" s="232">
        <v>20</v>
      </c>
      <c r="B116" s="233" t="s">
        <v>737</v>
      </c>
      <c r="C116" s="251" t="s">
        <v>738</v>
      </c>
      <c r="D116" s="234" t="s">
        <v>292</v>
      </c>
      <c r="E116" s="235">
        <v>252</v>
      </c>
      <c r="F116" s="236"/>
      <c r="G116" s="237">
        <f>ROUND(E116*F116,2)</f>
        <v>0</v>
      </c>
      <c r="H116" s="236"/>
      <c r="I116" s="237">
        <f>ROUND(E116*H116,2)</f>
        <v>0</v>
      </c>
      <c r="J116" s="236"/>
      <c r="K116" s="237">
        <f>ROUND(E116*J116,2)</f>
        <v>0</v>
      </c>
      <c r="L116" s="237">
        <v>21</v>
      </c>
      <c r="M116" s="237">
        <f>G116*(1+L116/100)</f>
        <v>0</v>
      </c>
      <c r="N116" s="237">
        <v>0</v>
      </c>
      <c r="O116" s="237">
        <f>ROUND(E116*N116,2)</f>
        <v>0</v>
      </c>
      <c r="P116" s="237">
        <v>0</v>
      </c>
      <c r="Q116" s="237">
        <f>ROUND(E116*P116,2)</f>
        <v>0</v>
      </c>
      <c r="R116" s="237" t="s">
        <v>363</v>
      </c>
      <c r="S116" s="237" t="s">
        <v>142</v>
      </c>
      <c r="T116" s="238" t="s">
        <v>142</v>
      </c>
      <c r="U116" s="220">
        <v>0</v>
      </c>
      <c r="V116" s="220">
        <f>ROUND(E116*U116,2)</f>
        <v>0</v>
      </c>
      <c r="W116" s="220"/>
      <c r="X116" s="220" t="s">
        <v>266</v>
      </c>
      <c r="Y116" s="210"/>
      <c r="Z116" s="210"/>
      <c r="AA116" s="210"/>
      <c r="AB116" s="210"/>
      <c r="AC116" s="210"/>
      <c r="AD116" s="210"/>
      <c r="AE116" s="210"/>
      <c r="AF116" s="210"/>
      <c r="AG116" s="210" t="s">
        <v>267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17"/>
      <c r="B117" s="218"/>
      <c r="C117" s="262" t="s">
        <v>739</v>
      </c>
      <c r="D117" s="258"/>
      <c r="E117" s="259">
        <v>252</v>
      </c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10"/>
      <c r="Z117" s="210"/>
      <c r="AA117" s="210"/>
      <c r="AB117" s="210"/>
      <c r="AC117" s="210"/>
      <c r="AD117" s="210"/>
      <c r="AE117" s="210"/>
      <c r="AF117" s="210"/>
      <c r="AG117" s="210" t="s">
        <v>208</v>
      </c>
      <c r="AH117" s="210">
        <v>0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22.5" outlineLevel="1" x14ac:dyDescent="0.2">
      <c r="A118" s="242">
        <v>21</v>
      </c>
      <c r="B118" s="243" t="s">
        <v>740</v>
      </c>
      <c r="C118" s="254" t="s">
        <v>741</v>
      </c>
      <c r="D118" s="244" t="s">
        <v>201</v>
      </c>
      <c r="E118" s="245">
        <v>32</v>
      </c>
      <c r="F118" s="246"/>
      <c r="G118" s="247">
        <f>ROUND(E118*F118,2)</f>
        <v>0</v>
      </c>
      <c r="H118" s="246"/>
      <c r="I118" s="247">
        <f>ROUND(E118*H118,2)</f>
        <v>0</v>
      </c>
      <c r="J118" s="246"/>
      <c r="K118" s="247">
        <f>ROUND(E118*J118,2)</f>
        <v>0</v>
      </c>
      <c r="L118" s="247">
        <v>21</v>
      </c>
      <c r="M118" s="247">
        <f>G118*(1+L118/100)</f>
        <v>0</v>
      </c>
      <c r="N118" s="247">
        <v>0</v>
      </c>
      <c r="O118" s="247">
        <f>ROUND(E118*N118,2)</f>
        <v>0</v>
      </c>
      <c r="P118" s="247">
        <v>0</v>
      </c>
      <c r="Q118" s="247">
        <f>ROUND(E118*P118,2)</f>
        <v>0</v>
      </c>
      <c r="R118" s="247" t="s">
        <v>363</v>
      </c>
      <c r="S118" s="247" t="s">
        <v>142</v>
      </c>
      <c r="T118" s="248" t="s">
        <v>142</v>
      </c>
      <c r="U118" s="220">
        <v>0</v>
      </c>
      <c r="V118" s="220">
        <f>ROUND(E118*U118,2)</f>
        <v>0</v>
      </c>
      <c r="W118" s="220"/>
      <c r="X118" s="220" t="s">
        <v>266</v>
      </c>
      <c r="Y118" s="210"/>
      <c r="Z118" s="210"/>
      <c r="AA118" s="210"/>
      <c r="AB118" s="210"/>
      <c r="AC118" s="210"/>
      <c r="AD118" s="210"/>
      <c r="AE118" s="210"/>
      <c r="AF118" s="210"/>
      <c r="AG118" s="210" t="s">
        <v>267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ht="22.5" outlineLevel="1" x14ac:dyDescent="0.2">
      <c r="A119" s="232">
        <v>22</v>
      </c>
      <c r="B119" s="233" t="s">
        <v>742</v>
      </c>
      <c r="C119" s="251" t="s">
        <v>743</v>
      </c>
      <c r="D119" s="234" t="s">
        <v>201</v>
      </c>
      <c r="E119" s="235">
        <v>1</v>
      </c>
      <c r="F119" s="236"/>
      <c r="G119" s="237">
        <f>ROUND(E119*F119,2)</f>
        <v>0</v>
      </c>
      <c r="H119" s="236"/>
      <c r="I119" s="237">
        <f>ROUND(E119*H119,2)</f>
        <v>0</v>
      </c>
      <c r="J119" s="236"/>
      <c r="K119" s="237">
        <f>ROUND(E119*J119,2)</f>
        <v>0</v>
      </c>
      <c r="L119" s="237">
        <v>21</v>
      </c>
      <c r="M119" s="237">
        <f>G119*(1+L119/100)</f>
        <v>0</v>
      </c>
      <c r="N119" s="237">
        <v>0.08</v>
      </c>
      <c r="O119" s="237">
        <f>ROUND(E119*N119,2)</f>
        <v>0.08</v>
      </c>
      <c r="P119" s="237">
        <v>0</v>
      </c>
      <c r="Q119" s="237">
        <f>ROUND(E119*P119,2)</f>
        <v>0</v>
      </c>
      <c r="R119" s="237"/>
      <c r="S119" s="237" t="s">
        <v>184</v>
      </c>
      <c r="T119" s="238" t="s">
        <v>143</v>
      </c>
      <c r="U119" s="220">
        <v>0</v>
      </c>
      <c r="V119" s="220">
        <f>ROUND(E119*U119,2)</f>
        <v>0</v>
      </c>
      <c r="W119" s="220"/>
      <c r="X119" s="220" t="s">
        <v>266</v>
      </c>
      <c r="Y119" s="210"/>
      <c r="Z119" s="210"/>
      <c r="AA119" s="210"/>
      <c r="AB119" s="210"/>
      <c r="AC119" s="210"/>
      <c r="AD119" s="210"/>
      <c r="AE119" s="210"/>
      <c r="AF119" s="210"/>
      <c r="AG119" s="210" t="s">
        <v>267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17"/>
      <c r="B120" s="218"/>
      <c r="C120" s="252" t="s">
        <v>744</v>
      </c>
      <c r="D120" s="239"/>
      <c r="E120" s="239"/>
      <c r="F120" s="239"/>
      <c r="G120" s="239"/>
      <c r="H120" s="220"/>
      <c r="I120" s="220"/>
      <c r="J120" s="220"/>
      <c r="K120" s="220"/>
      <c r="L120" s="220"/>
      <c r="M120" s="220"/>
      <c r="N120" s="220"/>
      <c r="O120" s="220"/>
      <c r="P120" s="220"/>
      <c r="Q120" s="220"/>
      <c r="R120" s="220"/>
      <c r="S120" s="220"/>
      <c r="T120" s="220"/>
      <c r="U120" s="220"/>
      <c r="V120" s="220"/>
      <c r="W120" s="220"/>
      <c r="X120" s="220"/>
      <c r="Y120" s="210"/>
      <c r="Z120" s="210"/>
      <c r="AA120" s="210"/>
      <c r="AB120" s="210"/>
      <c r="AC120" s="210"/>
      <c r="AD120" s="210"/>
      <c r="AE120" s="210"/>
      <c r="AF120" s="210"/>
      <c r="AG120" s="210" t="s">
        <v>146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17"/>
      <c r="B121" s="218"/>
      <c r="C121" s="262" t="s">
        <v>683</v>
      </c>
      <c r="D121" s="258"/>
      <c r="E121" s="259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10"/>
      <c r="Z121" s="210"/>
      <c r="AA121" s="210"/>
      <c r="AB121" s="210"/>
      <c r="AC121" s="210"/>
      <c r="AD121" s="210"/>
      <c r="AE121" s="210"/>
      <c r="AF121" s="210"/>
      <c r="AG121" s="210" t="s">
        <v>208</v>
      </c>
      <c r="AH121" s="210">
        <v>0</v>
      </c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17"/>
      <c r="B122" s="218"/>
      <c r="C122" s="262" t="s">
        <v>729</v>
      </c>
      <c r="D122" s="258"/>
      <c r="E122" s="259">
        <v>1</v>
      </c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10"/>
      <c r="Z122" s="210"/>
      <c r="AA122" s="210"/>
      <c r="AB122" s="210"/>
      <c r="AC122" s="210"/>
      <c r="AD122" s="210"/>
      <c r="AE122" s="210"/>
      <c r="AF122" s="210"/>
      <c r="AG122" s="210" t="s">
        <v>208</v>
      </c>
      <c r="AH122" s="210">
        <v>0</v>
      </c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32">
        <v>23</v>
      </c>
      <c r="B123" s="233" t="s">
        <v>745</v>
      </c>
      <c r="C123" s="251" t="s">
        <v>746</v>
      </c>
      <c r="D123" s="234" t="s">
        <v>201</v>
      </c>
      <c r="E123" s="235">
        <v>40</v>
      </c>
      <c r="F123" s="236"/>
      <c r="G123" s="237">
        <f>ROUND(E123*F123,2)</f>
        <v>0</v>
      </c>
      <c r="H123" s="236"/>
      <c r="I123" s="237">
        <f>ROUND(E123*H123,2)</f>
        <v>0</v>
      </c>
      <c r="J123" s="236"/>
      <c r="K123" s="237">
        <f>ROUND(E123*J123,2)</f>
        <v>0</v>
      </c>
      <c r="L123" s="237">
        <v>21</v>
      </c>
      <c r="M123" s="237">
        <f>G123*(1+L123/100)</f>
        <v>0</v>
      </c>
      <c r="N123" s="237">
        <v>8.9999999999999993E-3</v>
      </c>
      <c r="O123" s="237">
        <f>ROUND(E123*N123,2)</f>
        <v>0.36</v>
      </c>
      <c r="P123" s="237">
        <v>0</v>
      </c>
      <c r="Q123" s="237">
        <f>ROUND(E123*P123,2)</f>
        <v>0</v>
      </c>
      <c r="R123" s="237" t="s">
        <v>363</v>
      </c>
      <c r="S123" s="237" t="s">
        <v>142</v>
      </c>
      <c r="T123" s="238" t="s">
        <v>142</v>
      </c>
      <c r="U123" s="220">
        <v>0</v>
      </c>
      <c r="V123" s="220">
        <f>ROUND(E123*U123,2)</f>
        <v>0</v>
      </c>
      <c r="W123" s="220"/>
      <c r="X123" s="220" t="s">
        <v>266</v>
      </c>
      <c r="Y123" s="210"/>
      <c r="Z123" s="210"/>
      <c r="AA123" s="210"/>
      <c r="AB123" s="210"/>
      <c r="AC123" s="210"/>
      <c r="AD123" s="210"/>
      <c r="AE123" s="210"/>
      <c r="AF123" s="210"/>
      <c r="AG123" s="210" t="s">
        <v>267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17"/>
      <c r="B124" s="218"/>
      <c r="C124" s="252" t="s">
        <v>747</v>
      </c>
      <c r="D124" s="239"/>
      <c r="E124" s="239"/>
      <c r="F124" s="239"/>
      <c r="G124" s="239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10"/>
      <c r="Z124" s="210"/>
      <c r="AA124" s="210"/>
      <c r="AB124" s="210"/>
      <c r="AC124" s="210"/>
      <c r="AD124" s="210"/>
      <c r="AE124" s="210"/>
      <c r="AF124" s="210"/>
      <c r="AG124" s="210" t="s">
        <v>146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1" x14ac:dyDescent="0.2">
      <c r="A125" s="217"/>
      <c r="B125" s="218"/>
      <c r="C125" s="253" t="s">
        <v>748</v>
      </c>
      <c r="D125" s="241"/>
      <c r="E125" s="241"/>
      <c r="F125" s="241"/>
      <c r="G125" s="241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10"/>
      <c r="Z125" s="210"/>
      <c r="AA125" s="210"/>
      <c r="AB125" s="210"/>
      <c r="AC125" s="210"/>
      <c r="AD125" s="210"/>
      <c r="AE125" s="210"/>
      <c r="AF125" s="210"/>
      <c r="AG125" s="210" t="s">
        <v>146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40" t="str">
        <f>C125</f>
        <v>vyrábí se ve dvou rozměrech prům 38 mm a tloušťkou stěny 1,5 mm a prům. 48 mm s tl. stěny 2 mm a jsou nabízené ve třech úpravách:</v>
      </c>
      <c r="BB125" s="210"/>
      <c r="BC125" s="210"/>
      <c r="BD125" s="210"/>
      <c r="BE125" s="210"/>
      <c r="BF125" s="210"/>
      <c r="BG125" s="210"/>
      <c r="BH125" s="210"/>
    </row>
    <row r="126" spans="1:60" outlineLevel="1" x14ac:dyDescent="0.2">
      <c r="A126" s="217"/>
      <c r="B126" s="218"/>
      <c r="C126" s="253" t="s">
        <v>749</v>
      </c>
      <c r="D126" s="241"/>
      <c r="E126" s="241"/>
      <c r="F126" s="241"/>
      <c r="G126" s="241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10"/>
      <c r="Z126" s="210"/>
      <c r="AA126" s="210"/>
      <c r="AB126" s="210"/>
      <c r="AC126" s="210"/>
      <c r="AD126" s="210"/>
      <c r="AE126" s="210"/>
      <c r="AF126" s="210"/>
      <c r="AG126" s="210" t="s">
        <v>146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40" t="str">
        <f>C126</f>
        <v>- povrchová úprava se základním nátěrem v červené barvě, opatřené plastovou čepičkou a plastovými úchytkami</v>
      </c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">
      <c r="A127" s="217"/>
      <c r="B127" s="218"/>
      <c r="C127" s="253" t="s">
        <v>750</v>
      </c>
      <c r="D127" s="241"/>
      <c r="E127" s="241"/>
      <c r="F127" s="241"/>
      <c r="G127" s="241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10"/>
      <c r="Z127" s="210"/>
      <c r="AA127" s="210"/>
      <c r="AB127" s="210"/>
      <c r="AC127" s="210"/>
      <c r="AD127" s="210"/>
      <c r="AE127" s="210"/>
      <c r="AF127" s="210"/>
      <c r="AG127" s="210" t="s">
        <v>146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ht="22.5" outlineLevel="1" x14ac:dyDescent="0.2">
      <c r="A128" s="217"/>
      <c r="B128" s="218"/>
      <c r="C128" s="253" t="s">
        <v>751</v>
      </c>
      <c r="D128" s="241"/>
      <c r="E128" s="241"/>
      <c r="F128" s="241"/>
      <c r="G128" s="241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10"/>
      <c r="Z128" s="210"/>
      <c r="AA128" s="210"/>
      <c r="AB128" s="210"/>
      <c r="AC128" s="210"/>
      <c r="AD128" s="210"/>
      <c r="AE128" s="210"/>
      <c r="AF128" s="210"/>
      <c r="AG128" s="210" t="s">
        <v>146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40" t="str">
        <f>C128</f>
        <v>- povrchová úprava se zelenou práškovou barvou komaxit, před komaxitováním jsou sloupky pozinkovány, opatřené plastovou čepičkou a plastovými úchytkami</v>
      </c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17"/>
      <c r="B129" s="218"/>
      <c r="C129" s="263" t="s">
        <v>330</v>
      </c>
      <c r="D129" s="222"/>
      <c r="E129" s="223"/>
      <c r="F129" s="224"/>
      <c r="G129" s="224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10"/>
      <c r="Z129" s="210"/>
      <c r="AA129" s="210"/>
      <c r="AB129" s="210"/>
      <c r="AC129" s="210"/>
      <c r="AD129" s="210"/>
      <c r="AE129" s="210"/>
      <c r="AF129" s="210"/>
      <c r="AG129" s="210" t="s">
        <v>146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17"/>
      <c r="B130" s="218"/>
      <c r="C130" s="253" t="s">
        <v>752</v>
      </c>
      <c r="D130" s="241"/>
      <c r="E130" s="241"/>
      <c r="F130" s="241"/>
      <c r="G130" s="241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10"/>
      <c r="Z130" s="210"/>
      <c r="AA130" s="210"/>
      <c r="AB130" s="210"/>
      <c r="AC130" s="210"/>
      <c r="AD130" s="210"/>
      <c r="AE130" s="210"/>
      <c r="AF130" s="210"/>
      <c r="AG130" s="210" t="s">
        <v>146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1" x14ac:dyDescent="0.2">
      <c r="A131" s="217"/>
      <c r="B131" s="218"/>
      <c r="C131" s="263" t="s">
        <v>330</v>
      </c>
      <c r="D131" s="222"/>
      <c r="E131" s="223"/>
      <c r="F131" s="224"/>
      <c r="G131" s="224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10"/>
      <c r="Z131" s="210"/>
      <c r="AA131" s="210"/>
      <c r="AB131" s="210"/>
      <c r="AC131" s="210"/>
      <c r="AD131" s="210"/>
      <c r="AE131" s="210"/>
      <c r="AF131" s="210"/>
      <c r="AG131" s="210" t="s">
        <v>146</v>
      </c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17"/>
      <c r="B132" s="218"/>
      <c r="C132" s="253" t="s">
        <v>753</v>
      </c>
      <c r="D132" s="241"/>
      <c r="E132" s="241"/>
      <c r="F132" s="241"/>
      <c r="G132" s="241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10"/>
      <c r="Z132" s="210"/>
      <c r="AA132" s="210"/>
      <c r="AB132" s="210"/>
      <c r="AC132" s="210"/>
      <c r="AD132" s="210"/>
      <c r="AE132" s="210"/>
      <c r="AF132" s="210"/>
      <c r="AG132" s="210" t="s">
        <v>146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ht="22.5" outlineLevel="1" x14ac:dyDescent="0.2">
      <c r="A133" s="242">
        <v>24</v>
      </c>
      <c r="B133" s="243" t="s">
        <v>754</v>
      </c>
      <c r="C133" s="254" t="s">
        <v>755</v>
      </c>
      <c r="D133" s="244" t="s">
        <v>201</v>
      </c>
      <c r="E133" s="245">
        <v>20</v>
      </c>
      <c r="F133" s="246"/>
      <c r="G133" s="247">
        <f>ROUND(E133*F133,2)</f>
        <v>0</v>
      </c>
      <c r="H133" s="246"/>
      <c r="I133" s="247">
        <f>ROUND(E133*H133,2)</f>
        <v>0</v>
      </c>
      <c r="J133" s="246"/>
      <c r="K133" s="247">
        <f>ROUND(E133*J133,2)</f>
        <v>0</v>
      </c>
      <c r="L133" s="247">
        <v>21</v>
      </c>
      <c r="M133" s="247">
        <f>G133*(1+L133/100)</f>
        <v>0</v>
      </c>
      <c r="N133" s="247">
        <v>7.4999999999999997E-3</v>
      </c>
      <c r="O133" s="247">
        <f>ROUND(E133*N133,2)</f>
        <v>0.15</v>
      </c>
      <c r="P133" s="247">
        <v>0</v>
      </c>
      <c r="Q133" s="247">
        <f>ROUND(E133*P133,2)</f>
        <v>0</v>
      </c>
      <c r="R133" s="247" t="s">
        <v>363</v>
      </c>
      <c r="S133" s="247" t="s">
        <v>142</v>
      </c>
      <c r="T133" s="248" t="s">
        <v>142</v>
      </c>
      <c r="U133" s="220">
        <v>0</v>
      </c>
      <c r="V133" s="220">
        <f>ROUND(E133*U133,2)</f>
        <v>0</v>
      </c>
      <c r="W133" s="220"/>
      <c r="X133" s="220" t="s">
        <v>266</v>
      </c>
      <c r="Y133" s="210"/>
      <c r="Z133" s="210"/>
      <c r="AA133" s="210"/>
      <c r="AB133" s="210"/>
      <c r="AC133" s="210"/>
      <c r="AD133" s="210"/>
      <c r="AE133" s="210"/>
      <c r="AF133" s="210"/>
      <c r="AG133" s="210" t="s">
        <v>267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42">
        <v>25</v>
      </c>
      <c r="B134" s="243" t="s">
        <v>756</v>
      </c>
      <c r="C134" s="254" t="s">
        <v>757</v>
      </c>
      <c r="D134" s="244" t="s">
        <v>201</v>
      </c>
      <c r="E134" s="245">
        <v>20</v>
      </c>
      <c r="F134" s="246"/>
      <c r="G134" s="247">
        <f>ROUND(E134*F134,2)</f>
        <v>0</v>
      </c>
      <c r="H134" s="246"/>
      <c r="I134" s="247">
        <f>ROUND(E134*H134,2)</f>
        <v>0</v>
      </c>
      <c r="J134" s="246"/>
      <c r="K134" s="247">
        <f>ROUND(E134*J134,2)</f>
        <v>0</v>
      </c>
      <c r="L134" s="247">
        <v>21</v>
      </c>
      <c r="M134" s="247">
        <f>G134*(1+L134/100)</f>
        <v>0</v>
      </c>
      <c r="N134" s="247">
        <v>1.2E-4</v>
      </c>
      <c r="O134" s="247">
        <f>ROUND(E134*N134,2)</f>
        <v>0</v>
      </c>
      <c r="P134" s="247">
        <v>0</v>
      </c>
      <c r="Q134" s="247">
        <f>ROUND(E134*P134,2)</f>
        <v>0</v>
      </c>
      <c r="R134" s="247"/>
      <c r="S134" s="247" t="s">
        <v>184</v>
      </c>
      <c r="T134" s="248" t="s">
        <v>143</v>
      </c>
      <c r="U134" s="220">
        <v>0</v>
      </c>
      <c r="V134" s="220">
        <f>ROUND(E134*U134,2)</f>
        <v>0</v>
      </c>
      <c r="W134" s="220"/>
      <c r="X134" s="220" t="s">
        <v>266</v>
      </c>
      <c r="Y134" s="210"/>
      <c r="Z134" s="210"/>
      <c r="AA134" s="210"/>
      <c r="AB134" s="210"/>
      <c r="AC134" s="210"/>
      <c r="AD134" s="210"/>
      <c r="AE134" s="210"/>
      <c r="AF134" s="210"/>
      <c r="AG134" s="210" t="s">
        <v>267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ht="33.75" outlineLevel="1" x14ac:dyDescent="0.2">
      <c r="A135" s="232">
        <v>26</v>
      </c>
      <c r="B135" s="233" t="s">
        <v>758</v>
      </c>
      <c r="C135" s="251" t="s">
        <v>759</v>
      </c>
      <c r="D135" s="234" t="s">
        <v>503</v>
      </c>
      <c r="E135" s="235">
        <v>1</v>
      </c>
      <c r="F135" s="236"/>
      <c r="G135" s="237">
        <f>ROUND(E135*F135,2)</f>
        <v>0</v>
      </c>
      <c r="H135" s="236"/>
      <c r="I135" s="237">
        <f>ROUND(E135*H135,2)</f>
        <v>0</v>
      </c>
      <c r="J135" s="236"/>
      <c r="K135" s="237">
        <f>ROUND(E135*J135,2)</f>
        <v>0</v>
      </c>
      <c r="L135" s="237">
        <v>21</v>
      </c>
      <c r="M135" s="237">
        <f>G135*(1+L135/100)</f>
        <v>0</v>
      </c>
      <c r="N135" s="237">
        <v>0</v>
      </c>
      <c r="O135" s="237">
        <f>ROUND(E135*N135,2)</f>
        <v>0</v>
      </c>
      <c r="P135" s="237">
        <v>0</v>
      </c>
      <c r="Q135" s="237">
        <f>ROUND(E135*P135,2)</f>
        <v>0</v>
      </c>
      <c r="R135" s="237"/>
      <c r="S135" s="237" t="s">
        <v>184</v>
      </c>
      <c r="T135" s="238" t="s">
        <v>143</v>
      </c>
      <c r="U135" s="220">
        <v>0</v>
      </c>
      <c r="V135" s="220">
        <f>ROUND(E135*U135,2)</f>
        <v>0</v>
      </c>
      <c r="W135" s="220"/>
      <c r="X135" s="220" t="s">
        <v>266</v>
      </c>
      <c r="Y135" s="210"/>
      <c r="Z135" s="210"/>
      <c r="AA135" s="210"/>
      <c r="AB135" s="210"/>
      <c r="AC135" s="210"/>
      <c r="AD135" s="210"/>
      <c r="AE135" s="210"/>
      <c r="AF135" s="210"/>
      <c r="AG135" s="210" t="s">
        <v>267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17"/>
      <c r="B136" s="218"/>
      <c r="C136" s="252" t="s">
        <v>760</v>
      </c>
      <c r="D136" s="239"/>
      <c r="E136" s="239"/>
      <c r="F136" s="239"/>
      <c r="G136" s="239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10"/>
      <c r="Z136" s="210"/>
      <c r="AA136" s="210"/>
      <c r="AB136" s="210"/>
      <c r="AC136" s="210"/>
      <c r="AD136" s="210"/>
      <c r="AE136" s="210"/>
      <c r="AF136" s="210"/>
      <c r="AG136" s="210" t="s">
        <v>146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1" x14ac:dyDescent="0.2">
      <c r="A137" s="217"/>
      <c r="B137" s="218"/>
      <c r="C137" s="253" t="s">
        <v>761</v>
      </c>
      <c r="D137" s="241"/>
      <c r="E137" s="241"/>
      <c r="F137" s="241"/>
      <c r="G137" s="241"/>
      <c r="H137" s="220"/>
      <c r="I137" s="220"/>
      <c r="J137" s="220"/>
      <c r="K137" s="220"/>
      <c r="L137" s="220"/>
      <c r="M137" s="220"/>
      <c r="N137" s="220"/>
      <c r="O137" s="220"/>
      <c r="P137" s="220"/>
      <c r="Q137" s="220"/>
      <c r="R137" s="220"/>
      <c r="S137" s="220"/>
      <c r="T137" s="220"/>
      <c r="U137" s="220"/>
      <c r="V137" s="220"/>
      <c r="W137" s="220"/>
      <c r="X137" s="220"/>
      <c r="Y137" s="210"/>
      <c r="Z137" s="210"/>
      <c r="AA137" s="210"/>
      <c r="AB137" s="210"/>
      <c r="AC137" s="210"/>
      <c r="AD137" s="210"/>
      <c r="AE137" s="210"/>
      <c r="AF137" s="210"/>
      <c r="AG137" s="210" t="s">
        <v>146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17"/>
      <c r="B138" s="218"/>
      <c r="C138" s="262" t="s">
        <v>683</v>
      </c>
      <c r="D138" s="258"/>
      <c r="E138" s="259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10"/>
      <c r="Z138" s="210"/>
      <c r="AA138" s="210"/>
      <c r="AB138" s="210"/>
      <c r="AC138" s="210"/>
      <c r="AD138" s="210"/>
      <c r="AE138" s="210"/>
      <c r="AF138" s="210"/>
      <c r="AG138" s="210" t="s">
        <v>208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17"/>
      <c r="B139" s="218"/>
      <c r="C139" s="262" t="s">
        <v>732</v>
      </c>
      <c r="D139" s="258"/>
      <c r="E139" s="259">
        <v>1</v>
      </c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10"/>
      <c r="Z139" s="210"/>
      <c r="AA139" s="210"/>
      <c r="AB139" s="210"/>
      <c r="AC139" s="210"/>
      <c r="AD139" s="210"/>
      <c r="AE139" s="210"/>
      <c r="AF139" s="210"/>
      <c r="AG139" s="210" t="s">
        <v>208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17">
        <v>27</v>
      </c>
      <c r="B140" s="218" t="s">
        <v>675</v>
      </c>
      <c r="C140" s="266" t="s">
        <v>676</v>
      </c>
      <c r="D140" s="219" t="s">
        <v>0</v>
      </c>
      <c r="E140" s="264"/>
      <c r="F140" s="221"/>
      <c r="G140" s="220">
        <f>ROUND(E140*F140,2)</f>
        <v>0</v>
      </c>
      <c r="H140" s="221"/>
      <c r="I140" s="220">
        <f>ROUND(E140*H140,2)</f>
        <v>0</v>
      </c>
      <c r="J140" s="221"/>
      <c r="K140" s="220">
        <f>ROUND(E140*J140,2)</f>
        <v>0</v>
      </c>
      <c r="L140" s="220">
        <v>21</v>
      </c>
      <c r="M140" s="220">
        <f>G140*(1+L140/100)</f>
        <v>0</v>
      </c>
      <c r="N140" s="220">
        <v>0</v>
      </c>
      <c r="O140" s="220">
        <f>ROUND(E140*N140,2)</f>
        <v>0</v>
      </c>
      <c r="P140" s="220">
        <v>0</v>
      </c>
      <c r="Q140" s="220">
        <f>ROUND(E140*P140,2)</f>
        <v>0</v>
      </c>
      <c r="R140" s="220" t="s">
        <v>293</v>
      </c>
      <c r="S140" s="220" t="s">
        <v>142</v>
      </c>
      <c r="T140" s="220" t="s">
        <v>142</v>
      </c>
      <c r="U140" s="220">
        <v>0</v>
      </c>
      <c r="V140" s="220">
        <f>ROUND(E140*U140,2)</f>
        <v>0</v>
      </c>
      <c r="W140" s="220"/>
      <c r="X140" s="220" t="s">
        <v>288</v>
      </c>
      <c r="Y140" s="210"/>
      <c r="Z140" s="210"/>
      <c r="AA140" s="210"/>
      <c r="AB140" s="210"/>
      <c r="AC140" s="210"/>
      <c r="AD140" s="210"/>
      <c r="AE140" s="210"/>
      <c r="AF140" s="210"/>
      <c r="AG140" s="210" t="s">
        <v>289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1" x14ac:dyDescent="0.2">
      <c r="A141" s="217"/>
      <c r="B141" s="218"/>
      <c r="C141" s="267" t="s">
        <v>677</v>
      </c>
      <c r="D141" s="265"/>
      <c r="E141" s="265"/>
      <c r="F141" s="265"/>
      <c r="G141" s="265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10"/>
      <c r="Z141" s="210"/>
      <c r="AA141" s="210"/>
      <c r="AB141" s="210"/>
      <c r="AC141" s="210"/>
      <c r="AD141" s="210"/>
      <c r="AE141" s="210"/>
      <c r="AF141" s="210"/>
      <c r="AG141" s="210" t="s">
        <v>206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x14ac:dyDescent="0.2">
      <c r="A142" s="3"/>
      <c r="B142" s="4"/>
      <c r="C142" s="255"/>
      <c r="D142" s="6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AE142">
        <v>15</v>
      </c>
      <c r="AF142">
        <v>21</v>
      </c>
      <c r="AG142" t="s">
        <v>124</v>
      </c>
    </row>
    <row r="143" spans="1:60" x14ac:dyDescent="0.2">
      <c r="A143" s="213"/>
      <c r="B143" s="214" t="s">
        <v>29</v>
      </c>
      <c r="C143" s="256"/>
      <c r="D143" s="215"/>
      <c r="E143" s="216"/>
      <c r="F143" s="216"/>
      <c r="G143" s="249">
        <f>G8+G53+G78+G85+G97+G101</f>
        <v>0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AE143">
        <f>SUMIF(L7:L141,AE142,G7:G141)</f>
        <v>0</v>
      </c>
      <c r="AF143">
        <f>SUMIF(L7:L141,AF142,G7:G141)</f>
        <v>0</v>
      </c>
      <c r="AG143" t="s">
        <v>195</v>
      </c>
    </row>
    <row r="144" spans="1:60" x14ac:dyDescent="0.2">
      <c r="C144" s="257"/>
      <c r="D144" s="10"/>
      <c r="AG144" t="s">
        <v>197</v>
      </c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password="E48C" sheet="1"/>
  <mergeCells count="29">
    <mergeCell ref="C130:G130"/>
    <mergeCell ref="C132:G132"/>
    <mergeCell ref="C136:G136"/>
    <mergeCell ref="C137:G137"/>
    <mergeCell ref="C141:G141"/>
    <mergeCell ref="C120:G120"/>
    <mergeCell ref="C124:G124"/>
    <mergeCell ref="C125:G125"/>
    <mergeCell ref="C126:G126"/>
    <mergeCell ref="C127:G127"/>
    <mergeCell ref="C128:G128"/>
    <mergeCell ref="C87:G87"/>
    <mergeCell ref="C91:G91"/>
    <mergeCell ref="C99:G99"/>
    <mergeCell ref="C100:G100"/>
    <mergeCell ref="C106:G106"/>
    <mergeCell ref="C110:G110"/>
    <mergeCell ref="C49:G49"/>
    <mergeCell ref="C61:G61"/>
    <mergeCell ref="C67:G67"/>
    <mergeCell ref="C73:G73"/>
    <mergeCell ref="C80:G80"/>
    <mergeCell ref="C81:G81"/>
    <mergeCell ref="A1:G1"/>
    <mergeCell ref="C2:G2"/>
    <mergeCell ref="C3:G3"/>
    <mergeCell ref="C4:G4"/>
    <mergeCell ref="C10:G10"/>
    <mergeCell ref="C16:G16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56</vt:i4>
      </vt:variant>
    </vt:vector>
  </HeadingPairs>
  <TitlesOfParts>
    <vt:vector size="64" baseType="lpstr">
      <vt:lpstr>Pokyny pro vyplnění</vt:lpstr>
      <vt:lpstr>Stavba</vt:lpstr>
      <vt:lpstr>VzorPolozky</vt:lpstr>
      <vt:lpstr>001 2017-08-01-1 Naklady</vt:lpstr>
      <vt:lpstr>01 2017-08-01-1 Pol</vt:lpstr>
      <vt:lpstr>02 2017-08-01-1 Pol</vt:lpstr>
      <vt:lpstr>07 2017-08-01-1 Pol</vt:lpstr>
      <vt:lpstr>08 2017-08-01-1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'001 2017-08-01-1 Naklady'!Názvy_tisku</vt:lpstr>
      <vt:lpstr>'01 2017-08-01-1 Pol'!Názvy_tisku</vt:lpstr>
      <vt:lpstr>'02 2017-08-01-1 Pol'!Názvy_tisku</vt:lpstr>
      <vt:lpstr>'07 2017-08-01-1 Pol'!Názvy_tisku</vt:lpstr>
      <vt:lpstr>'08 2017-08-01-1 Pol'!Názvy_tisku</vt:lpstr>
      <vt:lpstr>oadresa</vt:lpstr>
      <vt:lpstr>Stavba!Objednatel</vt:lpstr>
      <vt:lpstr>Stavba!Objekt</vt:lpstr>
      <vt:lpstr>'001 2017-08-01-1 Naklady'!Oblast_tisku</vt:lpstr>
      <vt:lpstr>'01 2017-08-01-1 Pol'!Oblast_tisku</vt:lpstr>
      <vt:lpstr>'02 2017-08-01-1 Pol'!Oblast_tisku</vt:lpstr>
      <vt:lpstr>'07 2017-08-01-1 Pol'!Oblast_tisku</vt:lpstr>
      <vt:lpstr>'08 2017-08-01-1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Milan</dc:creator>
  <cp:lastModifiedBy>PC Milan</cp:lastModifiedBy>
  <cp:lastPrinted>2019-03-19T12:27:02Z</cp:lastPrinted>
  <dcterms:created xsi:type="dcterms:W3CDTF">2009-04-08T07:15:50Z</dcterms:created>
  <dcterms:modified xsi:type="dcterms:W3CDTF">2020-01-22T12:31:23Z</dcterms:modified>
</cp:coreProperties>
</file>