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dokumenty 13-01-2022\FVE pro obce\Francova Lhota\VŘ\VV\"/>
    </mc:Choice>
  </mc:AlternateContent>
  <bookViews>
    <workbookView xWindow="0" yWindow="0" windowWidth="28800" windowHeight="11835" activeTab="4"/>
  </bookViews>
  <sheets>
    <sheet name="Pokyny pro vyplnění" sheetId="11" r:id="rId1"/>
    <sheet name="Stavba" sheetId="1" r:id="rId2"/>
    <sheet name="VzorPolozky" sheetId="10" state="hidden" r:id="rId3"/>
    <sheet name="SO 01 1 Pol" sheetId="12" r:id="rId4"/>
    <sheet name="SO 02 3 Pol" sheetId="13" r:id="rId5"/>
  </sheets>
  <externalReferences>
    <externalReference r:id="rId6"/>
  </externalReferences>
  <definedNames>
    <definedName name="CelkemDPHVypocet" localSheetId="1">Stavba!$H$45</definedName>
    <definedName name="CenaCelkem">Stavba!$G$29</definedName>
    <definedName name="CenaCelkemBezDPH">Stavba!$G$28</definedName>
    <definedName name="CenaCelkemVypocet" localSheetId="1">Stavba!$I$45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'SO 01 1 Pol'!$1:$7</definedName>
    <definedName name="_xlnm.Print_Titles" localSheetId="4">'SO 02 3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'SO 01 1 Pol'!$A$1:$Y$267</definedName>
    <definedName name="_xlnm.Print_Area" localSheetId="4">'SO 02 3 Pol'!$A$1:$Y$128</definedName>
    <definedName name="_xlnm.Print_Area" localSheetId="1">Stavba!$A$1:$J$81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Stavba!$F$45</definedName>
    <definedName name="ZakladDPHZakl">Stavba!$G$25</definedName>
    <definedName name="ZakladDPHZaklVypocet" localSheetId="1">Stavba!$G$45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80" i="1" l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G44" i="1"/>
  <c r="F44" i="1"/>
  <c r="G43" i="1"/>
  <c r="F43" i="1"/>
  <c r="G42" i="1"/>
  <c r="F42" i="1"/>
  <c r="G41" i="1"/>
  <c r="F41" i="1"/>
  <c r="G39" i="1"/>
  <c r="F39" i="1"/>
  <c r="G127" i="13"/>
  <c r="G9" i="13"/>
  <c r="I9" i="13"/>
  <c r="I8" i="13" s="1"/>
  <c r="K9" i="13"/>
  <c r="M9" i="13"/>
  <c r="O9" i="13"/>
  <c r="Q9" i="13"/>
  <c r="Q8" i="13" s="1"/>
  <c r="V9" i="13"/>
  <c r="G10" i="13"/>
  <c r="M10" i="13" s="1"/>
  <c r="I10" i="13"/>
  <c r="K10" i="13"/>
  <c r="K8" i="13" s="1"/>
  <c r="O10" i="13"/>
  <c r="Q10" i="13"/>
  <c r="V10" i="13"/>
  <c r="V8" i="13" s="1"/>
  <c r="G11" i="13"/>
  <c r="I11" i="13"/>
  <c r="K11" i="13"/>
  <c r="M11" i="13"/>
  <c r="O11" i="13"/>
  <c r="Q11" i="13"/>
  <c r="V11" i="13"/>
  <c r="G12" i="13"/>
  <c r="G8" i="13" s="1"/>
  <c r="I12" i="13"/>
  <c r="K12" i="13"/>
  <c r="O12" i="13"/>
  <c r="O8" i="13" s="1"/>
  <c r="Q12" i="13"/>
  <c r="V12" i="13"/>
  <c r="G13" i="13"/>
  <c r="I13" i="13"/>
  <c r="K13" i="13"/>
  <c r="M13" i="13"/>
  <c r="O13" i="13"/>
  <c r="Q13" i="13"/>
  <c r="V13" i="13"/>
  <c r="G14" i="13"/>
  <c r="M14" i="13" s="1"/>
  <c r="I14" i="13"/>
  <c r="K14" i="13"/>
  <c r="O14" i="13"/>
  <c r="Q14" i="13"/>
  <c r="V14" i="13"/>
  <c r="G15" i="13"/>
  <c r="I15" i="13"/>
  <c r="K15" i="13"/>
  <c r="M15" i="13"/>
  <c r="O15" i="13"/>
  <c r="Q15" i="13"/>
  <c r="V15" i="13"/>
  <c r="G16" i="13"/>
  <c r="M16" i="13" s="1"/>
  <c r="I16" i="13"/>
  <c r="K16" i="13"/>
  <c r="O16" i="13"/>
  <c r="Q16" i="13"/>
  <c r="V16" i="13"/>
  <c r="I17" i="13"/>
  <c r="Q17" i="13"/>
  <c r="G18" i="13"/>
  <c r="M18" i="13" s="1"/>
  <c r="M17" i="13" s="1"/>
  <c r="I18" i="13"/>
  <c r="K18" i="13"/>
  <c r="K17" i="13" s="1"/>
  <c r="O18" i="13"/>
  <c r="O17" i="13" s="1"/>
  <c r="Q18" i="13"/>
  <c r="V18" i="13"/>
  <c r="V17" i="13" s="1"/>
  <c r="G19" i="13"/>
  <c r="I19" i="13"/>
  <c r="K19" i="13"/>
  <c r="M19" i="13"/>
  <c r="O19" i="13"/>
  <c r="Q19" i="13"/>
  <c r="V19" i="13"/>
  <c r="G20" i="13"/>
  <c r="M20" i="13" s="1"/>
  <c r="I20" i="13"/>
  <c r="K20" i="13"/>
  <c r="O20" i="13"/>
  <c r="Q20" i="13"/>
  <c r="V20" i="13"/>
  <c r="G22" i="13"/>
  <c r="M22" i="13" s="1"/>
  <c r="I22" i="13"/>
  <c r="K22" i="13"/>
  <c r="K21" i="13" s="1"/>
  <c r="O22" i="13"/>
  <c r="O21" i="13" s="1"/>
  <c r="Q22" i="13"/>
  <c r="V22" i="13"/>
  <c r="V21" i="13" s="1"/>
  <c r="G23" i="13"/>
  <c r="I23" i="13"/>
  <c r="K23" i="13"/>
  <c r="M23" i="13"/>
  <c r="O23" i="13"/>
  <c r="Q23" i="13"/>
  <c r="V23" i="13"/>
  <c r="G24" i="13"/>
  <c r="M24" i="13" s="1"/>
  <c r="I24" i="13"/>
  <c r="K24" i="13"/>
  <c r="O24" i="13"/>
  <c r="Q24" i="13"/>
  <c r="V24" i="13"/>
  <c r="G25" i="13"/>
  <c r="I25" i="13"/>
  <c r="I21" i="13" s="1"/>
  <c r="K25" i="13"/>
  <c r="M25" i="13"/>
  <c r="O25" i="13"/>
  <c r="Q25" i="13"/>
  <c r="Q21" i="13" s="1"/>
  <c r="V25" i="13"/>
  <c r="G26" i="13"/>
  <c r="M26" i="13" s="1"/>
  <c r="I26" i="13"/>
  <c r="K26" i="13"/>
  <c r="O26" i="13"/>
  <c r="Q26" i="13"/>
  <c r="V26" i="13"/>
  <c r="G27" i="13"/>
  <c r="I27" i="13"/>
  <c r="K27" i="13"/>
  <c r="M27" i="13"/>
  <c r="O27" i="13"/>
  <c r="Q27" i="13"/>
  <c r="V27" i="13"/>
  <c r="G28" i="13"/>
  <c r="M28" i="13" s="1"/>
  <c r="I28" i="13"/>
  <c r="K28" i="13"/>
  <c r="O28" i="13"/>
  <c r="Q28" i="13"/>
  <c r="V28" i="13"/>
  <c r="G29" i="13"/>
  <c r="I29" i="13"/>
  <c r="K29" i="13"/>
  <c r="M29" i="13"/>
  <c r="O29" i="13"/>
  <c r="Q29" i="13"/>
  <c r="V29" i="13"/>
  <c r="G30" i="13"/>
  <c r="M30" i="13" s="1"/>
  <c r="I30" i="13"/>
  <c r="K30" i="13"/>
  <c r="O30" i="13"/>
  <c r="Q30" i="13"/>
  <c r="V30" i="13"/>
  <c r="G31" i="13"/>
  <c r="I31" i="13"/>
  <c r="K31" i="13"/>
  <c r="M31" i="13"/>
  <c r="O31" i="13"/>
  <c r="Q31" i="13"/>
  <c r="V31" i="13"/>
  <c r="G32" i="13"/>
  <c r="M32" i="13" s="1"/>
  <c r="I32" i="13"/>
  <c r="K32" i="13"/>
  <c r="O32" i="13"/>
  <c r="Q32" i="13"/>
  <c r="V32" i="13"/>
  <c r="G33" i="13"/>
  <c r="I33" i="13"/>
  <c r="K33" i="13"/>
  <c r="M33" i="13"/>
  <c r="O33" i="13"/>
  <c r="Q33" i="13"/>
  <c r="V33" i="13"/>
  <c r="G34" i="13"/>
  <c r="M34" i="13" s="1"/>
  <c r="I34" i="13"/>
  <c r="K34" i="13"/>
  <c r="O34" i="13"/>
  <c r="Q34" i="13"/>
  <c r="V34" i="13"/>
  <c r="G35" i="13"/>
  <c r="I35" i="13"/>
  <c r="K35" i="13"/>
  <c r="M35" i="13"/>
  <c r="O35" i="13"/>
  <c r="Q35" i="13"/>
  <c r="V35" i="13"/>
  <c r="G36" i="13"/>
  <c r="M36" i="13" s="1"/>
  <c r="I36" i="13"/>
  <c r="K36" i="13"/>
  <c r="O36" i="13"/>
  <c r="Q36" i="13"/>
  <c r="V36" i="13"/>
  <c r="G37" i="13"/>
  <c r="I37" i="13"/>
  <c r="K37" i="13"/>
  <c r="M37" i="13"/>
  <c r="O37" i="13"/>
  <c r="Q37" i="13"/>
  <c r="V37" i="13"/>
  <c r="G38" i="13"/>
  <c r="M38" i="13" s="1"/>
  <c r="I38" i="13"/>
  <c r="K38" i="13"/>
  <c r="O38" i="13"/>
  <c r="Q38" i="13"/>
  <c r="V38" i="13"/>
  <c r="G39" i="13"/>
  <c r="I39" i="13"/>
  <c r="K39" i="13"/>
  <c r="M39" i="13"/>
  <c r="O39" i="13"/>
  <c r="Q39" i="13"/>
  <c r="V39" i="13"/>
  <c r="G40" i="13"/>
  <c r="M40" i="13" s="1"/>
  <c r="I40" i="13"/>
  <c r="K40" i="13"/>
  <c r="O40" i="13"/>
  <c r="Q40" i="13"/>
  <c r="V40" i="13"/>
  <c r="G41" i="13"/>
  <c r="I41" i="13"/>
  <c r="K41" i="13"/>
  <c r="M41" i="13"/>
  <c r="O41" i="13"/>
  <c r="Q41" i="13"/>
  <c r="V41" i="13"/>
  <c r="G42" i="13"/>
  <c r="M42" i="13" s="1"/>
  <c r="I42" i="13"/>
  <c r="K42" i="13"/>
  <c r="O42" i="13"/>
  <c r="Q42" i="13"/>
  <c r="V42" i="13"/>
  <c r="G43" i="13"/>
  <c r="I43" i="13"/>
  <c r="K43" i="13"/>
  <c r="M43" i="13"/>
  <c r="O43" i="13"/>
  <c r="Q43" i="13"/>
  <c r="V43" i="13"/>
  <c r="G44" i="13"/>
  <c r="M44" i="13" s="1"/>
  <c r="I44" i="13"/>
  <c r="K44" i="13"/>
  <c r="O44" i="13"/>
  <c r="Q44" i="13"/>
  <c r="V44" i="13"/>
  <c r="G45" i="13"/>
  <c r="I45" i="13"/>
  <c r="K45" i="13"/>
  <c r="M45" i="13"/>
  <c r="O45" i="13"/>
  <c r="Q45" i="13"/>
  <c r="V45" i="13"/>
  <c r="G47" i="13"/>
  <c r="I47" i="13"/>
  <c r="I46" i="13" s="1"/>
  <c r="K47" i="13"/>
  <c r="M47" i="13"/>
  <c r="O47" i="13"/>
  <c r="Q47" i="13"/>
  <c r="Q46" i="13" s="1"/>
  <c r="V47" i="13"/>
  <c r="G48" i="13"/>
  <c r="G46" i="13" s="1"/>
  <c r="I48" i="13"/>
  <c r="K48" i="13"/>
  <c r="K46" i="13" s="1"/>
  <c r="O48" i="13"/>
  <c r="O46" i="13" s="1"/>
  <c r="Q48" i="13"/>
  <c r="V48" i="13"/>
  <c r="V46" i="13" s="1"/>
  <c r="G49" i="13"/>
  <c r="I49" i="13"/>
  <c r="K49" i="13"/>
  <c r="M49" i="13"/>
  <c r="O49" i="13"/>
  <c r="Q49" i="13"/>
  <c r="V49" i="13"/>
  <c r="G50" i="13"/>
  <c r="M50" i="13" s="1"/>
  <c r="I50" i="13"/>
  <c r="K50" i="13"/>
  <c r="O50" i="13"/>
  <c r="Q50" i="13"/>
  <c r="V50" i="13"/>
  <c r="G51" i="13"/>
  <c r="I51" i="13"/>
  <c r="K51" i="13"/>
  <c r="M51" i="13"/>
  <c r="O51" i="13"/>
  <c r="Q51" i="13"/>
  <c r="V51" i="13"/>
  <c r="G52" i="13"/>
  <c r="M52" i="13" s="1"/>
  <c r="I52" i="13"/>
  <c r="K52" i="13"/>
  <c r="O52" i="13"/>
  <c r="Q52" i="13"/>
  <c r="V52" i="13"/>
  <c r="G53" i="13"/>
  <c r="I53" i="13"/>
  <c r="K53" i="13"/>
  <c r="M53" i="13"/>
  <c r="O53" i="13"/>
  <c r="Q53" i="13"/>
  <c r="V53" i="13"/>
  <c r="G54" i="13"/>
  <c r="M54" i="13" s="1"/>
  <c r="I54" i="13"/>
  <c r="K54" i="13"/>
  <c r="O54" i="13"/>
  <c r="Q54" i="13"/>
  <c r="V54" i="13"/>
  <c r="G55" i="13"/>
  <c r="I55" i="13"/>
  <c r="K55" i="13"/>
  <c r="M55" i="13"/>
  <c r="O55" i="13"/>
  <c r="Q55" i="13"/>
  <c r="V55" i="13"/>
  <c r="G56" i="13"/>
  <c r="M56" i="13" s="1"/>
  <c r="I56" i="13"/>
  <c r="K56" i="13"/>
  <c r="O56" i="13"/>
  <c r="Q56" i="13"/>
  <c r="V56" i="13"/>
  <c r="G57" i="13"/>
  <c r="I57" i="13"/>
  <c r="K57" i="13"/>
  <c r="M57" i="13"/>
  <c r="O57" i="13"/>
  <c r="Q57" i="13"/>
  <c r="V57" i="13"/>
  <c r="G58" i="13"/>
  <c r="M58" i="13" s="1"/>
  <c r="I58" i="13"/>
  <c r="K58" i="13"/>
  <c r="O58" i="13"/>
  <c r="Q58" i="13"/>
  <c r="V58" i="13"/>
  <c r="G59" i="13"/>
  <c r="I59" i="13"/>
  <c r="K59" i="13"/>
  <c r="M59" i="13"/>
  <c r="O59" i="13"/>
  <c r="Q59" i="13"/>
  <c r="V59" i="13"/>
  <c r="G60" i="13"/>
  <c r="M60" i="13" s="1"/>
  <c r="I60" i="13"/>
  <c r="K60" i="13"/>
  <c r="O60" i="13"/>
  <c r="Q60" i="13"/>
  <c r="V60" i="13"/>
  <c r="G61" i="13"/>
  <c r="I61" i="13"/>
  <c r="K61" i="13"/>
  <c r="M61" i="13"/>
  <c r="O61" i="13"/>
  <c r="Q61" i="13"/>
  <c r="V61" i="13"/>
  <c r="G62" i="13"/>
  <c r="M62" i="13" s="1"/>
  <c r="I62" i="13"/>
  <c r="K62" i="13"/>
  <c r="O62" i="13"/>
  <c r="Q62" i="13"/>
  <c r="V62" i="13"/>
  <c r="G63" i="13"/>
  <c r="I63" i="13"/>
  <c r="K63" i="13"/>
  <c r="M63" i="13"/>
  <c r="O63" i="13"/>
  <c r="Q63" i="13"/>
  <c r="V63" i="13"/>
  <c r="G64" i="13"/>
  <c r="M64" i="13" s="1"/>
  <c r="I64" i="13"/>
  <c r="K64" i="13"/>
  <c r="O64" i="13"/>
  <c r="Q64" i="13"/>
  <c r="V64" i="13"/>
  <c r="G65" i="13"/>
  <c r="I65" i="13"/>
  <c r="K65" i="13"/>
  <c r="M65" i="13"/>
  <c r="O65" i="13"/>
  <c r="Q65" i="13"/>
  <c r="V65" i="13"/>
  <c r="G66" i="13"/>
  <c r="M66" i="13" s="1"/>
  <c r="I66" i="13"/>
  <c r="K66" i="13"/>
  <c r="O66" i="13"/>
  <c r="Q66" i="13"/>
  <c r="V66" i="13"/>
  <c r="G67" i="13"/>
  <c r="I67" i="13"/>
  <c r="K67" i="13"/>
  <c r="M67" i="13"/>
  <c r="O67" i="13"/>
  <c r="Q67" i="13"/>
  <c r="V67" i="13"/>
  <c r="G68" i="13"/>
  <c r="M68" i="13" s="1"/>
  <c r="I68" i="13"/>
  <c r="K68" i="13"/>
  <c r="O68" i="13"/>
  <c r="Q68" i="13"/>
  <c r="V68" i="13"/>
  <c r="G69" i="13"/>
  <c r="I69" i="13"/>
  <c r="K69" i="13"/>
  <c r="M69" i="13"/>
  <c r="O69" i="13"/>
  <c r="Q69" i="13"/>
  <c r="V69" i="13"/>
  <c r="G70" i="13"/>
  <c r="M70" i="13" s="1"/>
  <c r="I70" i="13"/>
  <c r="K70" i="13"/>
  <c r="O70" i="13"/>
  <c r="Q70" i="13"/>
  <c r="V70" i="13"/>
  <c r="G72" i="13"/>
  <c r="G71" i="13" s="1"/>
  <c r="I72" i="13"/>
  <c r="K72" i="13"/>
  <c r="K71" i="13" s="1"/>
  <c r="O72" i="13"/>
  <c r="O71" i="13" s="1"/>
  <c r="Q72" i="13"/>
  <c r="V72" i="13"/>
  <c r="V71" i="13" s="1"/>
  <c r="G73" i="13"/>
  <c r="I73" i="13"/>
  <c r="I71" i="13" s="1"/>
  <c r="K73" i="13"/>
  <c r="M73" i="13"/>
  <c r="O73" i="13"/>
  <c r="Q73" i="13"/>
  <c r="Q71" i="13" s="1"/>
  <c r="V73" i="13"/>
  <c r="G74" i="13"/>
  <c r="M74" i="13" s="1"/>
  <c r="I74" i="13"/>
  <c r="K74" i="13"/>
  <c r="O74" i="13"/>
  <c r="Q74" i="13"/>
  <c r="V74" i="13"/>
  <c r="G75" i="13"/>
  <c r="I75" i="13"/>
  <c r="K75" i="13"/>
  <c r="M75" i="13"/>
  <c r="O75" i="13"/>
  <c r="Q75" i="13"/>
  <c r="V75" i="13"/>
  <c r="G76" i="13"/>
  <c r="M76" i="13" s="1"/>
  <c r="I76" i="13"/>
  <c r="K76" i="13"/>
  <c r="O76" i="13"/>
  <c r="Q76" i="13"/>
  <c r="V76" i="13"/>
  <c r="G77" i="13"/>
  <c r="I77" i="13"/>
  <c r="K77" i="13"/>
  <c r="M77" i="13"/>
  <c r="O77" i="13"/>
  <c r="Q77" i="13"/>
  <c r="V77" i="13"/>
  <c r="G79" i="13"/>
  <c r="I79" i="13"/>
  <c r="I78" i="13" s="1"/>
  <c r="K79" i="13"/>
  <c r="M79" i="13"/>
  <c r="O79" i="13"/>
  <c r="Q79" i="13"/>
  <c r="Q78" i="13" s="1"/>
  <c r="V79" i="13"/>
  <c r="G80" i="13"/>
  <c r="M80" i="13" s="1"/>
  <c r="I80" i="13"/>
  <c r="K80" i="13"/>
  <c r="K78" i="13" s="1"/>
  <c r="O80" i="13"/>
  <c r="Q80" i="13"/>
  <c r="V80" i="13"/>
  <c r="V78" i="13" s="1"/>
  <c r="G81" i="13"/>
  <c r="I81" i="13"/>
  <c r="K81" i="13"/>
  <c r="M81" i="13"/>
  <c r="O81" i="13"/>
  <c r="Q81" i="13"/>
  <c r="V81" i="13"/>
  <c r="G82" i="13"/>
  <c r="M82" i="13" s="1"/>
  <c r="I82" i="13"/>
  <c r="K82" i="13"/>
  <c r="O82" i="13"/>
  <c r="O78" i="13" s="1"/>
  <c r="Q82" i="13"/>
  <c r="V82" i="13"/>
  <c r="G83" i="13"/>
  <c r="I83" i="13"/>
  <c r="K83" i="13"/>
  <c r="M83" i="13"/>
  <c r="O83" i="13"/>
  <c r="Q83" i="13"/>
  <c r="V83" i="13"/>
  <c r="G84" i="13"/>
  <c r="M84" i="13" s="1"/>
  <c r="I84" i="13"/>
  <c r="K84" i="13"/>
  <c r="O84" i="13"/>
  <c r="Q84" i="13"/>
  <c r="V84" i="13"/>
  <c r="G85" i="13"/>
  <c r="I85" i="13"/>
  <c r="K85" i="13"/>
  <c r="M85" i="13"/>
  <c r="O85" i="13"/>
  <c r="Q85" i="13"/>
  <c r="V85" i="13"/>
  <c r="G86" i="13"/>
  <c r="M86" i="13" s="1"/>
  <c r="I86" i="13"/>
  <c r="K86" i="13"/>
  <c r="O86" i="13"/>
  <c r="Q86" i="13"/>
  <c r="V86" i="13"/>
  <c r="G87" i="13"/>
  <c r="I87" i="13"/>
  <c r="K87" i="13"/>
  <c r="M87" i="13"/>
  <c r="O87" i="13"/>
  <c r="Q87" i="13"/>
  <c r="V87" i="13"/>
  <c r="G88" i="13"/>
  <c r="M88" i="13" s="1"/>
  <c r="I88" i="13"/>
  <c r="K88" i="13"/>
  <c r="O88" i="13"/>
  <c r="Q88" i="13"/>
  <c r="V88" i="13"/>
  <c r="G89" i="13"/>
  <c r="I89" i="13"/>
  <c r="K89" i="13"/>
  <c r="M89" i="13"/>
  <c r="O89" i="13"/>
  <c r="Q89" i="13"/>
  <c r="V89" i="13"/>
  <c r="G90" i="13"/>
  <c r="M90" i="13" s="1"/>
  <c r="I90" i="13"/>
  <c r="K90" i="13"/>
  <c r="O90" i="13"/>
  <c r="Q90" i="13"/>
  <c r="V90" i="13"/>
  <c r="G91" i="13"/>
  <c r="I91" i="13"/>
  <c r="K91" i="13"/>
  <c r="M91" i="13"/>
  <c r="O91" i="13"/>
  <c r="Q91" i="13"/>
  <c r="V91" i="13"/>
  <c r="G92" i="13"/>
  <c r="M92" i="13" s="1"/>
  <c r="I92" i="13"/>
  <c r="K92" i="13"/>
  <c r="O92" i="13"/>
  <c r="Q92" i="13"/>
  <c r="V92" i="13"/>
  <c r="G93" i="13"/>
  <c r="I93" i="13"/>
  <c r="K93" i="13"/>
  <c r="M93" i="13"/>
  <c r="O93" i="13"/>
  <c r="Q93" i="13"/>
  <c r="V93" i="13"/>
  <c r="G95" i="13"/>
  <c r="I95" i="13"/>
  <c r="I94" i="13" s="1"/>
  <c r="K95" i="13"/>
  <c r="M95" i="13"/>
  <c r="O95" i="13"/>
  <c r="Q95" i="13"/>
  <c r="Q94" i="13" s="1"/>
  <c r="V95" i="13"/>
  <c r="G96" i="13"/>
  <c r="M96" i="13" s="1"/>
  <c r="I96" i="13"/>
  <c r="K96" i="13"/>
  <c r="K94" i="13" s="1"/>
  <c r="O96" i="13"/>
  <c r="Q96" i="13"/>
  <c r="V96" i="13"/>
  <c r="V94" i="13" s="1"/>
  <c r="G97" i="13"/>
  <c r="I97" i="13"/>
  <c r="K97" i="13"/>
  <c r="M97" i="13"/>
  <c r="O97" i="13"/>
  <c r="Q97" i="13"/>
  <c r="V97" i="13"/>
  <c r="G98" i="13"/>
  <c r="M98" i="13" s="1"/>
  <c r="I98" i="13"/>
  <c r="K98" i="13"/>
  <c r="O98" i="13"/>
  <c r="O94" i="13" s="1"/>
  <c r="Q98" i="13"/>
  <c r="V98" i="13"/>
  <c r="G99" i="13"/>
  <c r="I99" i="13"/>
  <c r="K99" i="13"/>
  <c r="M99" i="13"/>
  <c r="O99" i="13"/>
  <c r="Q99" i="13"/>
  <c r="V99" i="13"/>
  <c r="G100" i="13"/>
  <c r="M100" i="13" s="1"/>
  <c r="I100" i="13"/>
  <c r="K100" i="13"/>
  <c r="O100" i="13"/>
  <c r="Q100" i="13"/>
  <c r="V100" i="13"/>
  <c r="G101" i="13"/>
  <c r="I101" i="13"/>
  <c r="K101" i="13"/>
  <c r="M101" i="13"/>
  <c r="O101" i="13"/>
  <c r="Q101" i="13"/>
  <c r="V101" i="13"/>
  <c r="G102" i="13"/>
  <c r="M102" i="13" s="1"/>
  <c r="I102" i="13"/>
  <c r="K102" i="13"/>
  <c r="O102" i="13"/>
  <c r="Q102" i="13"/>
  <c r="V102" i="13"/>
  <c r="G103" i="13"/>
  <c r="I103" i="13"/>
  <c r="K103" i="13"/>
  <c r="M103" i="13"/>
  <c r="O103" i="13"/>
  <c r="Q103" i="13"/>
  <c r="V103" i="13"/>
  <c r="G104" i="13"/>
  <c r="M104" i="13" s="1"/>
  <c r="I104" i="13"/>
  <c r="K104" i="13"/>
  <c r="O104" i="13"/>
  <c r="Q104" i="13"/>
  <c r="V104" i="13"/>
  <c r="G105" i="13"/>
  <c r="I105" i="13"/>
  <c r="K105" i="13"/>
  <c r="M105" i="13"/>
  <c r="O105" i="13"/>
  <c r="Q105" i="13"/>
  <c r="V105" i="13"/>
  <c r="G106" i="13"/>
  <c r="M106" i="13" s="1"/>
  <c r="I106" i="13"/>
  <c r="K106" i="13"/>
  <c r="O106" i="13"/>
  <c r="Q106" i="13"/>
  <c r="V106" i="13"/>
  <c r="G107" i="13"/>
  <c r="I107" i="13"/>
  <c r="K107" i="13"/>
  <c r="M107" i="13"/>
  <c r="O107" i="13"/>
  <c r="Q107" i="13"/>
  <c r="V107" i="13"/>
  <c r="G108" i="13"/>
  <c r="M108" i="13" s="1"/>
  <c r="I108" i="13"/>
  <c r="K108" i="13"/>
  <c r="O108" i="13"/>
  <c r="Q108" i="13"/>
  <c r="V108" i="13"/>
  <c r="G109" i="13"/>
  <c r="I109" i="13"/>
  <c r="K109" i="13"/>
  <c r="M109" i="13"/>
  <c r="O109" i="13"/>
  <c r="Q109" i="13"/>
  <c r="V109" i="13"/>
  <c r="G110" i="13"/>
  <c r="M110" i="13" s="1"/>
  <c r="I110" i="13"/>
  <c r="K110" i="13"/>
  <c r="O110" i="13"/>
  <c r="Q110" i="13"/>
  <c r="V110" i="13"/>
  <c r="G111" i="13"/>
  <c r="I111" i="13"/>
  <c r="K111" i="13"/>
  <c r="M111" i="13"/>
  <c r="O111" i="13"/>
  <c r="Q111" i="13"/>
  <c r="V111" i="13"/>
  <c r="G112" i="13"/>
  <c r="M112" i="13" s="1"/>
  <c r="I112" i="13"/>
  <c r="K112" i="13"/>
  <c r="O112" i="13"/>
  <c r="Q112" i="13"/>
  <c r="V112" i="13"/>
  <c r="G114" i="13"/>
  <c r="M114" i="13" s="1"/>
  <c r="I114" i="13"/>
  <c r="K114" i="13"/>
  <c r="K113" i="13" s="1"/>
  <c r="O114" i="13"/>
  <c r="O113" i="13" s="1"/>
  <c r="Q114" i="13"/>
  <c r="V114" i="13"/>
  <c r="V113" i="13" s="1"/>
  <c r="G115" i="13"/>
  <c r="I115" i="13"/>
  <c r="I113" i="13" s="1"/>
  <c r="K115" i="13"/>
  <c r="M115" i="13"/>
  <c r="O115" i="13"/>
  <c r="Q115" i="13"/>
  <c r="Q113" i="13" s="1"/>
  <c r="V115" i="13"/>
  <c r="G116" i="13"/>
  <c r="M116" i="13" s="1"/>
  <c r="I116" i="13"/>
  <c r="K116" i="13"/>
  <c r="O116" i="13"/>
  <c r="Q116" i="13"/>
  <c r="V116" i="13"/>
  <c r="G117" i="13"/>
  <c r="I117" i="13"/>
  <c r="K117" i="13"/>
  <c r="M117" i="13"/>
  <c r="O117" i="13"/>
  <c r="Q117" i="13"/>
  <c r="V117" i="13"/>
  <c r="G118" i="13"/>
  <c r="K118" i="13"/>
  <c r="O118" i="13"/>
  <c r="V118" i="13"/>
  <c r="G119" i="13"/>
  <c r="I119" i="13"/>
  <c r="I118" i="13" s="1"/>
  <c r="K119" i="13"/>
  <c r="M119" i="13"/>
  <c r="M118" i="13" s="1"/>
  <c r="O119" i="13"/>
  <c r="Q119" i="13"/>
  <c r="Q118" i="13" s="1"/>
  <c r="V119" i="13"/>
  <c r="G121" i="13"/>
  <c r="I121" i="13"/>
  <c r="I120" i="13" s="1"/>
  <c r="K121" i="13"/>
  <c r="M121" i="13"/>
  <c r="O121" i="13"/>
  <c r="Q121" i="13"/>
  <c r="Q120" i="13" s="1"/>
  <c r="V121" i="13"/>
  <c r="G122" i="13"/>
  <c r="G120" i="13" s="1"/>
  <c r="I122" i="13"/>
  <c r="K122" i="13"/>
  <c r="O122" i="13"/>
  <c r="O120" i="13" s="1"/>
  <c r="Q122" i="13"/>
  <c r="V122" i="13"/>
  <c r="G123" i="13"/>
  <c r="I123" i="13"/>
  <c r="K123" i="13"/>
  <c r="M123" i="13"/>
  <c r="O123" i="13"/>
  <c r="Q123" i="13"/>
  <c r="V123" i="13"/>
  <c r="G124" i="13"/>
  <c r="M124" i="13" s="1"/>
  <c r="I124" i="13"/>
  <c r="K124" i="13"/>
  <c r="K120" i="13" s="1"/>
  <c r="O124" i="13"/>
  <c r="Q124" i="13"/>
  <c r="V124" i="13"/>
  <c r="V120" i="13" s="1"/>
  <c r="G125" i="13"/>
  <c r="I125" i="13"/>
  <c r="K125" i="13"/>
  <c r="M125" i="13"/>
  <c r="O125" i="13"/>
  <c r="Q125" i="13"/>
  <c r="V125" i="13"/>
  <c r="AE127" i="13"/>
  <c r="G266" i="12"/>
  <c r="BA84" i="12"/>
  <c r="BA81" i="12"/>
  <c r="BA66" i="12"/>
  <c r="BA63" i="12"/>
  <c r="G8" i="12"/>
  <c r="O8" i="12"/>
  <c r="G9" i="12"/>
  <c r="M9" i="12" s="1"/>
  <c r="M8" i="12" s="1"/>
  <c r="I9" i="12"/>
  <c r="I8" i="12" s="1"/>
  <c r="K9" i="12"/>
  <c r="K8" i="12" s="1"/>
  <c r="O9" i="12"/>
  <c r="Q9" i="12"/>
  <c r="Q8" i="12" s="1"/>
  <c r="V9" i="12"/>
  <c r="V8" i="12" s="1"/>
  <c r="G12" i="12"/>
  <c r="I12" i="12"/>
  <c r="K12" i="12"/>
  <c r="M12" i="12"/>
  <c r="O12" i="12"/>
  <c r="Q12" i="12"/>
  <c r="V12" i="12"/>
  <c r="G17" i="12"/>
  <c r="I17" i="12"/>
  <c r="K17" i="12"/>
  <c r="M17" i="12"/>
  <c r="O17" i="12"/>
  <c r="Q17" i="12"/>
  <c r="V17" i="12"/>
  <c r="G21" i="12"/>
  <c r="M21" i="12" s="1"/>
  <c r="I21" i="12"/>
  <c r="I20" i="12" s="1"/>
  <c r="K21" i="12"/>
  <c r="K20" i="12" s="1"/>
  <c r="O21" i="12"/>
  <c r="Q21" i="12"/>
  <c r="Q20" i="12" s="1"/>
  <c r="V21" i="12"/>
  <c r="V20" i="12" s="1"/>
  <c r="G24" i="12"/>
  <c r="I24" i="12"/>
  <c r="K24" i="12"/>
  <c r="M24" i="12"/>
  <c r="O24" i="12"/>
  <c r="Q24" i="12"/>
  <c r="V24" i="12"/>
  <c r="G27" i="12"/>
  <c r="I27" i="12"/>
  <c r="K27" i="12"/>
  <c r="M27" i="12"/>
  <c r="O27" i="12"/>
  <c r="Q27" i="12"/>
  <c r="V27" i="12"/>
  <c r="G29" i="12"/>
  <c r="G20" i="12" s="1"/>
  <c r="I29" i="12"/>
  <c r="K29" i="12"/>
  <c r="O29" i="12"/>
  <c r="O20" i="12" s="1"/>
  <c r="Q29" i="12"/>
  <c r="V29" i="12"/>
  <c r="G31" i="12"/>
  <c r="M31" i="12" s="1"/>
  <c r="I31" i="12"/>
  <c r="K31" i="12"/>
  <c r="O31" i="12"/>
  <c r="Q31" i="12"/>
  <c r="V31" i="12"/>
  <c r="G33" i="12"/>
  <c r="I33" i="12"/>
  <c r="K33" i="12"/>
  <c r="M33" i="12"/>
  <c r="O33" i="12"/>
  <c r="Q33" i="12"/>
  <c r="V33" i="12"/>
  <c r="G39" i="12"/>
  <c r="I39" i="12"/>
  <c r="K39" i="12"/>
  <c r="M39" i="12"/>
  <c r="O39" i="12"/>
  <c r="Q39" i="12"/>
  <c r="V39" i="12"/>
  <c r="G47" i="12"/>
  <c r="I47" i="12"/>
  <c r="I46" i="12" s="1"/>
  <c r="K47" i="12"/>
  <c r="K46" i="12" s="1"/>
  <c r="M47" i="12"/>
  <c r="O47" i="12"/>
  <c r="Q47" i="12"/>
  <c r="Q46" i="12" s="1"/>
  <c r="V47" i="12"/>
  <c r="V46" i="12" s="1"/>
  <c r="G51" i="12"/>
  <c r="M51" i="12" s="1"/>
  <c r="I51" i="12"/>
  <c r="K51" i="12"/>
  <c r="O51" i="12"/>
  <c r="Q51" i="12"/>
  <c r="V51" i="12"/>
  <c r="G54" i="12"/>
  <c r="I54" i="12"/>
  <c r="K54" i="12"/>
  <c r="M54" i="12"/>
  <c r="O54" i="12"/>
  <c r="Q54" i="12"/>
  <c r="V54" i="12"/>
  <c r="G56" i="12"/>
  <c r="G46" i="12" s="1"/>
  <c r="I56" i="12"/>
  <c r="K56" i="12"/>
  <c r="O56" i="12"/>
  <c r="O46" i="12" s="1"/>
  <c r="Q56" i="12"/>
  <c r="V56" i="12"/>
  <c r="G58" i="12"/>
  <c r="I58" i="12"/>
  <c r="K58" i="12"/>
  <c r="M58" i="12"/>
  <c r="O58" i="12"/>
  <c r="Q58" i="12"/>
  <c r="V58" i="12"/>
  <c r="G60" i="12"/>
  <c r="M60" i="12" s="1"/>
  <c r="I60" i="12"/>
  <c r="K60" i="12"/>
  <c r="O60" i="12"/>
  <c r="Q60" i="12"/>
  <c r="V60" i="12"/>
  <c r="G62" i="12"/>
  <c r="I62" i="12"/>
  <c r="K62" i="12"/>
  <c r="M62" i="12"/>
  <c r="O62" i="12"/>
  <c r="Q62" i="12"/>
  <c r="V62" i="12"/>
  <c r="G65" i="12"/>
  <c r="M65" i="12" s="1"/>
  <c r="I65" i="12"/>
  <c r="K65" i="12"/>
  <c r="O65" i="12"/>
  <c r="Q65" i="12"/>
  <c r="V65" i="12"/>
  <c r="G68" i="12"/>
  <c r="I68" i="12"/>
  <c r="K68" i="12"/>
  <c r="M68" i="12"/>
  <c r="O68" i="12"/>
  <c r="Q68" i="12"/>
  <c r="V68" i="12"/>
  <c r="K71" i="12"/>
  <c r="V71" i="12"/>
  <c r="G72" i="12"/>
  <c r="I72" i="12"/>
  <c r="I71" i="12" s="1"/>
  <c r="K72" i="12"/>
  <c r="M72" i="12"/>
  <c r="O72" i="12"/>
  <c r="Q72" i="12"/>
  <c r="Q71" i="12" s="1"/>
  <c r="V72" i="12"/>
  <c r="G74" i="12"/>
  <c r="G71" i="12" s="1"/>
  <c r="I74" i="12"/>
  <c r="K74" i="12"/>
  <c r="O74" i="12"/>
  <c r="O71" i="12" s="1"/>
  <c r="Q74" i="12"/>
  <c r="V74" i="12"/>
  <c r="G76" i="12"/>
  <c r="I76" i="12"/>
  <c r="K76" i="12"/>
  <c r="M76" i="12"/>
  <c r="O76" i="12"/>
  <c r="Q76" i="12"/>
  <c r="V76" i="12"/>
  <c r="G80" i="12"/>
  <c r="I80" i="12"/>
  <c r="I79" i="12" s="1"/>
  <c r="K80" i="12"/>
  <c r="M80" i="12"/>
  <c r="O80" i="12"/>
  <c r="Q80" i="12"/>
  <c r="Q79" i="12" s="1"/>
  <c r="V80" i="12"/>
  <c r="G83" i="12"/>
  <c r="G79" i="12" s="1"/>
  <c r="I83" i="12"/>
  <c r="K83" i="12"/>
  <c r="O83" i="12"/>
  <c r="O79" i="12" s="1"/>
  <c r="Q83" i="12"/>
  <c r="V83" i="12"/>
  <c r="G87" i="12"/>
  <c r="I87" i="12"/>
  <c r="K87" i="12"/>
  <c r="M87" i="12"/>
  <c r="O87" i="12"/>
  <c r="Q87" i="12"/>
  <c r="V87" i="12"/>
  <c r="G89" i="12"/>
  <c r="M89" i="12" s="1"/>
  <c r="I89" i="12"/>
  <c r="K89" i="12"/>
  <c r="K79" i="12" s="1"/>
  <c r="O89" i="12"/>
  <c r="Q89" i="12"/>
  <c r="V89" i="12"/>
  <c r="V79" i="12" s="1"/>
  <c r="I91" i="12"/>
  <c r="Q91" i="12"/>
  <c r="G92" i="12"/>
  <c r="G91" i="12" s="1"/>
  <c r="I92" i="12"/>
  <c r="K92" i="12"/>
  <c r="K91" i="12" s="1"/>
  <c r="O92" i="12"/>
  <c r="O91" i="12" s="1"/>
  <c r="Q92" i="12"/>
  <c r="V92" i="12"/>
  <c r="V91" i="12" s="1"/>
  <c r="G95" i="12"/>
  <c r="M95" i="12" s="1"/>
  <c r="I95" i="12"/>
  <c r="K95" i="12"/>
  <c r="K94" i="12" s="1"/>
  <c r="O95" i="12"/>
  <c r="O94" i="12" s="1"/>
  <c r="Q95" i="12"/>
  <c r="V95" i="12"/>
  <c r="V94" i="12" s="1"/>
  <c r="G97" i="12"/>
  <c r="I97" i="12"/>
  <c r="K97" i="12"/>
  <c r="M97" i="12"/>
  <c r="O97" i="12"/>
  <c r="Q97" i="12"/>
  <c r="V97" i="12"/>
  <c r="G99" i="12"/>
  <c r="M99" i="12" s="1"/>
  <c r="I99" i="12"/>
  <c r="K99" i="12"/>
  <c r="O99" i="12"/>
  <c r="Q99" i="12"/>
  <c r="V99" i="12"/>
  <c r="G101" i="12"/>
  <c r="I101" i="12"/>
  <c r="I94" i="12" s="1"/>
  <c r="K101" i="12"/>
  <c r="M101" i="12"/>
  <c r="O101" i="12"/>
  <c r="Q101" i="12"/>
  <c r="Q94" i="12" s="1"/>
  <c r="V101" i="12"/>
  <c r="G106" i="12"/>
  <c r="M106" i="12" s="1"/>
  <c r="I106" i="12"/>
  <c r="K106" i="12"/>
  <c r="O106" i="12"/>
  <c r="Q106" i="12"/>
  <c r="V106" i="12"/>
  <c r="G112" i="12"/>
  <c r="I112" i="12"/>
  <c r="K112" i="12"/>
  <c r="M112" i="12"/>
  <c r="O112" i="12"/>
  <c r="Q112" i="12"/>
  <c r="V112" i="12"/>
  <c r="G118" i="12"/>
  <c r="M118" i="12" s="1"/>
  <c r="I118" i="12"/>
  <c r="K118" i="12"/>
  <c r="O118" i="12"/>
  <c r="Q118" i="12"/>
  <c r="V118" i="12"/>
  <c r="G122" i="12"/>
  <c r="I122" i="12"/>
  <c r="K122" i="12"/>
  <c r="M122" i="12"/>
  <c r="O122" i="12"/>
  <c r="Q122" i="12"/>
  <c r="V122" i="12"/>
  <c r="G127" i="12"/>
  <c r="M127" i="12" s="1"/>
  <c r="I127" i="12"/>
  <c r="K127" i="12"/>
  <c r="O127" i="12"/>
  <c r="Q127" i="12"/>
  <c r="V127" i="12"/>
  <c r="G132" i="12"/>
  <c r="I132" i="12"/>
  <c r="K132" i="12"/>
  <c r="M132" i="12"/>
  <c r="O132" i="12"/>
  <c r="Q132" i="12"/>
  <c r="V132" i="12"/>
  <c r="G136" i="12"/>
  <c r="M136" i="12" s="1"/>
  <c r="I136" i="12"/>
  <c r="K136" i="12"/>
  <c r="O136" i="12"/>
  <c r="Q136" i="12"/>
  <c r="V136" i="12"/>
  <c r="G138" i="12"/>
  <c r="I138" i="12"/>
  <c r="K138" i="12"/>
  <c r="M138" i="12"/>
  <c r="O138" i="12"/>
  <c r="Q138" i="12"/>
  <c r="V138" i="12"/>
  <c r="G140" i="12"/>
  <c r="M140" i="12" s="1"/>
  <c r="I140" i="12"/>
  <c r="K140" i="12"/>
  <c r="O140" i="12"/>
  <c r="Q140" i="12"/>
  <c r="V140" i="12"/>
  <c r="G141" i="12"/>
  <c r="I141" i="12"/>
  <c r="K141" i="12"/>
  <c r="M141" i="12"/>
  <c r="O141" i="12"/>
  <c r="Q141" i="12"/>
  <c r="V141" i="12"/>
  <c r="G142" i="12"/>
  <c r="M142" i="12" s="1"/>
  <c r="I142" i="12"/>
  <c r="K142" i="12"/>
  <c r="O142" i="12"/>
  <c r="Q142" i="12"/>
  <c r="V142" i="12"/>
  <c r="G144" i="12"/>
  <c r="I144" i="12"/>
  <c r="K144" i="12"/>
  <c r="M144" i="12"/>
  <c r="O144" i="12"/>
  <c r="Q144" i="12"/>
  <c r="V144" i="12"/>
  <c r="G146" i="12"/>
  <c r="M146" i="12" s="1"/>
  <c r="I146" i="12"/>
  <c r="K146" i="12"/>
  <c r="O146" i="12"/>
  <c r="Q146" i="12"/>
  <c r="V146" i="12"/>
  <c r="G161" i="12"/>
  <c r="I161" i="12"/>
  <c r="K161" i="12"/>
  <c r="M161" i="12"/>
  <c r="O161" i="12"/>
  <c r="Q161" i="12"/>
  <c r="V161" i="12"/>
  <c r="G164" i="12"/>
  <c r="I164" i="12"/>
  <c r="I163" i="12" s="1"/>
  <c r="K164" i="12"/>
  <c r="M164" i="12"/>
  <c r="O164" i="12"/>
  <c r="Q164" i="12"/>
  <c r="Q163" i="12" s="1"/>
  <c r="V164" i="12"/>
  <c r="G170" i="12"/>
  <c r="M170" i="12" s="1"/>
  <c r="I170" i="12"/>
  <c r="K170" i="12"/>
  <c r="K163" i="12" s="1"/>
  <c r="O170" i="12"/>
  <c r="Q170" i="12"/>
  <c r="V170" i="12"/>
  <c r="V163" i="12" s="1"/>
  <c r="G173" i="12"/>
  <c r="I173" i="12"/>
  <c r="K173" i="12"/>
  <c r="M173" i="12"/>
  <c r="O173" i="12"/>
  <c r="Q173" i="12"/>
  <c r="V173" i="12"/>
  <c r="G177" i="12"/>
  <c r="G163" i="12" s="1"/>
  <c r="I177" i="12"/>
  <c r="K177" i="12"/>
  <c r="O177" i="12"/>
  <c r="O163" i="12" s="1"/>
  <c r="Q177" i="12"/>
  <c r="V177" i="12"/>
  <c r="G180" i="12"/>
  <c r="I180" i="12"/>
  <c r="K180" i="12"/>
  <c r="M180" i="12"/>
  <c r="O180" i="12"/>
  <c r="Q180" i="12"/>
  <c r="V180" i="12"/>
  <c r="G184" i="12"/>
  <c r="M184" i="12" s="1"/>
  <c r="I184" i="12"/>
  <c r="K184" i="12"/>
  <c r="O184" i="12"/>
  <c r="Q184" i="12"/>
  <c r="V184" i="12"/>
  <c r="G186" i="12"/>
  <c r="I186" i="12"/>
  <c r="K186" i="12"/>
  <c r="M186" i="12"/>
  <c r="O186" i="12"/>
  <c r="Q186" i="12"/>
  <c r="V186" i="12"/>
  <c r="G190" i="12"/>
  <c r="M190" i="12" s="1"/>
  <c r="I190" i="12"/>
  <c r="K190" i="12"/>
  <c r="O190" i="12"/>
  <c r="Q190" i="12"/>
  <c r="V190" i="12"/>
  <c r="G192" i="12"/>
  <c r="I192" i="12"/>
  <c r="K192" i="12"/>
  <c r="M192" i="12"/>
  <c r="O192" i="12"/>
  <c r="Q192" i="12"/>
  <c r="V192" i="12"/>
  <c r="G195" i="12"/>
  <c r="M195" i="12" s="1"/>
  <c r="I195" i="12"/>
  <c r="K195" i="12"/>
  <c r="O195" i="12"/>
  <c r="Q195" i="12"/>
  <c r="V195" i="12"/>
  <c r="G197" i="12"/>
  <c r="I197" i="12"/>
  <c r="K197" i="12"/>
  <c r="M197" i="12"/>
  <c r="O197" i="12"/>
  <c r="Q197" i="12"/>
  <c r="V197" i="12"/>
  <c r="G200" i="12"/>
  <c r="M200" i="12" s="1"/>
  <c r="I200" i="12"/>
  <c r="K200" i="12"/>
  <c r="O200" i="12"/>
  <c r="Q200" i="12"/>
  <c r="V200" i="12"/>
  <c r="G202" i="12"/>
  <c r="I202" i="12"/>
  <c r="K202" i="12"/>
  <c r="M202" i="12"/>
  <c r="O202" i="12"/>
  <c r="Q202" i="12"/>
  <c r="V202" i="12"/>
  <c r="G204" i="12"/>
  <c r="M204" i="12" s="1"/>
  <c r="I204" i="12"/>
  <c r="K204" i="12"/>
  <c r="O204" i="12"/>
  <c r="Q204" i="12"/>
  <c r="V204" i="12"/>
  <c r="G206" i="12"/>
  <c r="I206" i="12"/>
  <c r="K206" i="12"/>
  <c r="M206" i="12"/>
  <c r="O206" i="12"/>
  <c r="Q206" i="12"/>
  <c r="V206" i="12"/>
  <c r="G208" i="12"/>
  <c r="O208" i="12"/>
  <c r="G209" i="12"/>
  <c r="I209" i="12"/>
  <c r="I208" i="12" s="1"/>
  <c r="K209" i="12"/>
  <c r="M209" i="12"/>
  <c r="O209" i="12"/>
  <c r="Q209" i="12"/>
  <c r="Q208" i="12" s="1"/>
  <c r="V209" i="12"/>
  <c r="G215" i="12"/>
  <c r="M215" i="12" s="1"/>
  <c r="I215" i="12"/>
  <c r="K215" i="12"/>
  <c r="K208" i="12" s="1"/>
  <c r="O215" i="12"/>
  <c r="Q215" i="12"/>
  <c r="V215" i="12"/>
  <c r="V208" i="12" s="1"/>
  <c r="G220" i="12"/>
  <c r="I220" i="12"/>
  <c r="K220" i="12"/>
  <c r="M220" i="12"/>
  <c r="O220" i="12"/>
  <c r="Q220" i="12"/>
  <c r="V220" i="12"/>
  <c r="G222" i="12"/>
  <c r="G223" i="12"/>
  <c r="I223" i="12"/>
  <c r="I222" i="12" s="1"/>
  <c r="K223" i="12"/>
  <c r="M223" i="12"/>
  <c r="O223" i="12"/>
  <c r="Q223" i="12"/>
  <c r="Q222" i="12" s="1"/>
  <c r="V223" i="12"/>
  <c r="G225" i="12"/>
  <c r="M225" i="12" s="1"/>
  <c r="I225" i="12"/>
  <c r="K225" i="12"/>
  <c r="K222" i="12" s="1"/>
  <c r="O225" i="12"/>
  <c r="Q225" i="12"/>
  <c r="V225" i="12"/>
  <c r="V222" i="12" s="1"/>
  <c r="G227" i="12"/>
  <c r="I227" i="12"/>
  <c r="K227" i="12"/>
  <c r="M227" i="12"/>
  <c r="O227" i="12"/>
  <c r="Q227" i="12"/>
  <c r="V227" i="12"/>
  <c r="G228" i="12"/>
  <c r="M228" i="12" s="1"/>
  <c r="I228" i="12"/>
  <c r="K228" i="12"/>
  <c r="O228" i="12"/>
  <c r="O222" i="12" s="1"/>
  <c r="Q228" i="12"/>
  <c r="V228" i="12"/>
  <c r="G230" i="12"/>
  <c r="I230" i="12"/>
  <c r="K230" i="12"/>
  <c r="M230" i="12"/>
  <c r="O230" i="12"/>
  <c r="Q230" i="12"/>
  <c r="V230" i="12"/>
  <c r="K232" i="12"/>
  <c r="V232" i="12"/>
  <c r="G233" i="12"/>
  <c r="I233" i="12"/>
  <c r="I232" i="12" s="1"/>
  <c r="K233" i="12"/>
  <c r="M233" i="12"/>
  <c r="O233" i="12"/>
  <c r="Q233" i="12"/>
  <c r="Q232" i="12" s="1"/>
  <c r="V233" i="12"/>
  <c r="G238" i="12"/>
  <c r="G232" i="12" s="1"/>
  <c r="I238" i="12"/>
  <c r="K238" i="12"/>
  <c r="O238" i="12"/>
  <c r="O232" i="12" s="1"/>
  <c r="Q238" i="12"/>
  <c r="V238" i="12"/>
  <c r="I244" i="12"/>
  <c r="Q244" i="12"/>
  <c r="G245" i="12"/>
  <c r="M245" i="12" s="1"/>
  <c r="M244" i="12" s="1"/>
  <c r="I245" i="12"/>
  <c r="K245" i="12"/>
  <c r="K244" i="12" s="1"/>
  <c r="O245" i="12"/>
  <c r="O244" i="12" s="1"/>
  <c r="Q245" i="12"/>
  <c r="V245" i="12"/>
  <c r="V244" i="12" s="1"/>
  <c r="G251" i="12"/>
  <c r="I251" i="12"/>
  <c r="K251" i="12"/>
  <c r="M251" i="12"/>
  <c r="O251" i="12"/>
  <c r="Q251" i="12"/>
  <c r="V251" i="12"/>
  <c r="G254" i="12"/>
  <c r="K254" i="12"/>
  <c r="O254" i="12"/>
  <c r="V254" i="12"/>
  <c r="G255" i="12"/>
  <c r="I255" i="12"/>
  <c r="I254" i="12" s="1"/>
  <c r="K255" i="12"/>
  <c r="M255" i="12"/>
  <c r="M254" i="12" s="1"/>
  <c r="O255" i="12"/>
  <c r="Q255" i="12"/>
  <c r="Q254" i="12" s="1"/>
  <c r="V255" i="12"/>
  <c r="G257" i="12"/>
  <c r="I257" i="12"/>
  <c r="I256" i="12" s="1"/>
  <c r="K257" i="12"/>
  <c r="M257" i="12"/>
  <c r="O257" i="12"/>
  <c r="Q257" i="12"/>
  <c r="Q256" i="12" s="1"/>
  <c r="V257" i="12"/>
  <c r="G258" i="12"/>
  <c r="G256" i="12" s="1"/>
  <c r="I258" i="12"/>
  <c r="K258" i="12"/>
  <c r="O258" i="12"/>
  <c r="O256" i="12" s="1"/>
  <c r="Q258" i="12"/>
  <c r="V258" i="12"/>
  <c r="G259" i="12"/>
  <c r="I259" i="12"/>
  <c r="K259" i="12"/>
  <c r="M259" i="12"/>
  <c r="O259" i="12"/>
  <c r="Q259" i="12"/>
  <c r="V259" i="12"/>
  <c r="G261" i="12"/>
  <c r="M261" i="12" s="1"/>
  <c r="I261" i="12"/>
  <c r="K261" i="12"/>
  <c r="K256" i="12" s="1"/>
  <c r="O261" i="12"/>
  <c r="Q261" i="12"/>
  <c r="V261" i="12"/>
  <c r="V256" i="12" s="1"/>
  <c r="G262" i="12"/>
  <c r="I262" i="12"/>
  <c r="K262" i="12"/>
  <c r="M262" i="12"/>
  <c r="O262" i="12"/>
  <c r="Q262" i="12"/>
  <c r="V262" i="12"/>
  <c r="G263" i="12"/>
  <c r="M263" i="12" s="1"/>
  <c r="I263" i="12"/>
  <c r="K263" i="12"/>
  <c r="O263" i="12"/>
  <c r="Q263" i="12"/>
  <c r="V263" i="12"/>
  <c r="G264" i="12"/>
  <c r="I264" i="12"/>
  <c r="K264" i="12"/>
  <c r="M264" i="12"/>
  <c r="O264" i="12"/>
  <c r="Q264" i="12"/>
  <c r="V264" i="12"/>
  <c r="AE266" i="12"/>
  <c r="I20" i="1"/>
  <c r="I19" i="1"/>
  <c r="I18" i="1"/>
  <c r="I17" i="1"/>
  <c r="I16" i="1"/>
  <c r="I81" i="1"/>
  <c r="J69" i="1" s="1"/>
  <c r="F45" i="1"/>
  <c r="G23" i="1" s="1"/>
  <c r="G45" i="1"/>
  <c r="G25" i="1" s="1"/>
  <c r="A25" i="1" s="1"/>
  <c r="H44" i="1"/>
  <c r="I44" i="1" s="1"/>
  <c r="H43" i="1"/>
  <c r="I43" i="1" s="1"/>
  <c r="H42" i="1"/>
  <c r="I42" i="1" s="1"/>
  <c r="H41" i="1"/>
  <c r="I41" i="1" s="1"/>
  <c r="H40" i="1"/>
  <c r="H39" i="1"/>
  <c r="I39" i="1" s="1"/>
  <c r="I45" i="1" s="1"/>
  <c r="J28" i="1"/>
  <c r="J26" i="1"/>
  <c r="G38" i="1"/>
  <c r="F38" i="1"/>
  <c r="J23" i="1"/>
  <c r="J24" i="1"/>
  <c r="J25" i="1"/>
  <c r="J27" i="1"/>
  <c r="E24" i="1"/>
  <c r="E26" i="1"/>
  <c r="J62" i="1" l="1"/>
  <c r="J70" i="1"/>
  <c r="J78" i="1"/>
  <c r="J68" i="1"/>
  <c r="J58" i="1"/>
  <c r="J66" i="1"/>
  <c r="J74" i="1"/>
  <c r="J60" i="1"/>
  <c r="J76" i="1"/>
  <c r="J64" i="1"/>
  <c r="J72" i="1"/>
  <c r="J80" i="1"/>
  <c r="J59" i="1"/>
  <c r="J61" i="1"/>
  <c r="J63" i="1"/>
  <c r="J65" i="1"/>
  <c r="J67" i="1"/>
  <c r="J71" i="1"/>
  <c r="J73" i="1"/>
  <c r="J75" i="1"/>
  <c r="J77" i="1"/>
  <c r="J79" i="1"/>
  <c r="J57" i="1"/>
  <c r="A26" i="1"/>
  <c r="G26" i="1"/>
  <c r="A23" i="1"/>
  <c r="G28" i="1"/>
  <c r="M113" i="13"/>
  <c r="M78" i="13"/>
  <c r="M8" i="13"/>
  <c r="M94" i="13"/>
  <c r="M21" i="13"/>
  <c r="AF127" i="13"/>
  <c r="G113" i="13"/>
  <c r="M72" i="13"/>
  <c r="M71" i="13" s="1"/>
  <c r="M48" i="13"/>
  <c r="M46" i="13" s="1"/>
  <c r="G21" i="13"/>
  <c r="G17" i="13"/>
  <c r="M12" i="13"/>
  <c r="G94" i="13"/>
  <c r="G78" i="13"/>
  <c r="M122" i="13"/>
  <c r="M120" i="13" s="1"/>
  <c r="M208" i="12"/>
  <c r="M94" i="12"/>
  <c r="M222" i="12"/>
  <c r="AF266" i="12"/>
  <c r="M258" i="12"/>
  <c r="M256" i="12" s="1"/>
  <c r="G244" i="12"/>
  <c r="M238" i="12"/>
  <c r="M232" i="12" s="1"/>
  <c r="M177" i="12"/>
  <c r="M163" i="12" s="1"/>
  <c r="G94" i="12"/>
  <c r="M92" i="12"/>
  <c r="M91" i="12" s="1"/>
  <c r="M83" i="12"/>
  <c r="M79" i="12" s="1"/>
  <c r="M74" i="12"/>
  <c r="M71" i="12" s="1"/>
  <c r="M56" i="12"/>
  <c r="M46" i="12" s="1"/>
  <c r="M29" i="12"/>
  <c r="M20" i="12" s="1"/>
  <c r="I21" i="1"/>
  <c r="J43" i="1"/>
  <c r="J44" i="1"/>
  <c r="J39" i="1"/>
  <c r="J45" i="1" s="1"/>
  <c r="J42" i="1"/>
  <c r="J41" i="1"/>
  <c r="H45" i="1"/>
  <c r="J81" i="1" l="1"/>
  <c r="G24" i="1"/>
  <c r="A27" i="1" s="1"/>
  <c r="A24" i="1"/>
  <c r="G29" i="1" l="1"/>
  <c r="G27" i="1" s="1"/>
  <c r="A29" i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Josef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>
  <authors>
    <author>Josef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<sst xmlns="http://schemas.openxmlformats.org/spreadsheetml/2006/main" count="2247" uniqueCount="694">
  <si>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</si>
  <si>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</si>
  <si>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</si>
  <si>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</si>
  <si>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</si>
  <si>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</si>
  <si>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</si>
  <si>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</si>
  <si>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</si>
  <si>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</si>
  <si>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</si>
  <si>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</si>
  <si>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</si>
  <si>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</si>
  <si>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</si>
  <si>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</si>
  <si>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</si>
  <si>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</si>
  <si>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</si>
  <si>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</si>
  <si>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</si>
  <si>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</si>
  <si>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</si>
  <si>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</si>
  <si>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</si>
  <si>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</si>
  <si>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</si>
  <si>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</si>
  <si>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</si>
  <si>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</si>
  <si>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</si>
  <si>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</si>
  <si>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</si>
  <si>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</si>
  <si>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</si>
  <si>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</si>
  <si>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</si>
  <si>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</si>
  <si>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</si>
  <si>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</si>
  <si>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</si>
  <si>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</si>
  <si>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</si>
  <si>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1230802</t>
  </si>
  <si>
    <t>ZŠ Francova Lhota-pavilon I.stupně výměna střešní konstrukce+FVE</t>
  </si>
  <si>
    <t>Stavba</t>
  </si>
  <si>
    <t>Stavební objekt</t>
  </si>
  <si>
    <t>SO 01</t>
  </si>
  <si>
    <t>Výměna stření konstrukce</t>
  </si>
  <si>
    <t>1</t>
  </si>
  <si>
    <t>Rozpočet výměna střešní konstrukce</t>
  </si>
  <si>
    <t>SO 02</t>
  </si>
  <si>
    <t>FVE</t>
  </si>
  <si>
    <t>3</t>
  </si>
  <si>
    <t>Rozpočet FVE</t>
  </si>
  <si>
    <t>Celkem za stavbu</t>
  </si>
  <si>
    <t>CZK</t>
  </si>
  <si>
    <t>#POPS</t>
  </si>
  <si>
    <t>Popis stavby: 1230802 - ZŠ Francova Lhota-pavilon I.stupně výměna střešní konstrukce+FVE</t>
  </si>
  <si>
    <t>#POPO</t>
  </si>
  <si>
    <t>Popis objektu: SO 01 - Výměna stření konstrukce</t>
  </si>
  <si>
    <t>#POPR</t>
  </si>
  <si>
    <t>Popis rozpočtu: 1 - Rozpočet výměna střešní konstrukce</t>
  </si>
  <si>
    <t>Popis objektu: SO 02 - FVE</t>
  </si>
  <si>
    <t>Popis rozpočtu: 3 - Rozpočet FVE</t>
  </si>
  <si>
    <t>Rekapitulace dílů</t>
  </si>
  <si>
    <t>Typ dílu</t>
  </si>
  <si>
    <t>Svislé a kompletní konstrukce</t>
  </si>
  <si>
    <t>4</t>
  </si>
  <si>
    <t>Vodorovné konstrukce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</si>
  <si>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</si>
  <si>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</si>
  <si>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</si>
  <si>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</si>
  <si>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</si>
  <si>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</si>
  <si>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</si>
  <si>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</si>
  <si>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VRN</t>
  </si>
  <si>
    <t>REVIZE</t>
  </si>
  <si>
    <t>762</t>
  </si>
  <si>
    <t>Konstrukce tesařské</t>
  </si>
  <si>
    <t>764</t>
  </si>
  <si>
    <t>Konstrukce klempířské</t>
  </si>
  <si>
    <t>765</t>
  </si>
  <si>
    <t>Krytiny tvrdé</t>
  </si>
  <si>
    <t>766</t>
  </si>
  <si>
    <t>Konstrukce truhlářské</t>
  </si>
  <si>
    <t>767</t>
  </si>
  <si>
    <t>Konstrukce zámečnické</t>
  </si>
  <si>
    <t>783</t>
  </si>
  <si>
    <t>Nátěry</t>
  </si>
  <si>
    <t>M21</t>
  </si>
  <si>
    <t>Elektromontáže</t>
  </si>
  <si>
    <t>NAPOJENÍ R-FVE-2,3  ROZVADĚČŮM RP-2,3</t>
  </si>
  <si>
    <t>M22</t>
  </si>
  <si>
    <t>ROZVADĚČE R-DC1a, R-DC1b</t>
  </si>
  <si>
    <t>M23</t>
  </si>
  <si>
    <t>ROZVADĚČ R-FVE-2</t>
  </si>
  <si>
    <t>M24</t>
  </si>
  <si>
    <t>ROZVADĚČ R-FVE-3</t>
  </si>
  <si>
    <t>M25</t>
  </si>
  <si>
    <t>ELEKTRÁRNA FVE</t>
  </si>
  <si>
    <t>M26</t>
  </si>
  <si>
    <t>INSTALAČNÍ MATERIÁL</t>
  </si>
  <si>
    <t>M27</t>
  </si>
  <si>
    <t>KABELY</t>
  </si>
  <si>
    <t>M28</t>
  </si>
  <si>
    <t>BOURACÍ A ZEDNICKÉ PRÁCE</t>
  </si>
  <si>
    <t>M29</t>
  </si>
  <si>
    <t>STAVEBNÍ PRÁCE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</si>
  <si>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</si>
  <si>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</si>
  <si>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</si>
  <si>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</si>
  <si>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</si>
  <si>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</si>
  <si>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</si>
  <si>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</si>
  <si>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</si>
  <si>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</si>
  <si>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</si>
  <si>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</si>
  <si>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</si>
  <si>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</si>
  <si>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</si>
  <si>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</si>
  <si>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</si>
  <si>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</si>
  <si>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</si>
  <si>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</si>
  <si>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</si>
  <si>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</si>
  <si>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</si>
  <si>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</si>
  <si>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</si>
  <si>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</si>
  <si>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</si>
  <si>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</si>
  <si>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</si>
  <si>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</si>
  <si>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</si>
  <si>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</si>
  <si>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</si>
  <si>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</si>
  <si>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311231116RT3</t>
  </si>
  <si>
    <t>Zdivo nosné z cihel a tvarovek pálených pod omítku z cihel plných, 290x140x65 mm, P 15, na maltu MC 10</t>
  </si>
  <si>
    <t>m3</t>
  </si>
  <si>
    <t>801-1</t>
  </si>
  <si>
    <t>RTS 23/ II</t>
  </si>
  <si>
    <t>RTS 23/ I</t>
  </si>
  <si>
    <t>Práce</t>
  </si>
  <si>
    <t>Běžná</t>
  </si>
  <si>
    <t>POL1_</t>
  </si>
  <si>
    <t>Včetně pomocného lešení o výšce podlahy do 1,90 m a pro zatížení do 1,5 kPa.</t>
  </si>
  <si>
    <t>POP</t>
  </si>
  <si>
    <t>dozdění nadezdívky po věnec: : (25,68+25,68+19,65+19,65)*0,3*0,45</t>
  </si>
  <si>
    <t>VV</t>
  </si>
  <si>
    <t>389381001RT3</t>
  </si>
  <si>
    <t>Dobetonování prefabrikovaných konstrukcí betonem třídy C 25/30</t>
  </si>
  <si>
    <t>801-2</t>
  </si>
  <si>
    <t>se zřízením a odstraněním bednění</t>
  </si>
  <si>
    <t>SPI</t>
  </si>
  <si>
    <t>dobetonování patek: : 0,45*0,45*0,3*4</t>
  </si>
  <si>
    <t>0,6*0,3*0,3*8</t>
  </si>
  <si>
    <t>0,6*0,6*0,3*4</t>
  </si>
  <si>
    <t>900      RT1</t>
  </si>
  <si>
    <t>HZS, Práce v tarifní třídě 4 (např. tesař)</t>
  </si>
  <si>
    <t>h</t>
  </si>
  <si>
    <t>Prav.M</t>
  </si>
  <si>
    <t>HZS</t>
  </si>
  <si>
    <t>POL10_</t>
  </si>
  <si>
    <t xml:space="preserve">nezměřitelné práce při vyzdívání a betonování konstrukcí: : </t>
  </si>
  <si>
    <t>účtováno dle skutečnosti: : 3*8*10</t>
  </si>
  <si>
    <t>411351101RT1</t>
  </si>
  <si>
    <t>Bednění stropů deskových, balkonových nebo plošných konzol plné, rovné, popř. s náběhy bednící materiál prkna, bez podepření, zřízení</t>
  </si>
  <si>
    <t>m2</t>
  </si>
  <si>
    <t>s pomocným lešením</t>
  </si>
  <si>
    <t>bednění patek: : (0,6+0,6+0,6+0,6)*0,4*12</t>
  </si>
  <si>
    <t>411351102R00</t>
  </si>
  <si>
    <t>Bednění stropů deskových, balkonových nebo plošných konzol plné, rovné, popř. s náběhy  , odstranění</t>
  </si>
  <si>
    <t>viz.bednění: : 11,52</t>
  </si>
  <si>
    <t>417321315R00</t>
  </si>
  <si>
    <t>Železobeton ztužujících pásů a věnců třídy C 20/25</t>
  </si>
  <si>
    <t>věnec ve střeše : (25,68+25,68+19,65+19,65)*0,45*0,25</t>
  </si>
  <si>
    <t>417351111R00</t>
  </si>
  <si>
    <t>Bednění bočnic ztužujících pásů a věnců včetně vzpěr obě strany, zřízení</t>
  </si>
  <si>
    <t>m</t>
  </si>
  <si>
    <t>věnec ve střeše : 25,68+25,68+19,65+19,65</t>
  </si>
  <si>
    <t>417351113R00</t>
  </si>
  <si>
    <t>Bednění bočnic ztužujících pásů a věnců včetně vzpěr obě strany, odstranění</t>
  </si>
  <si>
    <t>417361821R00</t>
  </si>
  <si>
    <t>Výztuž ztužujících pásů a věnců z betonářské oceli 10 505(R)</t>
  </si>
  <si>
    <t>t</t>
  </si>
  <si>
    <t>Včetně distančních prvků.</t>
  </si>
  <si>
    <t xml:space="preserve">věnec ve stropě z vložek, pruty 12 mm, hmotnost 0,888 kg/mb, počet 6 ks po obvodu : </t>
  </si>
  <si>
    <t xml:space="preserve">třmínky pruty 6 mm, hmotnost 0,222 kg/mb, délka 1,32, počet 4 ks/mb : </t>
  </si>
  <si>
    <t>věnec pod střechou : (25,68+25,68+19,65+19,65)*6*0,888/1000</t>
  </si>
  <si>
    <t>třmínky : ((25,68+25,68+19,65+19,65)/(0,25))*1,4*0,222/1000</t>
  </si>
  <si>
    <t>080165191400R</t>
  </si>
  <si>
    <t>Čerpadlo betonářské kolové SCHWING</t>
  </si>
  <si>
    <t>Sh</t>
  </si>
  <si>
    <t>STROJ</t>
  </si>
  <si>
    <t>Stroj</t>
  </si>
  <si>
    <t>POL6_</t>
  </si>
  <si>
    <t>výložník 27 m</t>
  </si>
  <si>
    <t>Cenu tvoří:</t>
  </si>
  <si>
    <t>- sazba za hodinu použití</t>
  </si>
  <si>
    <t>- sazba za technologické mytí (na 1 m3)</t>
  </si>
  <si>
    <t>- sazba za km jízdy. Započteno 2x25 km. Poděleno objemem nádrže (4 m3)</t>
  </si>
  <si>
    <t>účtováno dle skutečnosti: : 8</t>
  </si>
  <si>
    <t>941941032R00</t>
  </si>
  <si>
    <t>Montáž lešení lehkého pracovního řadového s podlahami šířky od 0,80 do 1,00 m, výšky přes 10 do 30 m</t>
  </si>
  <si>
    <t>800-3</t>
  </si>
  <si>
    <t>včetně kotvení</t>
  </si>
  <si>
    <t>Včetně kotvení lešení.</t>
  </si>
  <si>
    <t>lešení kolem budovy: : (25,68+25,68+19,65+19,65)*12</t>
  </si>
  <si>
    <t>941941191R00</t>
  </si>
  <si>
    <t>Montáž lešení lehkého pracovního řadového s podlahami příplatek za každý další i započatý měsíc použití lešení  šířky šířky od 0,80 do 1,00 m a výšky do 10 m</t>
  </si>
  <si>
    <t>předpoklad realizace 3 měsíce: : 1087,92*3</t>
  </si>
  <si>
    <t>941941832R00</t>
  </si>
  <si>
    <t>Demontáž lešení lehkého řadového s podlahami šířky od 0,8 do 1 m, výšky přes 10 do 30 m</t>
  </si>
  <si>
    <t>lešení kolem budovy-demontáž: : (25,68+25,68+19,65+19,65)*12</t>
  </si>
  <si>
    <t>941955003R00</t>
  </si>
  <si>
    <t>Lešení lehké pracovní pomocné pomocné, o výšce lešeňové podlahy přes 1,9 do 2,5 m</t>
  </si>
  <si>
    <t>lešení pro výměnu a demontáž střešní konstrukce: : 25,68*19,65</t>
  </si>
  <si>
    <t>944944011R00</t>
  </si>
  <si>
    <t xml:space="preserve">Montáž ochranné sítě z umělých vláken </t>
  </si>
  <si>
    <t>viz.lešení: : 1087,92</t>
  </si>
  <si>
    <t>944944081R00</t>
  </si>
  <si>
    <t xml:space="preserve">Demontáž ochranné sítě z umělých vláken </t>
  </si>
  <si>
    <t>945943001R00</t>
  </si>
  <si>
    <t>Montáž závěsného lešení konzolového na chemické kotvy, průchozí šířka do 1 m, výška zábradlí 1,5 m</t>
  </si>
  <si>
    <t>horolezeckým způsobem pro montážní a údržbové práce na střechách, věžích, pro budování nástaveb na panelové domy, při stavbách a opravách komínů a říms, montáží podbití, instalaci reklam</t>
  </si>
  <si>
    <t>lešení konzolevé kolem napojovacích krčků: : 19,65*2</t>
  </si>
  <si>
    <t>945943091R00</t>
  </si>
  <si>
    <t>Montáž závěsného lešení konzolového Pronájem konzolového lešení za den</t>
  </si>
  <si>
    <t>předpoklad realizace 3 měsíce: : 39,30*90</t>
  </si>
  <si>
    <t>945943801R00</t>
  </si>
  <si>
    <t>Demontáž závěsného lešení konzolového šířka do 1 m, výška zábradlí 1,5 m</t>
  </si>
  <si>
    <t>horolezeckým způsobem</t>
  </si>
  <si>
    <t>lešení konzolevé kolem napojovacích krčků-demontáž: : 19,65*2</t>
  </si>
  <si>
    <t>952901411R00</t>
  </si>
  <si>
    <t>Vyčištění budov a ostatních objektů ostatních objektů (např. kanálů, zásobníků, kůlen apod.) - vynesení zbytků stavebního rumu, kropení a 2 x zametení podlah, oprášení stěn a výplní otvorů jakékoliv výšky podlaží</t>
  </si>
  <si>
    <t>vyčištění půdy po demontážích a vyčištění po dokončení prací: : 25,68*19,65*2</t>
  </si>
  <si>
    <t>953981101R00</t>
  </si>
  <si>
    <t>Chemické kotvy do betonu, do cihelného zdiva do betonu, hloubky 80 mm, M 8, ampule pro chemickou kotvu</t>
  </si>
  <si>
    <t>kus</t>
  </si>
  <si>
    <t>801-4</t>
  </si>
  <si>
    <t>RTS 22/ I</t>
  </si>
  <si>
    <t>kotvení ocelové konstrukce: : 8*6</t>
  </si>
  <si>
    <t>953992111R00</t>
  </si>
  <si>
    <t>Dodání a osazení hmoždinek ve stropech   v klenbách z cihel, vnější profil hmoždinky 6 až 8 mm</t>
  </si>
  <si>
    <t>včetně vyvrtání otvorů,</t>
  </si>
  <si>
    <t>962032241R00</t>
  </si>
  <si>
    <t>Bourání zdiva nadzákladového z cihel pálených nebo vápenopískových, na maltu cementovou</t>
  </si>
  <si>
    <t>801-3</t>
  </si>
  <si>
    <t>nebo vybourání otvorů průřezové plochy přes 4 m2 ve zdivu nadzákladovém, včetně pomocného lešení o výšce podlahy do 1900 mm a pro zatížení do 1,5 kPa  (150 kg/m2)</t>
  </si>
  <si>
    <t>demontáž stávající nadezdívky: : (25,68+25,68+19,65+19,65)*0,55*0,5</t>
  </si>
  <si>
    <t>963012520R00</t>
  </si>
  <si>
    <t>Bourání stropů z desek železobetonových z panelů šířky přes 300 mm a tloušťky přes 140 mm</t>
  </si>
  <si>
    <t>nebo panelů železobetonových prefabrikovaných s dutinami, včetně pomocného lešení o výšce podlahy do 1900 mm a pro zatížení do 1,5 kPa  (150 kg/m2),</t>
  </si>
  <si>
    <t>vybourání betonových patek: : 0,6*0,3*0,3*8</t>
  </si>
  <si>
    <t>31171308.AR</t>
  </si>
  <si>
    <t>kotva pro chemické kotvení typ šroub s rovným čelem pro chem.maltu; ocelová, galvanicky pozinkováno, pevnost 5.8; rozměr kotvy 8x110 mm; max.užitná délka 14 mm; d otvoru 10 mm; závit M8; hloubka závrtu 80 mm; kotevní hloubka 80 mm</t>
  </si>
  <si>
    <t>SPCM</t>
  </si>
  <si>
    <t>Specifikace</t>
  </si>
  <si>
    <t>POL3_</t>
  </si>
  <si>
    <t>kotvení ocelové konstrukce: : 48</t>
  </si>
  <si>
    <t>31171800.AR</t>
  </si>
  <si>
    <t>ampule pro chem. kotvu závrtná; pr.ampule 8 mm; p. otvoru pro ampuli 10 mm; průměr otvoru ve fix.materiálu 9-10 mm; průměr otvoru v betonu 10 mm; min.hloubka otvoru 80 mm; max.síla fixovaného materiálu 18 mm; min.síla zákl.materiálu 100 mm; použitelnost vhodné pro beton, použitelné pro kámen, plnou cihlu, plné betonové bloky</t>
  </si>
  <si>
    <t>999281108R00</t>
  </si>
  <si>
    <t xml:space="preserve">Přesun hmot pro opravy a údržbu objektů pro opravy a údržbu dosavadních objektů včetně vnějších plášťů  výšky do 12 m,  </t>
  </si>
  <si>
    <t>Přesun hmot</t>
  </si>
  <si>
    <t>POL7_</t>
  </si>
  <si>
    <t>oborů 801, 803, 811 a 812</t>
  </si>
  <si>
    <t>762088116R00</t>
  </si>
  <si>
    <t>Zvláštní výkony zakrývání rozpracovaných tesařských konstrukcí těžkou plachtou na ochranu před srážkovou vodou, včetně odstranění 15 x 20 m</t>
  </si>
  <si>
    <t>800-762</t>
  </si>
  <si>
    <t>Zakrývání rozpracovaných tesařských konstrukcí těžkou plachtou na ochranu před srážkovou vodou.</t>
  </si>
  <si>
    <t>762313113R00</t>
  </si>
  <si>
    <t>Montáž ocelových spojovacích prostředků svorníků, šroubů   délky přes 300 do 450 mm</t>
  </si>
  <si>
    <t>kotvení kleštin: : 26+26+20+20</t>
  </si>
  <si>
    <t>762311812R00</t>
  </si>
  <si>
    <t>Demontáž kotevních želez přes 5 do 10 kg</t>
  </si>
  <si>
    <t>demontáž kotevních prvků krovu: : 82+12+18+10+44+20+20</t>
  </si>
  <si>
    <t>762332120R00</t>
  </si>
  <si>
    <t>Vázané konstrukce krovů montáž  střech pultových, sedlových, valbových, stanových čtvercového nebo obdélníkového půdorysu z řeziva, průřezové plochy přes 120 do 224 cm2</t>
  </si>
  <si>
    <t xml:space="preserve">výpis viz.statický posudek: : </t>
  </si>
  <si>
    <t>4-pozednice 160/140 : 88,68</t>
  </si>
  <si>
    <t>6-pásky 120/120 : 79,654</t>
  </si>
  <si>
    <t>11-kleštiny 80/200 : 134,436</t>
  </si>
  <si>
    <t>762332130R00</t>
  </si>
  <si>
    <t>Vázané konstrukce krovů montáž  střech pultových, sedlových, valbových, stanových čtvercového nebo obdélníkového půdorysu z řeziva, průřezové plochy přes 120 do 288 cm2</t>
  </si>
  <si>
    <t>1-krokev běžná 120/220 : 415,208</t>
  </si>
  <si>
    <t>7-sloupek krátký 160/160 : 43,611</t>
  </si>
  <si>
    <t>9-vzpěry 160/160 : 83,463</t>
  </si>
  <si>
    <t>10-výměna krokve 120/220 : 2,658</t>
  </si>
  <si>
    <t>762332140R00</t>
  </si>
  <si>
    <t>Vázané konstrukce krovů montáž  střech pultových, sedlových, valbových, stanových čtvercového nebo obdélníkového půdorysu z řeziva, průřezové plochy přes 288 do 450 cm2</t>
  </si>
  <si>
    <t>2-krokev ve vazbě 140/220 : 174,413</t>
  </si>
  <si>
    <t>3-nárožní krokve 140/220 : 57,401</t>
  </si>
  <si>
    <t>5-vaznice 160/220 : 88,526</t>
  </si>
  <si>
    <t>8-sloupek dlouhý 180/180 : 40,462</t>
  </si>
  <si>
    <t>762331811R00</t>
  </si>
  <si>
    <t>Demontáž vázaných konstrukcí krovů z hranolů, hranolků, fošen, průřezové plochy do 120 cm2</t>
  </si>
  <si>
    <t>demontáž stávajícíh kleštin: : 3,3*22*2</t>
  </si>
  <si>
    <t>5,2*10*2</t>
  </si>
  <si>
    <t>7,3*10*2</t>
  </si>
  <si>
    <t>762331812R00</t>
  </si>
  <si>
    <t>Demontáž vázaných konstrukcí krovů z hranolů, hranolků, fošen, průřezové plochy přes 120 do 224 cm2</t>
  </si>
  <si>
    <t>demontáž stávajích krokví: : 11,5*82</t>
  </si>
  <si>
    <t>demontáž stávajích vaznic, pozednic: : 26,25*12</t>
  </si>
  <si>
    <t>demontáž sloupků: : 3*18</t>
  </si>
  <si>
    <t>5,2*10</t>
  </si>
  <si>
    <t>762341210R00</t>
  </si>
  <si>
    <t xml:space="preserve">Montáž bednění střech rovných o sklonu do 60° z prken hrubých na sraz tloušťky do 32 mm včetně vyřezání otvorů ,  </t>
  </si>
  <si>
    <t>bednění</t>
  </si>
  <si>
    <t>bednění střechy: : 9,1*11,6*2</t>
  </si>
  <si>
    <t>(11,6*9)/2*2*2</t>
  </si>
  <si>
    <t>(9,6*10,4)/2*2*2</t>
  </si>
  <si>
    <t>762341811R00</t>
  </si>
  <si>
    <t>Demontáž bednění a laťování bednění střech rovných, obloukových, o sklonu do 60 stupňů včetně všech nadstřešních konstrukcí z prken hrubých</t>
  </si>
  <si>
    <t>demontáž bednění: : 9,*11,4*2</t>
  </si>
  <si>
    <t>(11,4*8,8)/2*2*2</t>
  </si>
  <si>
    <t>(9,4*10,20)/2*2*2</t>
  </si>
  <si>
    <t>762395000R00</t>
  </si>
  <si>
    <t>Spojovací a ochranné prostředky svory, prkna, hřebíky, pásová ocel, vruty, impregnace</t>
  </si>
  <si>
    <t>viz.dodávky řeziva: : 30,38799+17,8135</t>
  </si>
  <si>
    <t>762911121R00</t>
  </si>
  <si>
    <t xml:space="preserve">Impregnace řeziva tlakovakuová, ochrana proti dřevokazným houbám, plísním a dřevokaznému hmyzu </t>
  </si>
  <si>
    <t>31110715R</t>
  </si>
  <si>
    <t>matice ocelová; přesná šestihranná; M14; pevnost 8.8</t>
  </si>
  <si>
    <t>311202220000R</t>
  </si>
  <si>
    <t>podložka spojovací, přesná pro šrouby se šestihr.hlavou a šestihr.mat., tvar A; ocelová; d = 30,0 mm; d díry = 17,0 mm; tl = 3,00 mm</t>
  </si>
  <si>
    <t>31179128R</t>
  </si>
  <si>
    <t>tyč závitová M14; l = 1 000 mm; mat. ocel 4,8 - DIN 975; povrch pozink</t>
  </si>
  <si>
    <t>dodávka závitové tyče: : 92*0,5</t>
  </si>
  <si>
    <t>60511133R</t>
  </si>
  <si>
    <t>Prkno dřevina: jehličnatá; opracování: omítané; tl. = 32 mm</t>
  </si>
  <si>
    <t>dodávka prkna tl.25 mm, ztratné 15%: : 619,6*0,025*1,15</t>
  </si>
  <si>
    <t>60515281R</t>
  </si>
  <si>
    <t>Hranol dřevina: SM</t>
  </si>
  <si>
    <t xml:space="preserve">bráno jako průřez 400, nad průřez 400 není žádný hranol: : </t>
  </si>
  <si>
    <t xml:space="preserve">ztratné 15%: : </t>
  </si>
  <si>
    <t>4-pozednice 160/140 : 88,68*0,16*0,14*1,15</t>
  </si>
  <si>
    <t>6-pásky 120/120 : 79,654*0,12*0,12*1,15</t>
  </si>
  <si>
    <t>11-kleštiny 80/200 : 134,436*2*0,08*0,2*1,15</t>
  </si>
  <si>
    <t>1-krokev běžná 120/220 : 415,208*0,12*0,2*1,15</t>
  </si>
  <si>
    <t>7-sloupek krátký 160/160 : 43,611*0,16*0,16*1,15</t>
  </si>
  <si>
    <t>9-vzpěry 160/160 : 83,463*0,16*0,16*1,15</t>
  </si>
  <si>
    <t>10-výměna krokve 120/220 : 2,658*0,12*0,2*1,15</t>
  </si>
  <si>
    <t>2-krokev ve vazbě 140/220 : 174,413*0,14*0,22*1,15</t>
  </si>
  <si>
    <t>3-nárožní krokve 140/220 : 57,401*0,14*0,22*0,14*0,22*1,15</t>
  </si>
  <si>
    <t>5-vaznice 160/220 : 88,526*0,16*0,22*0,16*0,22*1,15</t>
  </si>
  <si>
    <t>8-sloupek dlouhý 180/180 : 40,462*0,18*0,18*0,15</t>
  </si>
  <si>
    <t>998762103R00</t>
  </si>
  <si>
    <t>Přesun hmot pro konstrukce tesařské v objektech výšky do 24 m</t>
  </si>
  <si>
    <t>50 m vodorovně</t>
  </si>
  <si>
    <t>764906310RS4</t>
  </si>
  <si>
    <t xml:space="preserve">Krytina z lamel se zaklapávací drážkou osazených na dřevo tl. 0,5 mm, z pozinkovaného plechu s povrchem z polyesteru s polyamidovými zrny,  , dodávka a montáž </t>
  </si>
  <si>
    <t>800-764</t>
  </si>
  <si>
    <t>s úpravou krytiny u okapů, prostupů a výčnělků</t>
  </si>
  <si>
    <t>včetně větrací mřížky, zatahovacího okapového plechu a spojovacích prostředků.</t>
  </si>
  <si>
    <t>střešní krytina: : 9,1*11,6*2</t>
  </si>
  <si>
    <t>764908110RT2</t>
  </si>
  <si>
    <t>Odpadní trouby kruhové, průměr 120 mm, z pozinkovaného plechu s povrchem z polyesteru, v barvě šedé, černé, červené, bílé, zelené, dodávka a montáž</t>
  </si>
  <si>
    <t>včetně kolena, objímky, mezikusu, spojovacího materiálu a zednické výpomoci.</t>
  </si>
  <si>
    <t>12,5*4</t>
  </si>
  <si>
    <t>764908105RT2</t>
  </si>
  <si>
    <t>Žlaby podokapní půlkruhové, z pozinkovaného plechu s povrchovou úpravou z polyesteru v barvě šedé, černé, červené, bílé, zelené, průměr 150  mm, dodávka a montáž</t>
  </si>
  <si>
    <t>včetně háků, čel, rohů, rovných hrdel a dilatací</t>
  </si>
  <si>
    <t>včetně háku, čela a spojky.</t>
  </si>
  <si>
    <t>žlab: : (26,52+26,52+20,5+20,5)</t>
  </si>
  <si>
    <t>764901205RT3</t>
  </si>
  <si>
    <t>Ostatní prvky ke střechám okapový plech, z pozinkovaného plechu s povrchem z polyesteru s polyamidovými vlákny, rš 205 mm, dodávka a montáž</t>
  </si>
  <si>
    <t>včetně spojovacích prostředků.</t>
  </si>
  <si>
    <t>okapový plech: : 26,52+26,52+20,7+20,7</t>
  </si>
  <si>
    <t>764906313RS4</t>
  </si>
  <si>
    <t>Ostatní prvky ke střechám hřebenáč rovný s těsněním, z pozinkovaného plechu s povrchem z polyesteru s polyamidovými vlákny, rš 615 mm, dodávka a montáž</t>
  </si>
  <si>
    <t>včetně větrací hřebenové lišty a spojovacích prvků.</t>
  </si>
  <si>
    <t>hřebeny střech: : 12,6*4</t>
  </si>
  <si>
    <t>9,2*2</t>
  </si>
  <si>
    <t>764906335RT2</t>
  </si>
  <si>
    <t>Ostatní prvky ke střechám sněhová zábrana desková dl. 3 m z pozinované lakované oceli ,  ,  , dodávka a montáž</t>
  </si>
  <si>
    <t>sněhové zachytávače, počítáno se dvěma řadami: : 32+25</t>
  </si>
  <si>
    <t>764311831RT1</t>
  </si>
  <si>
    <t>Demontáž krytiny hladké střešní z tabulí 2 x 1 m, plochy do 25 m, sklonu přes 30 do 45°</t>
  </si>
  <si>
    <t>demontáž stávající krytiny: : 9,05*11,5*2</t>
  </si>
  <si>
    <t>(11,5*8,9)/2*2*2</t>
  </si>
  <si>
    <t>(9,5*10,35)/2*2*2</t>
  </si>
  <si>
    <t>764322831R00</t>
  </si>
  <si>
    <t>Demontáž oplechování okapů na střechách s tvrdou krytinou, rš 400 mm, sklonu přes 30 do 45°</t>
  </si>
  <si>
    <t>demontáž oplechování okapů: : (26,71+26,71+20,7+20,7)</t>
  </si>
  <si>
    <t>764348814R00</t>
  </si>
  <si>
    <t>Demontáž ostatních kusových prvků demontáž sněhového zachytávače, držáku lana bleskosvodu  sklonu přes 30 do 45°</t>
  </si>
  <si>
    <t>demontáž sněhových zachytávačů: : 12*5*2</t>
  </si>
  <si>
    <t>5*5*2</t>
  </si>
  <si>
    <t>764352811R00</t>
  </si>
  <si>
    <t>Demontáž žlabů podokapních půlkruhových rovných, rš 330 mm, sklonu přes 30 do 45°</t>
  </si>
  <si>
    <t>demontáž žlabů: : (27,2+27,2+21,2+21,2)</t>
  </si>
  <si>
    <t>764393831R00</t>
  </si>
  <si>
    <t>Demontáž ostatních prvků střešních hřebene , rš 250 až 400 mm, sklonu přes 30 do 45°</t>
  </si>
  <si>
    <t>demontáž hřebene: : 14,5*4</t>
  </si>
  <si>
    <t>9,05</t>
  </si>
  <si>
    <t>764454803R00</t>
  </si>
  <si>
    <t>Demontáž odpadních trub nebo součástí trub kruhových , o průměru 150 mm</t>
  </si>
  <si>
    <t>demontáž svodů: : 12*4</t>
  </si>
  <si>
    <t>764002</t>
  </si>
  <si>
    <t>D+M záchytný systém - lanový systém hřebenový včetně kotvení</t>
  </si>
  <si>
    <t xml:space="preserve">m     </t>
  </si>
  <si>
    <t>Vlastní</t>
  </si>
  <si>
    <t>Indiv</t>
  </si>
  <si>
    <t>Agregovaná položka</t>
  </si>
  <si>
    <t>POL2_</t>
  </si>
  <si>
    <t>lanový systém po hřebeni: : 11,6*2</t>
  </si>
  <si>
    <t>764003</t>
  </si>
  <si>
    <t>D+M záchytný systém - bezpečnostních střešních bodů včetně kotvící techniky</t>
  </si>
  <si>
    <t xml:space="preserve">ks    </t>
  </si>
  <si>
    <t>kotvící body : 30+30+20</t>
  </si>
  <si>
    <t>998764103R00</t>
  </si>
  <si>
    <t>Přesun hmot pro konstrukce klempířské v objektech výšky do 24 m</t>
  </si>
  <si>
    <t>765799312R00</t>
  </si>
  <si>
    <t>Montáž ostatních konstrukcí na střeše montáž fólie na bednění přibitím</t>
  </si>
  <si>
    <t>800-765</t>
  </si>
  <si>
    <t xml:space="preserve">fólie pod falcovanou krytinu: : </t>
  </si>
  <si>
    <t>9,1*11,6*2</t>
  </si>
  <si>
    <t>67352442R</t>
  </si>
  <si>
    <t>fólie izolační střešní separační, mikroventilační; paropropustná; tloušťka 8,00 mm; plošná hmotnost 500 g/m2; PP; kašírování strukturovaná rohož; µ = 33,0; sd 0,01 až 0,02 m</t>
  </si>
  <si>
    <t xml:space="preserve">dodávka fólie, ztratné 15%: : </t>
  </si>
  <si>
    <t>9,1*11,6*2*1,15</t>
  </si>
  <si>
    <t>(11,6*9)/2*2*2*1,15</t>
  </si>
  <si>
    <t>(9,6*10,4)/2*2*2*1,15</t>
  </si>
  <si>
    <t>998765103R00</t>
  </si>
  <si>
    <t>Přesun hmot pro krytiny tvrdé v objektech výšky do 24 m</t>
  </si>
  <si>
    <t>766423113R00</t>
  </si>
  <si>
    <t>Montáž obložení podhledů členitých, palubkami pro pero a drážku, z měkkého dřeva, šířky přes 80 do 100 mm</t>
  </si>
  <si>
    <t>800-766</t>
  </si>
  <si>
    <t>nové podbití: : (26,52+26,52+20,5+20,5)*1,2</t>
  </si>
  <si>
    <t>766624041R00</t>
  </si>
  <si>
    <t>Montáž střešních oken rozměru 55/78 cm</t>
  </si>
  <si>
    <t>okna střešní výlezová: : 4</t>
  </si>
  <si>
    <t>611409855R</t>
  </si>
  <si>
    <t>Okno otevíravé; funkce: střešní, výlezové; počet křídel: 1; křídlo: hliníkové; rám: dřevěný; šířka = 860 mm; výška = 870 mm; tvar: pravidelný; počet skel: dvojsklo; 4H-8-4H; g = 0,79; ovládání: manuální; krytina: plochá, profilovaná</t>
  </si>
  <si>
    <t>61191685R</t>
  </si>
  <si>
    <t>palubka obkladová smrk; š = 96 mm; tl = 12,5 mm; jakost A/B</t>
  </si>
  <si>
    <t>dodávka palubek pro podbití, ztratné 15%: : 112,848*1,15</t>
  </si>
  <si>
    <t>998766103R00</t>
  </si>
  <si>
    <t>Přesun hmot pro konstrukce truhlářské v objektech výšky do 24 m</t>
  </si>
  <si>
    <t>767001001</t>
  </si>
  <si>
    <t>Výroba a montáž kov. atypických konstr.</t>
  </si>
  <si>
    <t>kg</t>
  </si>
  <si>
    <t>jackel 140/140/8 : 18*6,2*32,6</t>
  </si>
  <si>
    <t>HEA 260 : 6,1*4*68,20</t>
  </si>
  <si>
    <t>doplňkový materiál: : 221</t>
  </si>
  <si>
    <t>pásovina do krovů: : 1,25*26*2,94</t>
  </si>
  <si>
    <t>767001002</t>
  </si>
  <si>
    <t>Dodávka ocelových prvků</t>
  </si>
  <si>
    <t xml:space="preserve">ztratné 20%: : </t>
  </si>
  <si>
    <t>jackel 140/140/8 : 18*6,2*32,6*1,2</t>
  </si>
  <si>
    <t>HEA 260 : 6,1*4*68,20*1,2</t>
  </si>
  <si>
    <t>doplňkový materiál: : 221*1,2</t>
  </si>
  <si>
    <t>pásovina do krovů: : 1,25*26*2,94*1,2</t>
  </si>
  <si>
    <t>783122110R00</t>
  </si>
  <si>
    <t>Nátěry ocelových konstrukcí syntetické A - ocelová konstrukce těžká, dvojnásobné</t>
  </si>
  <si>
    <t>800-783</t>
  </si>
  <si>
    <t>na vzduchu schnoucí</t>
  </si>
  <si>
    <t xml:space="preserve">nátěr základní: : </t>
  </si>
  <si>
    <t>jakl 140 : 0,56*6,2*18</t>
  </si>
  <si>
    <t>HEA 260 : 1,48*6,1*4</t>
  </si>
  <si>
    <t>pásovina 60/4 : 0,2*1,25*26</t>
  </si>
  <si>
    <t>783626211R00</t>
  </si>
  <si>
    <t>Nátěry truhlářských výrobků syntetické lazurovací, 2x lakování</t>
  </si>
  <si>
    <t>včetně montáže, dodávkya demontáže lešení.</t>
  </si>
  <si>
    <t>nátěr palubek: : 129,7752</t>
  </si>
  <si>
    <t>210001</t>
  </si>
  <si>
    <t>D+M nového hromosvodu na střeše</t>
  </si>
  <si>
    <t>kompl</t>
  </si>
  <si>
    <t>979011111R00</t>
  </si>
  <si>
    <t>Svislá doprava suti a vybouraných hmot za prvé podlaží nad nebo pod základním podlažím</t>
  </si>
  <si>
    <t>Přesun suti</t>
  </si>
  <si>
    <t>POL8_</t>
  </si>
  <si>
    <t>979011121R00</t>
  </si>
  <si>
    <t>Svislá doprava suti a vybouraných hmot příplatek za každé další podlaží</t>
  </si>
  <si>
    <t>979081111R00</t>
  </si>
  <si>
    <t>Odvoz suti a vybouraných hmot na skládku do 1 km</t>
  </si>
  <si>
    <t>Včetně naložení na dopravní prostředek a složení na skládku, bez poplatku za skládku.</t>
  </si>
  <si>
    <t>979081121R00</t>
  </si>
  <si>
    <t>Odvoz suti a vybouraných hmot na skládku příplatek za každý další 1 km</t>
  </si>
  <si>
    <t>979082111R00</t>
  </si>
  <si>
    <t>Vnitrostaveništní doprava suti a vybouraných hmot do 10 m</t>
  </si>
  <si>
    <t>979082121R00</t>
  </si>
  <si>
    <t>Vnitrostaveništní doprava suti a vybouraných hmot příplatek k ceně za každých dalších 5 m</t>
  </si>
  <si>
    <t>979990107R00</t>
  </si>
  <si>
    <t>Poplatek za skládku za uložení, směs betonu, cihel a dřeva,  , skupina 17 09 04 z Katalogu odpadů</t>
  </si>
  <si>
    <t>SUM</t>
  </si>
  <si>
    <t>END</t>
  </si>
  <si>
    <t>21001</t>
  </si>
  <si>
    <t>Pojistkový odpojovač modulový 3f-do 125A</t>
  </si>
  <si>
    <t>ks</t>
  </si>
  <si>
    <t>POL1_9</t>
  </si>
  <si>
    <t>21002</t>
  </si>
  <si>
    <t>Pojistkový odpojovač modulový 3f-do 63A</t>
  </si>
  <si>
    <t>21003</t>
  </si>
  <si>
    <t>Pojistka válcová 22x58 mm-100A/gG</t>
  </si>
  <si>
    <t>21004</t>
  </si>
  <si>
    <t>Pojistka válcová 14x51 mm-50A/gG</t>
  </si>
  <si>
    <t>21005</t>
  </si>
  <si>
    <t>Kabel CYKY-J 5x35 mm2</t>
  </si>
  <si>
    <t>21006</t>
  </si>
  <si>
    <t>Kabel CYKY-J 5x16 mm2</t>
  </si>
  <si>
    <t>21007</t>
  </si>
  <si>
    <t>Ukončení kabelu CYKY-J 5x35 mm2</t>
  </si>
  <si>
    <t>21008</t>
  </si>
  <si>
    <t>Ukončení kabelu CYKY-J 5x16 mm2</t>
  </si>
  <si>
    <t>22001</t>
  </si>
  <si>
    <t>Plastový domovní rozvaděč, 36(2x18) modulů, plná dvířka, rozměry  420x400x115 mm, IP65, včetně Cu, sběrnic  N/PE</t>
  </si>
  <si>
    <t>22002</t>
  </si>
  <si>
    <t>Pojistkový odpojovač modulový pro FVE - 2f-do 32A(1000V)</t>
  </si>
  <si>
    <t>22003</t>
  </si>
  <si>
    <t>Svodič přepětí stupně B+C-DC, 1100/6,25 Y</t>
  </si>
  <si>
    <t>23001</t>
  </si>
  <si>
    <t>Oceloplechový velkoobsahový rozvaděč, typ 3/72-C, oceloplechové dveře, 72(3x24) modulů, na omítku,, rozměry 600x543x140 mm, IP30, bílý</t>
  </si>
  <si>
    <t>23002</t>
  </si>
  <si>
    <t>Izolovaná sběrnice do 16A - 3f</t>
  </si>
  <si>
    <t>23003</t>
  </si>
  <si>
    <t>Svorkovnice N - modrá</t>
  </si>
  <si>
    <t>23004</t>
  </si>
  <si>
    <t>Svorkovnice PE - zelenožlutá</t>
  </si>
  <si>
    <t>23005</t>
  </si>
  <si>
    <t>Jistič třífázový 40B/3, 10kA</t>
  </si>
  <si>
    <t>23006</t>
  </si>
  <si>
    <t>Napěťová spoušť 230V</t>
  </si>
  <si>
    <t>23007</t>
  </si>
  <si>
    <t>Komb. svodič přepětí stupně B+C, 12,5-3N-MZ, TNS, 4-pólový</t>
  </si>
  <si>
    <t>kpl.</t>
  </si>
  <si>
    <t>23008</t>
  </si>
  <si>
    <t>Napěťová ochrana</t>
  </si>
  <si>
    <t>23009</t>
  </si>
  <si>
    <t>Frekvenční ochrana</t>
  </si>
  <si>
    <t>23010</t>
  </si>
  <si>
    <t>Stykač instalační třífázový, 400V/63A/44kW, Uc=230V, 4P</t>
  </si>
  <si>
    <t>23011</t>
  </si>
  <si>
    <t>Relé instalační , 16A, Uc=230V, 1x spínací kontakt</t>
  </si>
  <si>
    <t>23012</t>
  </si>
  <si>
    <t>Pojistkový odpojovač modulový, 1f-do 32A</t>
  </si>
  <si>
    <t>23013</t>
  </si>
  <si>
    <t>Pojistkový odpojovač modulový, 3f-do 32A</t>
  </si>
  <si>
    <t>23014</t>
  </si>
  <si>
    <t>Pojistkový odpojovač modulový, 3f-do 63A</t>
  </si>
  <si>
    <t>23015</t>
  </si>
  <si>
    <t>Pojistka válcová 10x38 mm, 6A/gG</t>
  </si>
  <si>
    <t>23016</t>
  </si>
  <si>
    <t>Pojistka válcová 10x38 mm, 10A/gG</t>
  </si>
  <si>
    <t>23017</t>
  </si>
  <si>
    <t>Pojistka válcová 14x51, 40A/gG</t>
  </si>
  <si>
    <t>23018</t>
  </si>
  <si>
    <t>Elektroměr třífázový, 3x230V/400V, 10-100A, jednosazbový, na DIN lištu</t>
  </si>
  <si>
    <t>23019</t>
  </si>
  <si>
    <t>Výkonový snímač nepřímého měření, 3f, x/5A, 400/3x230V, 4 kvadrant.,a 3x měřící transformátor proudu, 50/1A, 5VA, TP 0,5</t>
  </si>
  <si>
    <t>23020</t>
  </si>
  <si>
    <t>Zkušební svorkovnice</t>
  </si>
  <si>
    <t>23021</t>
  </si>
  <si>
    <t>Propojovací vodiče, drobný materiál</t>
  </si>
  <si>
    <t>23022</t>
  </si>
  <si>
    <t>Nalepovací štítek - "Pozor, elektrické zařízení"</t>
  </si>
  <si>
    <t>23023</t>
  </si>
  <si>
    <t>Nalepovací štítek - "Pozor, zpětný proud"</t>
  </si>
  <si>
    <t>23024</t>
  </si>
  <si>
    <t>Nalepovací štítek - "Nehasit vodou"</t>
  </si>
  <si>
    <t>24001</t>
  </si>
  <si>
    <t>24002</t>
  </si>
  <si>
    <t>24003</t>
  </si>
  <si>
    <t>24004</t>
  </si>
  <si>
    <t>24005</t>
  </si>
  <si>
    <t>Jistič třífázový 100B/3, 10kA</t>
  </si>
  <si>
    <t>24006</t>
  </si>
  <si>
    <t>24007</t>
  </si>
  <si>
    <t>24008</t>
  </si>
  <si>
    <t>24009</t>
  </si>
  <si>
    <t>24010</t>
  </si>
  <si>
    <t>Stykač instalační třífázový,  400V/100A/69kW, Uc=230V, 4P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</si>
  <si>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</si>
  <si>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</si>
  <si>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</si>
  <si>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</si>
  <si>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</si>
  <si>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</si>
  <si>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</si>
  <si>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</si>
  <si>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</si>
  <si>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Výkonový snímač nepřímého měření, 3f, x/5A, 400/3x230V, 4 kvadrant.,</t>
  </si>
  <si>
    <t>24020</t>
  </si>
  <si>
    <t>24021</t>
  </si>
  <si>
    <t>24022</t>
  </si>
  <si>
    <t>24023</t>
  </si>
  <si>
    <t>24024</t>
  </si>
  <si>
    <t>25001</t>
  </si>
  <si>
    <t>Střídač bez-transformátorový, třífázový, hybridní , bez integrovaného jištění a ochrany DC strany,, 400V/29.9 kW</t>
  </si>
  <si>
    <t>25002</t>
  </si>
  <si>
    <t>Konstrukce pod střídač</t>
  </si>
  <si>
    <t>25003</t>
  </si>
  <si>
    <t>Solární bateriové úložiště o celkové kapacitě 18,63 kWh,  v sestavě řídícího modulu a 5 ks, bateriového modulu 3.73 kWh/96V/LiFePo4</t>
  </si>
  <si>
    <t>25004</t>
  </si>
  <si>
    <t>Monokrystalický solární panel, 450 Wp, rozměry 1038x2094x30 mm, kompozitní film</t>
  </si>
  <si>
    <t>25005</t>
  </si>
  <si>
    <t>Konstrukce pod panely, Al profily, podpěry, spojovací materiál</t>
  </si>
  <si>
    <t>25006</t>
  </si>
  <si>
    <t>Tlačítko pod sklem, 10A, 250V</t>
  </si>
  <si>
    <t>26001</t>
  </si>
  <si>
    <t>Drátěný žlab MERKUR 50x60 mm</t>
  </si>
  <si>
    <t>26002</t>
  </si>
  <si>
    <t>Spojka NS 50</t>
  </si>
  <si>
    <t>26003</t>
  </si>
  <si>
    <t>Držák střední DS 100</t>
  </si>
  <si>
    <t>26004</t>
  </si>
  <si>
    <t>Trubka instalační PVC-1516 KA - světle šedá</t>
  </si>
  <si>
    <t>26005</t>
  </si>
  <si>
    <t>Trubka instalační PVC-1520 KA - světle šedá</t>
  </si>
  <si>
    <t>26006</t>
  </si>
  <si>
    <t>Trubka instalační MONOFLEX PVC-1416 E - světle šedá</t>
  </si>
  <si>
    <t>26007</t>
  </si>
  <si>
    <t>Trubka instalační MONOFLEX PVC-1420 E - světle šedá</t>
  </si>
  <si>
    <t>26008</t>
  </si>
  <si>
    <t>Spojka trubky instalační PVC-0216 KB - světle šedá</t>
  </si>
  <si>
    <t>26009</t>
  </si>
  <si>
    <t>Spojka trubky instalační PVC-0220 KB - světle šedá</t>
  </si>
  <si>
    <t>26010</t>
  </si>
  <si>
    <t>Příchytka trubky instalační PVC-5316 KB - světle šedá</t>
  </si>
  <si>
    <t>26011</t>
  </si>
  <si>
    <t>Příchytka trubky instalační PVC-5320 KB - světle šedá</t>
  </si>
  <si>
    <t>26012</t>
  </si>
  <si>
    <t>Ekvipotenciální svorkovince EPS 3 s krytem</t>
  </si>
  <si>
    <t>26013</t>
  </si>
  <si>
    <t>Svorka pospojovací BERNARD na uzemění potrubí</t>
  </si>
  <si>
    <t>26014</t>
  </si>
  <si>
    <t>Páska Cu 20x500x0,5 mm</t>
  </si>
  <si>
    <t>26015</t>
  </si>
  <si>
    <t>Požární ucpávka - kabel, stěna, 1 hod.</t>
  </si>
  <si>
    <t>27001</t>
  </si>
  <si>
    <t>Kabel FLEX-SOL 6.0 SN</t>
  </si>
  <si>
    <t>27002</t>
  </si>
  <si>
    <t>Datový kabel UTP 4x2x0,5 CAT6E - nestíněný</t>
  </si>
  <si>
    <t>27003</t>
  </si>
  <si>
    <t>Kabel 1-CXKH-V-O 3x1,5 mm2 - funkční B2</t>
  </si>
  <si>
    <t>27004</t>
  </si>
  <si>
    <t>Kabel CYKY-J 5x10 mm2</t>
  </si>
  <si>
    <t>27005</t>
  </si>
  <si>
    <t>27006</t>
  </si>
  <si>
    <t>Vodič pospojování CY4 zž</t>
  </si>
  <si>
    <t>27007</t>
  </si>
  <si>
    <t>Vodič CA 6 mm2  z/ž</t>
  </si>
  <si>
    <t>27008</t>
  </si>
  <si>
    <t>Ukončení kabelu FLEX-SOL 6.0 SN</t>
  </si>
  <si>
    <t>27009</t>
  </si>
  <si>
    <t>Ukončení datového kabelu UTP 4x2x0,5 CAT6E - nestíněný</t>
  </si>
  <si>
    <t>27010</t>
  </si>
  <si>
    <t>Ukončení kabelu 1-CXKH-V-O 3x1,5 mm2 - funkční B2</t>
  </si>
  <si>
    <t>27011</t>
  </si>
  <si>
    <t>Ukončení kabelu CYKY-J 5x10 mm2</t>
  </si>
  <si>
    <t>27012</t>
  </si>
  <si>
    <t>27013</t>
  </si>
  <si>
    <t>Ukončení vodiče CY4 zž</t>
  </si>
  <si>
    <t>27014</t>
  </si>
  <si>
    <t>Ukončení vodiče CYA 6 mm2 z/ž</t>
  </si>
  <si>
    <t>27015</t>
  </si>
  <si>
    <t>Konektor plus</t>
  </si>
  <si>
    <t>27016</t>
  </si>
  <si>
    <t>Konektor mínus</t>
  </si>
  <si>
    <t>27017</t>
  </si>
  <si>
    <t>Popisovací štítky - popisný štítek</t>
  </si>
  <si>
    <t>27018</t>
  </si>
  <si>
    <t>Výstražná tabulka - Pozor zpětný proud</t>
  </si>
  <si>
    <t>28001</t>
  </si>
  <si>
    <t>Vybourání otvoru do 60 mm v cihelném zdivu - stěna do 150 cm</t>
  </si>
  <si>
    <t>28002</t>
  </si>
  <si>
    <t>Vybourání otvoru do 60 mm v cihelném zdivu - stěna do 500 cm</t>
  </si>
  <si>
    <t>28003</t>
  </si>
  <si>
    <t>Vysekání rýh v cihlovém zdivu, hloubka 50 mm, šířka 70 mm</t>
  </si>
  <si>
    <t>28004</t>
  </si>
  <si>
    <t>Omítka rýh ve stěnách maltou - šíře do 150 mm</t>
  </si>
  <si>
    <t>29001</t>
  </si>
  <si>
    <t>Vybudování mistnosti zařízení FVE ve 2.NP, z p.o. sádrokartonu,</t>
  </si>
  <si>
    <t>VRN1</t>
  </si>
  <si>
    <t>Spolupráce s revizním technikem</t>
  </si>
  <si>
    <t>hod.</t>
  </si>
  <si>
    <t>VRN3</t>
  </si>
  <si>
    <t>Dokumentace pro realizaci stavby</t>
  </si>
  <si>
    <t>VRN4</t>
  </si>
  <si>
    <t>Vedlejší rozpočtové náklady, doprava, podružný materiál</t>
  </si>
  <si>
    <t>VRN2</t>
  </si>
  <si>
    <t>Revize elektroinstalace</t>
  </si>
  <si>
    <t>VRN5</t>
  </si>
  <si>
    <t xml:space="preserve">hod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</si>
</sst>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12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9" fillId="0" borderId="0" xfId="0" applyNumberFormat="1" applyFont="1" applyAlignment="1">
      <alignment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0" borderId="32" xfId="0" applyNumberFormat="1" applyBorder="1" applyAlignment="1">
      <alignment vertical="center" wrapTex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6" fillId="0" borderId="18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vertical="top" wrapTex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0" fontId="17" fillId="0" borderId="0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190" t="s">
        <v>39</v>
      </c>
      <c r="B2" s="190"/>
      <c r="C2" s="190"/>
      <c r="D2" s="190"/>
      <c r="E2" s="190"/>
      <c r="F2" s="190"/>
      <c r="G2" s="190"/>
    </row>
  </sheetData>
  <sheetProtection algorithmName="SHA-512" hashValue="k1DbmNkYoaF4uraaYKup3d0BmcifuM9XxOMpPWqu2pzAhcpUi5NXsjwbMlO0lqd71FMDyXMRsMPdMaT3IG+ggA==" saltValue="TJKYfwjVpep15cj2lye7Vw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84"/>
  <sheetViews>
    <sheetView showGridLines="0" topLeftCell="B23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225" t="s">
        <v>41</v>
      </c>
      <c r="C1" s="226"/>
      <c r="D1" s="226"/>
      <c r="E1" s="226"/>
      <c r="F1" s="226"/>
      <c r="G1" s="226"/>
      <c r="H1" s="226"/>
      <c r="I1" s="226"/>
      <c r="J1" s="227"/>
    </row>
    <row r="2" spans="1:15" ht="36" customHeight="1" x14ac:dyDescent="0.2">
      <c r="A2" s="2"/>
      <c r="B2" s="76" t="s">
        <v>22</v>
      </c>
      <c r="C2" s="77"/>
      <c r="D2" s="78" t="s">
        <v>43</v>
      </c>
      <c r="E2" s="231" t="s">
        <v>44</v>
      </c>
      <c r="F2" s="232"/>
      <c r="G2" s="232"/>
      <c r="H2" s="232"/>
      <c r="I2" s="232"/>
      <c r="J2" s="233"/>
      <c r="O2" s="1"/>
    </row>
    <row r="3" spans="1:15" ht="27" hidden="1" customHeight="1" x14ac:dyDescent="0.2">
      <c r="A3" s="2"/>
      <c r="B3" s="79"/>
      <c r="C3" s="77"/>
      <c r="D3" s="80"/>
      <c r="E3" s="234"/>
      <c r="F3" s="235"/>
      <c r="G3" s="235"/>
      <c r="H3" s="235"/>
      <c r="I3" s="235"/>
      <c r="J3" s="236"/>
    </row>
    <row r="4" spans="1:15" ht="23.25" customHeight="1" x14ac:dyDescent="0.2">
      <c r="A4" s="2"/>
      <c r="B4" s="81"/>
      <c r="C4" s="82"/>
      <c r="D4" s="83"/>
      <c r="E4" s="215"/>
      <c r="F4" s="215"/>
      <c r="G4" s="215"/>
      <c r="H4" s="215"/>
      <c r="I4" s="215"/>
      <c r="J4" s="216"/>
    </row>
    <row r="5" spans="1:15" ht="24" customHeight="1" x14ac:dyDescent="0.2">
      <c r="A5" s="2"/>
      <c r="B5" s="31" t="s">
        <v>42</v>
      </c>
      <c r="D5" s="219"/>
      <c r="E5" s="220"/>
      <c r="F5" s="220"/>
      <c r="G5" s="220"/>
      <c r="H5" s="18" t="s">
        <v>40</v>
      </c>
      <c r="I5" s="22"/>
      <c r="J5" s="8"/>
    </row>
    <row r="6" spans="1:15" ht="15.75" customHeight="1" x14ac:dyDescent="0.2">
      <c r="A6" s="2"/>
      <c r="B6" s="28"/>
      <c r="C6" s="55"/>
      <c r="D6" s="221"/>
      <c r="E6" s="222"/>
      <c r="F6" s="222"/>
      <c r="G6" s="222"/>
      <c r="H6" s="18" t="s">
        <v>34</v>
      </c>
      <c r="I6" s="22"/>
      <c r="J6" s="8"/>
    </row>
    <row r="7" spans="1:15" ht="15.75" customHeight="1" x14ac:dyDescent="0.2">
      <c r="A7" s="2"/>
      <c r="B7" s="29"/>
      <c r="C7" s="56"/>
      <c r="D7" s="53"/>
      <c r="E7" s="223"/>
      <c r="F7" s="224"/>
      <c r="G7" s="224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238"/>
      <c r="E11" s="238"/>
      <c r="F11" s="238"/>
      <c r="G11" s="238"/>
      <c r="H11" s="18" t="s">
        <v>40</v>
      </c>
      <c r="I11" s="85"/>
      <c r="J11" s="8"/>
    </row>
    <row r="12" spans="1:15" ht="15.75" customHeight="1" x14ac:dyDescent="0.2">
      <c r="A12" s="2"/>
      <c r="B12" s="28"/>
      <c r="C12" s="55"/>
      <c r="D12" s="214"/>
      <c r="E12" s="214"/>
      <c r="F12" s="214"/>
      <c r="G12" s="214"/>
      <c r="H12" s="18" t="s">
        <v>34</v>
      </c>
      <c r="I12" s="85"/>
      <c r="J12" s="8"/>
    </row>
    <row r="13" spans="1:15" ht="15.75" customHeight="1" x14ac:dyDescent="0.2">
      <c r="A13" s="2"/>
      <c r="B13" s="29"/>
      <c r="C13" s="56"/>
      <c r="D13" s="84"/>
      <c r="E13" s="217"/>
      <c r="F13" s="218"/>
      <c r="G13" s="218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237"/>
      <c r="F15" s="237"/>
      <c r="G15" s="239"/>
      <c r="H15" s="239"/>
      <c r="I15" s="239" t="s">
        <v>29</v>
      </c>
      <c r="J15" s="240"/>
    </row>
    <row r="16" spans="1:15" ht="23.25" customHeight="1" x14ac:dyDescent="0.2">
      <c r="A16" s="138" t="s">
        <v>24</v>
      </c>
      <c r="B16" s="38" t="s">
        <v>24</v>
      </c>
      <c r="C16" s="62"/>
      <c r="D16" s="63"/>
      <c r="E16" s="203"/>
      <c r="F16" s="204"/>
      <c r="G16" s="203"/>
      <c r="H16" s="204"/>
      <c r="I16" s="203">
        <f>SUMIF(F57:F80,A16,I57:I80)+SUMIF(F57:F80,"PSU",I57:I80)</f>
        <v>0</v>
      </c>
      <c r="J16" s="205"/>
    </row>
    <row r="17" spans="1:10" ht="23.25" customHeight="1" x14ac:dyDescent="0.2">
      <c r="A17" s="138" t="s">
        <v>25</v>
      </c>
      <c r="B17" s="38" t="s">
        <v>25</v>
      </c>
      <c r="C17" s="62"/>
      <c r="D17" s="63"/>
      <c r="E17" s="203"/>
      <c r="F17" s="204"/>
      <c r="G17" s="203"/>
      <c r="H17" s="204"/>
      <c r="I17" s="203">
        <f>SUMIF(F57:F80,A17,I57:I80)</f>
        <v>0</v>
      </c>
      <c r="J17" s="205"/>
    </row>
    <row r="18" spans="1:10" ht="23.25" customHeight="1" x14ac:dyDescent="0.2">
      <c r="A18" s="138" t="s">
        <v>26</v>
      </c>
      <c r="B18" s="38" t="s">
        <v>26</v>
      </c>
      <c r="C18" s="62"/>
      <c r="D18" s="63"/>
      <c r="E18" s="203"/>
      <c r="F18" s="204"/>
      <c r="G18" s="203"/>
      <c r="H18" s="204"/>
      <c r="I18" s="203">
        <f>SUMIF(F57:F80,A18,I57:I80)</f>
        <v>0</v>
      </c>
      <c r="J18" s="205"/>
    </row>
    <row r="19" spans="1:10" ht="23.25" customHeight="1" x14ac:dyDescent="0.2">
      <c r="A19" s="138" t="s">
        <v>114</v>
      </c>
      <c r="B19" s="38" t="s">
        <v>27</v>
      </c>
      <c r="C19" s="62"/>
      <c r="D19" s="63"/>
      <c r="E19" s="203"/>
      <c r="F19" s="204"/>
      <c r="G19" s="203"/>
      <c r="H19" s="204"/>
      <c r="I19" s="203">
        <f>SUMIF(F57:F80,A19,I57:I80)</f>
        <v>0</v>
      </c>
      <c r="J19" s="205"/>
    </row>
    <row r="20" spans="1:10" ht="23.25" customHeight="1" x14ac:dyDescent="0.2">
      <c r="A20" s="138" t="s">
        <v>115</v>
      </c>
      <c r="B20" s="38" t="s">
        <v>28</v>
      </c>
      <c r="C20" s="62"/>
      <c r="D20" s="63"/>
      <c r="E20" s="203"/>
      <c r="F20" s="204"/>
      <c r="G20" s="203"/>
      <c r="H20" s="204"/>
      <c r="I20" s="203">
        <f>SUMIF(F57:F80,A20,I57:I80)</f>
        <v>0</v>
      </c>
      <c r="J20" s="205"/>
    </row>
    <row r="21" spans="1:10" ht="23.25" customHeight="1" x14ac:dyDescent="0.2">
      <c r="A21" s="2"/>
      <c r="B21" s="48" t="s">
        <v>29</v>
      </c>
      <c r="C21" s="64"/>
      <c r="D21" s="65"/>
      <c r="E21" s="206"/>
      <c r="F21" s="241"/>
      <c r="G21" s="206"/>
      <c r="H21" s="241"/>
      <c r="I21" s="206">
        <f>SUM(I16:J20)</f>
        <v>0</v>
      </c>
      <c r="J21" s="207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2"/>
      <c r="D23" s="63"/>
      <c r="E23" s="67">
        <v>15</v>
      </c>
      <c r="F23" s="39" t="s">
        <v>0</v>
      </c>
      <c r="G23" s="201">
        <f>ZakladDPHSniVypocet</f>
        <v>0</v>
      </c>
      <c r="H23" s="202"/>
      <c r="I23" s="202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2"/>
      <c r="D24" s="63"/>
      <c r="E24" s="67">
        <f>SazbaDPH1</f>
        <v>15</v>
      </c>
      <c r="F24" s="39" t="s">
        <v>0</v>
      </c>
      <c r="G24" s="199">
        <f>ROUNDUP(A23, 0)</f>
        <v>0</v>
      </c>
      <c r="H24" s="200"/>
      <c r="I24" s="200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201">
        <f>ZakladDPHZaklVypocet</f>
        <v>0</v>
      </c>
      <c r="H25" s="202"/>
      <c r="I25" s="202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228">
        <f>ROUNDUP(A25, 0)</f>
        <v>0</v>
      </c>
      <c r="H26" s="229"/>
      <c r="I26" s="229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230">
        <f>CenaCelkem-(ZakladDPHSni+DPHSni+ZakladDPHZakl+DPHZakl)</f>
        <v>0</v>
      </c>
      <c r="H27" s="230"/>
      <c r="I27" s="230"/>
      <c r="J27" s="41" t="str">
        <f t="shared" si="0"/>
        <v>CZK</v>
      </c>
    </row>
    <row r="28" spans="1:10" ht="27.75" hidden="1" customHeight="1" thickBot="1" x14ac:dyDescent="0.25">
      <c r="A28" s="2"/>
      <c r="B28" s="111" t="s">
        <v>23</v>
      </c>
      <c r="C28" s="112"/>
      <c r="D28" s="112"/>
      <c r="E28" s="113"/>
      <c r="F28" s="114"/>
      <c r="G28" s="209">
        <f>ZakladDPHSniVypocet+ZakladDPHZaklVypocet</f>
        <v>0</v>
      </c>
      <c r="H28" s="209"/>
      <c r="I28" s="209"/>
      <c r="J28" s="115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1" t="s">
        <v>35</v>
      </c>
      <c r="C29" s="116"/>
      <c r="D29" s="116"/>
      <c r="E29" s="116"/>
      <c r="F29" s="117"/>
      <c r="G29" s="208">
        <f>ROUNDUP(A27, 0)</f>
        <v>0</v>
      </c>
      <c r="H29" s="208"/>
      <c r="I29" s="208"/>
      <c r="J29" s="118" t="s">
        <v>56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10"/>
      <c r="E34" s="211"/>
      <c r="G34" s="212"/>
      <c r="H34" s="213"/>
      <c r="I34" s="213"/>
      <c r="J34" s="25"/>
    </row>
    <row r="35" spans="1:10" ht="12.75" customHeight="1" x14ac:dyDescent="0.2">
      <c r="A35" s="2"/>
      <c r="B35" s="2"/>
      <c r="D35" s="198" t="s">
        <v>2</v>
      </c>
      <c r="E35" s="198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88" t="s">
        <v>16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 x14ac:dyDescent="0.2">
      <c r="A38" s="87" t="s">
        <v>37</v>
      </c>
      <c r="B38" s="92" t="s">
        <v>17</v>
      </c>
      <c r="C38" s="93" t="s">
        <v>5</v>
      </c>
      <c r="D38" s="93"/>
      <c r="E38" s="93"/>
      <c r="F38" s="94" t="str">
        <f>B23</f>
        <v>Základ pro sníženou DPH</v>
      </c>
      <c r="G38" s="94" t="str">
        <f>B25</f>
        <v>Základ pro základní DPH</v>
      </c>
      <c r="H38" s="95" t="s">
        <v>18</v>
      </c>
      <c r="I38" s="95" t="s">
        <v>1</v>
      </c>
      <c r="J38" s="96" t="s">
        <v>0</v>
      </c>
    </row>
    <row r="39" spans="1:10" ht="25.5" hidden="1" customHeight="1" x14ac:dyDescent="0.2">
      <c r="A39" s="87">
        <v>1</v>
      </c>
      <c r="B39" s="97" t="s">
        <v>45</v>
      </c>
      <c r="C39" s="193"/>
      <c r="D39" s="193"/>
      <c r="E39" s="193"/>
      <c r="F39" s="98">
        <f>'SO 01 1 Pol'!AE266+'SO 02 3 Pol'!AE127</f>
        <v>0</v>
      </c>
      <c r="G39" s="99">
        <f>'SO 01 1 Pol'!AF266+'SO 02 3 Pol'!AF127</f>
        <v>0</v>
      </c>
      <c r="H39" s="100">
        <f t="shared" ref="H39:H44" si="1">(F39*SazbaDPH1/100)+(G39*SazbaDPH2/100)</f>
        <v>0</v>
      </c>
      <c r="I39" s="100">
        <f>F39+G39+H39</f>
        <v>0</v>
      </c>
      <c r="J39" s="101" t="str">
        <f>IF(CenaCelkemVypocet=0,"",I39/CenaCelkemVypocet*100)</f>
        <v/>
      </c>
    </row>
    <row r="40" spans="1:10" ht="25.5" customHeight="1" x14ac:dyDescent="0.2">
      <c r="A40" s="87">
        <v>2</v>
      </c>
      <c r="B40" s="102"/>
      <c r="C40" s="197" t="s">
        <v>46</v>
      </c>
      <c r="D40" s="197"/>
      <c r="E40" s="197"/>
      <c r="F40" s="103"/>
      <c r="G40" s="104"/>
      <c r="H40" s="104">
        <f t="shared" si="1"/>
        <v>0</v>
      </c>
      <c r="I40" s="104"/>
      <c r="J40" s="105"/>
    </row>
    <row r="41" spans="1:10" ht="25.5" customHeight="1" x14ac:dyDescent="0.2">
      <c r="A41" s="87">
        <v>2</v>
      </c>
      <c r="B41" s="102" t="s">
        <v>47</v>
      </c>
      <c r="C41" s="197" t="s">
        <v>48</v>
      </c>
      <c r="D41" s="197"/>
      <c r="E41" s="197"/>
      <c r="F41" s="103">
        <f>'SO 01 1 Pol'!AE266</f>
        <v>0</v>
      </c>
      <c r="G41" s="104">
        <f>'SO 01 1 Pol'!AF266</f>
        <v>0</v>
      </c>
      <c r="H41" s="104">
        <f t="shared" si="1"/>
        <v>0</v>
      </c>
      <c r="I41" s="104">
        <f>F41+G41+H41</f>
        <v>0</v>
      </c>
      <c r="J41" s="105" t="str">
        <f>IF(CenaCelkemVypocet=0,"",I41/CenaCelkemVypocet*100)</f>
        <v/>
      </c>
    </row>
    <row r="42" spans="1:10" ht="25.5" customHeight="1" x14ac:dyDescent="0.2">
      <c r="A42" s="87">
        <v>3</v>
      </c>
      <c r="B42" s="106" t="s">
        <v>49</v>
      </c>
      <c r="C42" s="193" t="s">
        <v>50</v>
      </c>
      <c r="D42" s="193"/>
      <c r="E42" s="193"/>
      <c r="F42" s="107">
        <f>'SO 01 1 Pol'!AE266</f>
        <v>0</v>
      </c>
      <c r="G42" s="100">
        <f>'SO 01 1 Pol'!AF266</f>
        <v>0</v>
      </c>
      <c r="H42" s="100">
        <f t="shared" si="1"/>
        <v>0</v>
      </c>
      <c r="I42" s="100">
        <f>F42+G42+H42</f>
        <v>0</v>
      </c>
      <c r="J42" s="101" t="str">
        <f>IF(CenaCelkemVypocet=0,"",I42/CenaCelkemVypocet*100)</f>
        <v/>
      </c>
    </row>
    <row r="43" spans="1:10" ht="25.5" customHeight="1" x14ac:dyDescent="0.2">
      <c r="A43" s="87">
        <v>2</v>
      </c>
      <c r="B43" s="102" t="s">
        <v>51</v>
      </c>
      <c r="C43" s="197" t="s">
        <v>52</v>
      </c>
      <c r="D43" s="197"/>
      <c r="E43" s="197"/>
      <c r="F43" s="103">
        <f>'SO 02 3 Pol'!AE127</f>
        <v>0</v>
      </c>
      <c r="G43" s="104">
        <f>'SO 02 3 Pol'!AF127</f>
        <v>0</v>
      </c>
      <c r="H43" s="104">
        <f t="shared" si="1"/>
        <v>0</v>
      </c>
      <c r="I43" s="104">
        <f>F43+G43+H43</f>
        <v>0</v>
      </c>
      <c r="J43" s="105" t="str">
        <f>IF(CenaCelkemVypocet=0,"",I43/CenaCelkemVypocet*100)</f>
        <v/>
      </c>
    </row>
    <row r="44" spans="1:10" ht="25.5" customHeight="1" x14ac:dyDescent="0.2">
      <c r="A44" s="87">
        <v>3</v>
      </c>
      <c r="B44" s="106" t="s">
        <v>53</v>
      </c>
      <c r="C44" s="193" t="s">
        <v>54</v>
      </c>
      <c r="D44" s="193"/>
      <c r="E44" s="193"/>
      <c r="F44" s="107">
        <f>'SO 02 3 Pol'!AE127</f>
        <v>0</v>
      </c>
      <c r="G44" s="100">
        <f>'SO 02 3 Pol'!AF127</f>
        <v>0</v>
      </c>
      <c r="H44" s="100">
        <f t="shared" si="1"/>
        <v>0</v>
      </c>
      <c r="I44" s="100">
        <f>F44+G44+H44</f>
        <v>0</v>
      </c>
      <c r="J44" s="101" t="str">
        <f>IF(CenaCelkemVypocet=0,"",I44/CenaCelkemVypocet*100)</f>
        <v/>
      </c>
    </row>
    <row r="45" spans="1:10" ht="25.5" customHeight="1" x14ac:dyDescent="0.2">
      <c r="A45" s="87"/>
      <c r="B45" s="194" t="s">
        <v>55</v>
      </c>
      <c r="C45" s="195"/>
      <c r="D45" s="195"/>
      <c r="E45" s="196"/>
      <c r="F45" s="108">
        <f>SUMIF(A39:A44,"=1",F39:F44)</f>
        <v>0</v>
      </c>
      <c r="G45" s="109">
        <f>SUMIF(A39:A44,"=1",G39:G44)</f>
        <v>0</v>
      </c>
      <c r="H45" s="109">
        <f>SUMIF(A39:A44,"=1",H39:H44)</f>
        <v>0</v>
      </c>
      <c r="I45" s="109">
        <f>SUMIF(A39:A44,"=1",I39:I44)</f>
        <v>0</v>
      </c>
      <c r="J45" s="110">
        <f>SUMIF(A39:A44,"=1",J39:J44)</f>
        <v>0</v>
      </c>
    </row>
    <row r="47" spans="1:10" x14ac:dyDescent="0.2">
      <c r="A47" t="s">
        <v>57</v>
      </c>
      <c r="B47" t="s">
        <v>58</v>
      </c>
    </row>
    <row r="48" spans="1:10" x14ac:dyDescent="0.2">
      <c r="A48" t="s">
        <v>59</v>
      </c>
      <c r="B48" t="s">
        <v>60</v>
      </c>
    </row>
    <row r="49" spans="1:10" x14ac:dyDescent="0.2">
      <c r="A49" t="s">
        <v>61</v>
      </c>
      <c r="B49" t="s">
        <v>62</v>
      </c>
    </row>
    <row r="50" spans="1:10" x14ac:dyDescent="0.2">
      <c r="A50" t="s">
        <v>59</v>
      </c>
      <c r="B50" t="s">
        <v>63</v>
      </c>
    </row>
    <row r="51" spans="1:10" x14ac:dyDescent="0.2">
      <c r="A51" t="s">
        <v>61</v>
      </c>
      <c r="B51" t="s">
        <v>64</v>
      </c>
    </row>
    <row r="54" spans="1:10" ht="15.75" x14ac:dyDescent="0.25">
      <c r="B54" s="119" t="s">
        <v>65</v>
      </c>
    </row>
    <row r="56" spans="1:10" ht="25.5" customHeight="1" x14ac:dyDescent="0.2">
      <c r="A56" s="121"/>
      <c r="B56" s="124" t="s">
        <v>17</v>
      </c>
      <c r="C56" s="124" t="s">
        <v>5</v>
      </c>
      <c r="D56" s="125"/>
      <c r="E56" s="125"/>
      <c r="F56" s="126" t="s">
        <v>66</v>
      </c>
      <c r="G56" s="126"/>
      <c r="H56" s="126"/>
      <c r="I56" s="126" t="s">
        <v>29</v>
      </c>
      <c r="J56" s="126" t="s">
        <v>0</v>
      </c>
    </row>
    <row r="57" spans="1:10" ht="36.75" customHeight="1" x14ac:dyDescent="0.2">
      <c r="A57" s="122"/>
      <c r="B57" s="127" t="s">
        <v>53</v>
      </c>
      <c r="C57" s="191" t="s">
        <v>67</v>
      </c>
      <c r="D57" s="192"/>
      <c r="E57" s="192"/>
      <c r="F57" s="134" t="s">
        <v>24</v>
      </c>
      <c r="G57" s="135"/>
      <c r="H57" s="135"/>
      <c r="I57" s="135">
        <f>'SO 01 1 Pol'!G8</f>
        <v>0</v>
      </c>
      <c r="J57" s="131" t="str">
        <f>IF(I81=0,"",I57/I81*100)</f>
        <v/>
      </c>
    </row>
    <row r="58" spans="1:10" ht="36.75" customHeight="1" x14ac:dyDescent="0.2">
      <c r="A58" s="122"/>
      <c r="B58" s="127" t="s">
        <v>68</v>
      </c>
      <c r="C58" s="191" t="s">
        <v>69</v>
      </c>
      <c r="D58" s="192"/>
      <c r="E58" s="192"/>
      <c r="F58" s="134" t="s">
        <v>24</v>
      </c>
      <c r="G58" s="135"/>
      <c r="H58" s="135"/>
      <c r="I58" s="135">
        <f>'SO 01 1 Pol'!G20</f>
        <v>0</v>
      </c>
      <c r="J58" s="131" t="str">
        <f>IF(I81=0,"",I58/I81*100)</f>
        <v/>
      </c>
    </row>
    <row r="59" spans="1:10" ht="36.75" customHeight="1" x14ac:dyDescent="0.2">
      <c r="A59" s="122"/>
      <c r="B59" s="127" t="s">
        <v>70</v>
      </c>
      <c r="C59" s="191" t="s">
        <v>71</v>
      </c>
      <c r="D59" s="192"/>
      <c r="E59" s="192"/>
      <c r="F59" s="134" t="s">
        <v>24</v>
      </c>
      <c r="G59" s="135"/>
      <c r="H59" s="135"/>
      <c r="I59" s="135">
        <f>'SO 01 1 Pol'!G46</f>
        <v>0</v>
      </c>
      <c r="J59" s="131" t="str">
        <f>IF(I81=0,"",I59/I81*100)</f>
        <v/>
      </c>
    </row>
    <row r="60" spans="1:10" ht="36.75" customHeight="1" x14ac:dyDescent="0.2">
      <c r="A60" s="122"/>
      <c r="B60" s="127" t="s">
        <v>72</v>
      </c>
      <c r="C60" s="191" t="s">
        <v>73</v>
      </c>
      <c r="D60" s="192"/>
      <c r="E60" s="192"/>
      <c r="F60" s="134" t="s">
        <v>24</v>
      </c>
      <c r="G60" s="135"/>
      <c r="H60" s="135"/>
      <c r="I60" s="135">
        <f>'SO 01 1 Pol'!G71</f>
        <v>0</v>
      </c>
      <c r="J60" s="131" t="str">
        <f>IF(I81=0,"",I60/I81*100)</f>
        <v/>
      </c>
    </row>
    <row r="61" spans="1:10" ht="36.75" customHeight="1" x14ac:dyDescent="0.2">
      <c r="A61" s="122"/>
      <c r="B61" s="127" t="s">
        <v>74</v>
      </c>
      <c r="C61" s="191" t="s">
        <v>75</v>
      </c>
      <c r="D61" s="192"/>
      <c r="E61" s="192"/>
      <c r="F61" s="134" t="s">
        <v>24</v>
      </c>
      <c r="G61" s="135"/>
      <c r="H61" s="135"/>
      <c r="I61" s="135">
        <f>'SO 01 1 Pol'!G79</f>
        <v>0</v>
      </c>
      <c r="J61" s="131" t="str">
        <f>IF(I81=0,"",I61/I81*100)</f>
        <v/>
      </c>
    </row>
    <row r="62" spans="1:10" ht="36.75" customHeight="1" x14ac:dyDescent="0.2">
      <c r="A62" s="122"/>
      <c r="B62" s="127" t="s">
        <v>76</v>
      </c>
      <c r="C62" s="191" t="s">
        <v>77</v>
      </c>
      <c r="D62" s="192"/>
      <c r="E62" s="192"/>
      <c r="F62" s="134" t="s">
        <v>24</v>
      </c>
      <c r="G62" s="135"/>
      <c r="H62" s="135"/>
      <c r="I62" s="135">
        <f>'SO 01 1 Pol'!G91</f>
        <v>0</v>
      </c>
      <c r="J62" s="131" t="str">
        <f>IF(I81=0,"",I62/I81*100)</f>
        <v/>
      </c>
    </row>
    <row r="63" spans="1:10" ht="36.75" customHeight="1" x14ac:dyDescent="0.2">
      <c r="A63" s="122"/>
      <c r="B63" s="127" t="s">
        <v>78</v>
      </c>
      <c r="C63" s="191" t="s">
        <v>79</v>
      </c>
      <c r="D63" s="192"/>
      <c r="E63" s="192"/>
      <c r="F63" s="134" t="s">
        <v>24</v>
      </c>
      <c r="G63" s="135"/>
      <c r="H63" s="135"/>
      <c r="I63" s="135">
        <f>'SO 02 3 Pol'!G120</f>
        <v>0</v>
      </c>
      <c r="J63" s="131" t="str">
        <f>IF(I81=0,"",I63/I81*100)</f>
        <v/>
      </c>
    </row>
    <row r="64" spans="1:10" ht="36.75" customHeight="1" x14ac:dyDescent="0.2">
      <c r="A64" s="122"/>
      <c r="B64" s="127" t="s">
        <v>80</v>
      </c>
      <c r="C64" s="191" t="s">
        <v>81</v>
      </c>
      <c r="D64" s="192"/>
      <c r="E64" s="192"/>
      <c r="F64" s="134" t="s">
        <v>25</v>
      </c>
      <c r="G64" s="135"/>
      <c r="H64" s="135"/>
      <c r="I64" s="135">
        <f>'SO 01 1 Pol'!G94</f>
        <v>0</v>
      </c>
      <c r="J64" s="131" t="str">
        <f>IF(I81=0,"",I64/I81*100)</f>
        <v/>
      </c>
    </row>
    <row r="65" spans="1:10" ht="36.75" customHeight="1" x14ac:dyDescent="0.2">
      <c r="A65" s="122"/>
      <c r="B65" s="127" t="s">
        <v>82</v>
      </c>
      <c r="C65" s="191" t="s">
        <v>83</v>
      </c>
      <c r="D65" s="192"/>
      <c r="E65" s="192"/>
      <c r="F65" s="134" t="s">
        <v>25</v>
      </c>
      <c r="G65" s="135"/>
      <c r="H65" s="135"/>
      <c r="I65" s="135">
        <f>'SO 01 1 Pol'!G163</f>
        <v>0</v>
      </c>
      <c r="J65" s="131" t="str">
        <f>IF(I81=0,"",I65/I81*100)</f>
        <v/>
      </c>
    </row>
    <row r="66" spans="1:10" ht="36.75" customHeight="1" x14ac:dyDescent="0.2">
      <c r="A66" s="122"/>
      <c r="B66" s="127" t="s">
        <v>84</v>
      </c>
      <c r="C66" s="191" t="s">
        <v>85</v>
      </c>
      <c r="D66" s="192"/>
      <c r="E66" s="192"/>
      <c r="F66" s="134" t="s">
        <v>25</v>
      </c>
      <c r="G66" s="135"/>
      <c r="H66" s="135"/>
      <c r="I66" s="135">
        <f>'SO 01 1 Pol'!G208</f>
        <v>0</v>
      </c>
      <c r="J66" s="131" t="str">
        <f>IF(I81=0,"",I66/I81*100)</f>
        <v/>
      </c>
    </row>
    <row r="67" spans="1:10" ht="36.75" customHeight="1" x14ac:dyDescent="0.2">
      <c r="A67" s="122"/>
      <c r="B67" s="127" t="s">
        <v>86</v>
      </c>
      <c r="C67" s="191" t="s">
        <v>87</v>
      </c>
      <c r="D67" s="192"/>
      <c r="E67" s="192"/>
      <c r="F67" s="134" t="s">
        <v>25</v>
      </c>
      <c r="G67" s="135"/>
      <c r="H67" s="135"/>
      <c r="I67" s="135">
        <f>'SO 01 1 Pol'!G222</f>
        <v>0</v>
      </c>
      <c r="J67" s="131" t="str">
        <f>IF(I81=0,"",I67/I81*100)</f>
        <v/>
      </c>
    </row>
    <row r="68" spans="1:10" ht="36.75" customHeight="1" x14ac:dyDescent="0.2">
      <c r="A68" s="122"/>
      <c r="B68" s="127" t="s">
        <v>88</v>
      </c>
      <c r="C68" s="191" t="s">
        <v>89</v>
      </c>
      <c r="D68" s="192"/>
      <c r="E68" s="192"/>
      <c r="F68" s="134" t="s">
        <v>25</v>
      </c>
      <c r="G68" s="135"/>
      <c r="H68" s="135"/>
      <c r="I68" s="135">
        <f>'SO 01 1 Pol'!G232</f>
        <v>0</v>
      </c>
      <c r="J68" s="131" t="str">
        <f>IF(I81=0,"",I68/I81*100)</f>
        <v/>
      </c>
    </row>
    <row r="69" spans="1:10" ht="36.75" customHeight="1" x14ac:dyDescent="0.2">
      <c r="A69" s="122"/>
      <c r="B69" s="127" t="s">
        <v>90</v>
      </c>
      <c r="C69" s="191" t="s">
        <v>91</v>
      </c>
      <c r="D69" s="192"/>
      <c r="E69" s="192"/>
      <c r="F69" s="134" t="s">
        <v>25</v>
      </c>
      <c r="G69" s="135"/>
      <c r="H69" s="135"/>
      <c r="I69" s="135">
        <f>'SO 01 1 Pol'!G244</f>
        <v>0</v>
      </c>
      <c r="J69" s="131" t="str">
        <f>IF(I81=0,"",I69/I81*100)</f>
        <v/>
      </c>
    </row>
    <row r="70" spans="1:10" ht="36.75" customHeight="1" x14ac:dyDescent="0.2">
      <c r="A70" s="122"/>
      <c r="B70" s="127" t="s">
        <v>92</v>
      </c>
      <c r="C70" s="191" t="s">
        <v>93</v>
      </c>
      <c r="D70" s="192"/>
      <c r="E70" s="192"/>
      <c r="F70" s="134" t="s">
        <v>26</v>
      </c>
      <c r="G70" s="135"/>
      <c r="H70" s="135"/>
      <c r="I70" s="135">
        <f>'SO 01 1 Pol'!G254</f>
        <v>0</v>
      </c>
      <c r="J70" s="131" t="str">
        <f>IF(I81=0,"",I70/I81*100)</f>
        <v/>
      </c>
    </row>
    <row r="71" spans="1:10" ht="36.75" customHeight="1" x14ac:dyDescent="0.2">
      <c r="A71" s="122"/>
      <c r="B71" s="127" t="s">
        <v>92</v>
      </c>
      <c r="C71" s="191" t="s">
        <v>94</v>
      </c>
      <c r="D71" s="192"/>
      <c r="E71" s="192"/>
      <c r="F71" s="134" t="s">
        <v>26</v>
      </c>
      <c r="G71" s="135"/>
      <c r="H71" s="135"/>
      <c r="I71" s="135">
        <f>'SO 02 3 Pol'!G8</f>
        <v>0</v>
      </c>
      <c r="J71" s="131" t="str">
        <f>IF(I81=0,"",I71/I81*100)</f>
        <v/>
      </c>
    </row>
    <row r="72" spans="1:10" ht="36.75" customHeight="1" x14ac:dyDescent="0.2">
      <c r="A72" s="122"/>
      <c r="B72" s="127" t="s">
        <v>95</v>
      </c>
      <c r="C72" s="191" t="s">
        <v>96</v>
      </c>
      <c r="D72" s="192"/>
      <c r="E72" s="192"/>
      <c r="F72" s="134" t="s">
        <v>26</v>
      </c>
      <c r="G72" s="135"/>
      <c r="H72" s="135"/>
      <c r="I72" s="135">
        <f>'SO 02 3 Pol'!G17</f>
        <v>0</v>
      </c>
      <c r="J72" s="131" t="str">
        <f>IF(I81=0,"",I72/I81*100)</f>
        <v/>
      </c>
    </row>
    <row r="73" spans="1:10" ht="36.75" customHeight="1" x14ac:dyDescent="0.2">
      <c r="A73" s="122"/>
      <c r="B73" s="127" t="s">
        <v>97</v>
      </c>
      <c r="C73" s="191" t="s">
        <v>98</v>
      </c>
      <c r="D73" s="192"/>
      <c r="E73" s="192"/>
      <c r="F73" s="134" t="s">
        <v>26</v>
      </c>
      <c r="G73" s="135"/>
      <c r="H73" s="135"/>
      <c r="I73" s="135">
        <f>'SO 02 3 Pol'!G21</f>
        <v>0</v>
      </c>
      <c r="J73" s="131" t="str">
        <f>IF(I81=0,"",I73/I81*100)</f>
        <v/>
      </c>
    </row>
    <row r="74" spans="1:10" ht="36.75" customHeight="1" x14ac:dyDescent="0.2">
      <c r="A74" s="122"/>
      <c r="B74" s="127" t="s">
        <v>99</v>
      </c>
      <c r="C74" s="191" t="s">
        <v>100</v>
      </c>
      <c r="D74" s="192"/>
      <c r="E74" s="192"/>
      <c r="F74" s="134" t="s">
        <v>26</v>
      </c>
      <c r="G74" s="135"/>
      <c r="H74" s="135"/>
      <c r="I74" s="135">
        <f>'SO 02 3 Pol'!G46</f>
        <v>0</v>
      </c>
      <c r="J74" s="131" t="str">
        <f>IF(I81=0,"",I74/I81*100)</f>
        <v/>
      </c>
    </row>
    <row r="75" spans="1:10" ht="36.75" customHeight="1" x14ac:dyDescent="0.2">
      <c r="A75" s="122"/>
      <c r="B75" s="127" t="s">
        <v>101</v>
      </c>
      <c r="C75" s="191" t="s">
        <v>102</v>
      </c>
      <c r="D75" s="192"/>
      <c r="E75" s="192"/>
      <c r="F75" s="134" t="s">
        <v>26</v>
      </c>
      <c r="G75" s="135"/>
      <c r="H75" s="135"/>
      <c r="I75" s="135">
        <f>'SO 02 3 Pol'!G71</f>
        <v>0</v>
      </c>
      <c r="J75" s="131" t="str">
        <f>IF(I81=0,"",I75/I81*100)</f>
        <v/>
      </c>
    </row>
    <row r="76" spans="1:10" ht="36.75" customHeight="1" x14ac:dyDescent="0.2">
      <c r="A76" s="122"/>
      <c r="B76" s="127" t="s">
        <v>103</v>
      </c>
      <c r="C76" s="191" t="s">
        <v>104</v>
      </c>
      <c r="D76" s="192"/>
      <c r="E76" s="192"/>
      <c r="F76" s="134" t="s">
        <v>26</v>
      </c>
      <c r="G76" s="135"/>
      <c r="H76" s="135"/>
      <c r="I76" s="135">
        <f>'SO 02 3 Pol'!G78</f>
        <v>0</v>
      </c>
      <c r="J76" s="131" t="str">
        <f>IF(I81=0,"",I76/I81*100)</f>
        <v/>
      </c>
    </row>
    <row r="77" spans="1:10" ht="36.75" customHeight="1" x14ac:dyDescent="0.2">
      <c r="A77" s="122"/>
      <c r="B77" s="127" t="s">
        <v>105</v>
      </c>
      <c r="C77" s="191" t="s">
        <v>106</v>
      </c>
      <c r="D77" s="192"/>
      <c r="E77" s="192"/>
      <c r="F77" s="134" t="s">
        <v>26</v>
      </c>
      <c r="G77" s="135"/>
      <c r="H77" s="135"/>
      <c r="I77" s="135">
        <f>'SO 02 3 Pol'!G94</f>
        <v>0</v>
      </c>
      <c r="J77" s="131" t="str">
        <f>IF(I81=0,"",I77/I81*100)</f>
        <v/>
      </c>
    </row>
    <row r="78" spans="1:10" ht="36.75" customHeight="1" x14ac:dyDescent="0.2">
      <c r="A78" s="122"/>
      <c r="B78" s="127" t="s">
        <v>107</v>
      </c>
      <c r="C78" s="191" t="s">
        <v>108</v>
      </c>
      <c r="D78" s="192"/>
      <c r="E78" s="192"/>
      <c r="F78" s="134" t="s">
        <v>26</v>
      </c>
      <c r="G78" s="135"/>
      <c r="H78" s="135"/>
      <c r="I78" s="135">
        <f>'SO 02 3 Pol'!G113</f>
        <v>0</v>
      </c>
      <c r="J78" s="131" t="str">
        <f>IF(I81=0,"",I78/I81*100)</f>
        <v/>
      </c>
    </row>
    <row r="79" spans="1:10" ht="36.75" customHeight="1" x14ac:dyDescent="0.2">
      <c r="A79" s="122"/>
      <c r="B79" s="127" t="s">
        <v>109</v>
      </c>
      <c r="C79" s="191" t="s">
        <v>110</v>
      </c>
      <c r="D79" s="192"/>
      <c r="E79" s="192"/>
      <c r="F79" s="134" t="s">
        <v>26</v>
      </c>
      <c r="G79" s="135"/>
      <c r="H79" s="135"/>
      <c r="I79" s="135">
        <f>'SO 02 3 Pol'!G118</f>
        <v>0</v>
      </c>
      <c r="J79" s="131" t="str">
        <f>IF(I81=0,"",I79/I81*100)</f>
        <v/>
      </c>
    </row>
    <row r="80" spans="1:10" ht="36.75" customHeight="1" x14ac:dyDescent="0.2">
      <c r="A80" s="122"/>
      <c r="B80" s="127" t="s">
        <v>111</v>
      </c>
      <c r="C80" s="191" t="s">
        <v>112</v>
      </c>
      <c r="D80" s="192"/>
      <c r="E80" s="192"/>
      <c r="F80" s="134" t="s">
        <v>113</v>
      </c>
      <c r="G80" s="135"/>
      <c r="H80" s="135"/>
      <c r="I80" s="135">
        <f>'SO 01 1 Pol'!G256</f>
        <v>0</v>
      </c>
      <c r="J80" s="131" t="str">
        <f>IF(I81=0,"",I80/I81*100)</f>
        <v/>
      </c>
    </row>
    <row r="81" spans="1:10" ht="25.5" customHeight="1" x14ac:dyDescent="0.2">
      <c r="A81" s="123"/>
      <c r="B81" s="128" t="s">
        <v>1</v>
      </c>
      <c r="C81" s="129"/>
      <c r="D81" s="130"/>
      <c r="E81" s="130"/>
      <c r="F81" s="136"/>
      <c r="G81" s="137"/>
      <c r="H81" s="137"/>
      <c r="I81" s="137">
        <f>SUM(I57:I80)</f>
        <v>0</v>
      </c>
      <c r="J81" s="132">
        <f>SUM(J57:J80)</f>
        <v>0</v>
      </c>
    </row>
    <row r="82" spans="1:10" x14ac:dyDescent="0.2">
      <c r="F82" s="86"/>
      <c r="G82" s="86"/>
      <c r="H82" s="86"/>
      <c r="I82" s="86"/>
      <c r="J82" s="133"/>
    </row>
    <row r="83" spans="1:10" x14ac:dyDescent="0.2">
      <c r="F83" s="86"/>
      <c r="G83" s="86"/>
      <c r="H83" s="86"/>
      <c r="I83" s="86"/>
      <c r="J83" s="133"/>
    </row>
    <row r="84" spans="1:10" x14ac:dyDescent="0.2">
      <c r="F84" s="86"/>
      <c r="G84" s="86"/>
      <c r="H84" s="86"/>
      <c r="I84" s="86"/>
      <c r="J84" s="133"/>
    </row>
  </sheetData>
  <sheetProtection algorithmName="SHA-512" hashValue="Davv+320ZydByDxjJ7ICIi6CQKcoTK8uRSdxmD7mCAdbGXrX/Vz+IdiLxpTwZln8yrSP67F1KyzYZnpjTZ+wqQ==" saltValue="NgOd+WukEA5ua/Wd9o/nKA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72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C43:E43"/>
    <mergeCell ref="C44:E44"/>
    <mergeCell ref="B45:E45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80:E80"/>
    <mergeCell ref="C75:E75"/>
    <mergeCell ref="C76:E76"/>
    <mergeCell ref="C77:E77"/>
    <mergeCell ref="C78:E78"/>
    <mergeCell ref="C79:E79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1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2" t="s">
        <v>6</v>
      </c>
      <c r="B1" s="242"/>
      <c r="C1" s="243"/>
      <c r="D1" s="242"/>
      <c r="E1" s="242"/>
      <c r="F1" s="242"/>
      <c r="G1" s="242"/>
    </row>
    <row r="2" spans="1:7" ht="24.95" customHeight="1" x14ac:dyDescent="0.2">
      <c r="A2" s="50" t="s">
        <v>7</v>
      </c>
      <c r="B2" s="49"/>
      <c r="C2" s="244"/>
      <c r="D2" s="244"/>
      <c r="E2" s="244"/>
      <c r="F2" s="244"/>
      <c r="G2" s="245"/>
    </row>
    <row r="3" spans="1:7" ht="24.95" customHeight="1" x14ac:dyDescent="0.2">
      <c r="A3" s="50" t="s">
        <v>8</v>
      </c>
      <c r="B3" s="49"/>
      <c r="C3" s="244"/>
      <c r="D3" s="244"/>
      <c r="E3" s="244"/>
      <c r="F3" s="244"/>
      <c r="G3" s="245"/>
    </row>
    <row r="4" spans="1:7" ht="24.95" customHeight="1" x14ac:dyDescent="0.2">
      <c r="A4" s="50" t="s">
        <v>9</v>
      </c>
      <c r="B4" s="49"/>
      <c r="C4" s="244"/>
      <c r="D4" s="244"/>
      <c r="E4" s="244"/>
      <c r="F4" s="244"/>
      <c r="G4" s="245"/>
    </row>
    <row r="5" spans="1:7" x14ac:dyDescent="0.2">
      <c r="B5" s="4"/>
      <c r="C5" s="5"/>
      <c r="D5" s="6"/>
    </row>
  </sheetData>
  <sheetProtection algorithmName="SHA-512" hashValue="bBbRiFp0z4THIVJrsifZnWngNmxvzyQdVvjROwK0MMyMQGVaj/jcTa/d27/7d5YKTSvdz60e9+xUc+2kk6Anng==" saltValue="8tMvegZ/HuIcUrjU4tC6cw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20" customWidth="1"/>
    <col min="3" max="3" width="63.28515625" style="120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252" t="s">
        <v>116</v>
      </c>
      <c r="B1" s="252"/>
      <c r="C1" s="252"/>
      <c r="D1" s="252"/>
      <c r="E1" s="252"/>
      <c r="F1" s="252"/>
      <c r="G1" s="252"/>
      <c r="AG1" t="s">
        <v>117</v>
      </c>
    </row>
    <row r="2" spans="1:60" ht="24.95" customHeight="1" x14ac:dyDescent="0.2">
      <c r="A2" s="139" t="s">
        <v>7</v>
      </c>
      <c r="B2" s="49" t="s">
        <v>43</v>
      </c>
      <c r="C2" s="253" t="s">
        <v>44</v>
      </c>
      <c r="D2" s="254"/>
      <c r="E2" s="254"/>
      <c r="F2" s="254"/>
      <c r="G2" s="255"/>
      <c r="AG2" t="s">
        <v>118</v>
      </c>
    </row>
    <row r="3" spans="1:60" ht="24.95" customHeight="1" x14ac:dyDescent="0.2">
      <c r="A3" s="139" t="s">
        <v>8</v>
      </c>
      <c r="B3" s="49" t="s">
        <v>47</v>
      </c>
      <c r="C3" s="253" t="s">
        <v>48</v>
      </c>
      <c r="D3" s="254"/>
      <c r="E3" s="254"/>
      <c r="F3" s="254"/>
      <c r="G3" s="255"/>
      <c r="AC3" s="120" t="s">
        <v>118</v>
      </c>
      <c r="AG3" t="s">
        <v>119</v>
      </c>
    </row>
    <row r="4" spans="1:60" ht="24.95" customHeight="1" x14ac:dyDescent="0.2">
      <c r="A4" s="140" t="s">
        <v>9</v>
      </c>
      <c r="B4" s="141" t="s">
        <v>49</v>
      </c>
      <c r="C4" s="256" t="s">
        <v>50</v>
      </c>
      <c r="D4" s="257"/>
      <c r="E4" s="257"/>
      <c r="F4" s="257"/>
      <c r="G4" s="258"/>
      <c r="AG4" t="s">
        <v>120</v>
      </c>
    </row>
    <row r="5" spans="1:60" x14ac:dyDescent="0.2">
      <c r="D5" s="10"/>
    </row>
    <row r="6" spans="1:60" ht="38.25" x14ac:dyDescent="0.2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x14ac:dyDescent="0.2">
      <c r="A8" s="161" t="s">
        <v>143</v>
      </c>
      <c r="B8" s="162" t="s">
        <v>53</v>
      </c>
      <c r="C8" s="183" t="s">
        <v>67</v>
      </c>
      <c r="D8" s="163"/>
      <c r="E8" s="164"/>
      <c r="F8" s="165"/>
      <c r="G8" s="165">
        <f>SUMIF(AG9:AG19,"&lt;&gt;NOR",G9:G19)</f>
        <v>0</v>
      </c>
      <c r="H8" s="165"/>
      <c r="I8" s="165">
        <f>SUM(I9:I19)</f>
        <v>0</v>
      </c>
      <c r="J8" s="165"/>
      <c r="K8" s="165">
        <f>SUM(K9:K19)</f>
        <v>0</v>
      </c>
      <c r="L8" s="165"/>
      <c r="M8" s="165">
        <f>SUM(M9:M19)</f>
        <v>0</v>
      </c>
      <c r="N8" s="164"/>
      <c r="O8" s="164">
        <f>SUM(O9:O19)</f>
        <v>23.86</v>
      </c>
      <c r="P8" s="164"/>
      <c r="Q8" s="164">
        <f>SUM(Q9:Q19)</f>
        <v>0</v>
      </c>
      <c r="R8" s="165"/>
      <c r="S8" s="165"/>
      <c r="T8" s="166"/>
      <c r="U8" s="160"/>
      <c r="V8" s="160">
        <f>SUM(V9:V19)</f>
        <v>290.43</v>
      </c>
      <c r="W8" s="160"/>
      <c r="X8" s="160"/>
      <c r="Y8" s="160"/>
      <c r="AG8" t="s">
        <v>144</v>
      </c>
    </row>
    <row r="9" spans="1:60" ht="22.5" outlineLevel="1" x14ac:dyDescent="0.2">
      <c r="A9" s="168">
        <v>1</v>
      </c>
      <c r="B9" s="169" t="s">
        <v>145</v>
      </c>
      <c r="C9" s="184" t="s">
        <v>146</v>
      </c>
      <c r="D9" s="170" t="s">
        <v>147</v>
      </c>
      <c r="E9" s="171">
        <v>12.239100000000001</v>
      </c>
      <c r="F9" s="172"/>
      <c r="G9" s="173">
        <f>ROUND(E9*F9,2)</f>
        <v>0</v>
      </c>
      <c r="H9" s="172"/>
      <c r="I9" s="173">
        <f>ROUND(E9*H9,2)</f>
        <v>0</v>
      </c>
      <c r="J9" s="172"/>
      <c r="K9" s="173">
        <f>ROUND(E9*J9,2)</f>
        <v>0</v>
      </c>
      <c r="L9" s="173">
        <v>21</v>
      </c>
      <c r="M9" s="173">
        <f>G9*(1+L9/100)</f>
        <v>0</v>
      </c>
      <c r="N9" s="171">
        <v>1.71716</v>
      </c>
      <c r="O9" s="171">
        <f>ROUND(E9*N9,2)</f>
        <v>21.02</v>
      </c>
      <c r="P9" s="171">
        <v>0</v>
      </c>
      <c r="Q9" s="171">
        <f>ROUND(E9*P9,2)</f>
        <v>0</v>
      </c>
      <c r="R9" s="173" t="s">
        <v>148</v>
      </c>
      <c r="S9" s="173" t="s">
        <v>149</v>
      </c>
      <c r="T9" s="174" t="s">
        <v>150</v>
      </c>
      <c r="U9" s="157">
        <v>3.7650000000000001</v>
      </c>
      <c r="V9" s="157">
        <f>ROUND(E9*U9,2)</f>
        <v>46.08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153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 x14ac:dyDescent="0.2">
      <c r="A10" s="154"/>
      <c r="B10" s="155"/>
      <c r="C10" s="248" t="s">
        <v>154</v>
      </c>
      <c r="D10" s="249"/>
      <c r="E10" s="249"/>
      <c r="F10" s="249"/>
      <c r="G10" s="249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155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2" x14ac:dyDescent="0.2">
      <c r="A11" s="154"/>
      <c r="B11" s="155"/>
      <c r="C11" s="185" t="s">
        <v>156</v>
      </c>
      <c r="D11" s="158"/>
      <c r="E11" s="159">
        <v>12.239100000000001</v>
      </c>
      <c r="F11" s="157"/>
      <c r="G11" s="157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157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1" x14ac:dyDescent="0.2">
      <c r="A12" s="168">
        <v>2</v>
      </c>
      <c r="B12" s="169" t="s">
        <v>158</v>
      </c>
      <c r="C12" s="184" t="s">
        <v>159</v>
      </c>
      <c r="D12" s="170" t="s">
        <v>147</v>
      </c>
      <c r="E12" s="171">
        <v>1.107</v>
      </c>
      <c r="F12" s="172"/>
      <c r="G12" s="173">
        <f>ROUND(E12*F12,2)</f>
        <v>0</v>
      </c>
      <c r="H12" s="172"/>
      <c r="I12" s="173">
        <f>ROUND(E12*H12,2)</f>
        <v>0</v>
      </c>
      <c r="J12" s="172"/>
      <c r="K12" s="173">
        <f>ROUND(E12*J12,2)</f>
        <v>0</v>
      </c>
      <c r="L12" s="173">
        <v>21</v>
      </c>
      <c r="M12" s="173">
        <f>G12*(1+L12/100)</f>
        <v>0</v>
      </c>
      <c r="N12" s="171">
        <v>2.5698099999999999</v>
      </c>
      <c r="O12" s="171">
        <f>ROUND(E12*N12,2)</f>
        <v>2.84</v>
      </c>
      <c r="P12" s="171">
        <v>0</v>
      </c>
      <c r="Q12" s="171">
        <f>ROUND(E12*P12,2)</f>
        <v>0</v>
      </c>
      <c r="R12" s="173" t="s">
        <v>160</v>
      </c>
      <c r="S12" s="173" t="s">
        <v>149</v>
      </c>
      <c r="T12" s="174" t="s">
        <v>150</v>
      </c>
      <c r="U12" s="157">
        <v>3.93</v>
      </c>
      <c r="V12" s="157">
        <f>ROUND(E12*U12,2)</f>
        <v>4.3499999999999996</v>
      </c>
      <c r="W12" s="157"/>
      <c r="X12" s="157" t="s">
        <v>151</v>
      </c>
      <c r="Y12" s="157" t="s">
        <v>152</v>
      </c>
      <c r="Z12" s="147"/>
      <c r="AA12" s="147"/>
      <c r="AB12" s="147"/>
      <c r="AC12" s="147"/>
      <c r="AD12" s="147"/>
      <c r="AE12" s="147"/>
      <c r="AF12" s="147"/>
      <c r="AG12" s="147" t="s">
        <v>153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 x14ac:dyDescent="0.2">
      <c r="A13" s="154"/>
      <c r="B13" s="155"/>
      <c r="C13" s="246" t="s">
        <v>161</v>
      </c>
      <c r="D13" s="247"/>
      <c r="E13" s="247"/>
      <c r="F13" s="247"/>
      <c r="G13" s="247"/>
      <c r="H13" s="157"/>
      <c r="I13" s="157"/>
      <c r="J13" s="157"/>
      <c r="K13" s="157"/>
      <c r="L13" s="157"/>
      <c r="M13" s="157"/>
      <c r="N13" s="156"/>
      <c r="O13" s="156"/>
      <c r="P13" s="156"/>
      <c r="Q13" s="156"/>
      <c r="R13" s="157"/>
      <c r="S13" s="157"/>
      <c r="T13" s="157"/>
      <c r="U13" s="157"/>
      <c r="V13" s="157"/>
      <c r="W13" s="157"/>
      <c r="X13" s="157"/>
      <c r="Y13" s="157"/>
      <c r="Z13" s="147"/>
      <c r="AA13" s="147"/>
      <c r="AB13" s="147"/>
      <c r="AC13" s="147"/>
      <c r="AD13" s="147"/>
      <c r="AE13" s="147"/>
      <c r="AF13" s="147"/>
      <c r="AG13" s="147" t="s">
        <v>162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2" x14ac:dyDescent="0.2">
      <c r="A14" s="154"/>
      <c r="B14" s="155"/>
      <c r="C14" s="185" t="s">
        <v>163</v>
      </c>
      <c r="D14" s="158"/>
      <c r="E14" s="159">
        <v>0.24299999999999999</v>
      </c>
      <c r="F14" s="157"/>
      <c r="G14" s="157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157</v>
      </c>
      <c r="AH14" s="147">
        <v>0</v>
      </c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3" x14ac:dyDescent="0.2">
      <c r="A15" s="154"/>
      <c r="B15" s="155"/>
      <c r="C15" s="185" t="s">
        <v>164</v>
      </c>
      <c r="D15" s="158"/>
      <c r="E15" s="159">
        <v>0.432</v>
      </c>
      <c r="F15" s="157"/>
      <c r="G15" s="157"/>
      <c r="H15" s="157"/>
      <c r="I15" s="157"/>
      <c r="J15" s="157"/>
      <c r="K15" s="157"/>
      <c r="L15" s="157"/>
      <c r="M15" s="157"/>
      <c r="N15" s="156"/>
      <c r="O15" s="156"/>
      <c r="P15" s="156"/>
      <c r="Q15" s="156"/>
      <c r="R15" s="157"/>
      <c r="S15" s="157"/>
      <c r="T15" s="157"/>
      <c r="U15" s="157"/>
      <c r="V15" s="157"/>
      <c r="W15" s="157"/>
      <c r="X15" s="157"/>
      <c r="Y15" s="157"/>
      <c r="Z15" s="147"/>
      <c r="AA15" s="147"/>
      <c r="AB15" s="147"/>
      <c r="AC15" s="147"/>
      <c r="AD15" s="147"/>
      <c r="AE15" s="147"/>
      <c r="AF15" s="147"/>
      <c r="AG15" s="147" t="s">
        <v>157</v>
      </c>
      <c r="AH15" s="147">
        <v>0</v>
      </c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3" x14ac:dyDescent="0.2">
      <c r="A16" s="154"/>
      <c r="B16" s="155"/>
      <c r="C16" s="185" t="s">
        <v>165</v>
      </c>
      <c r="D16" s="158"/>
      <c r="E16" s="159">
        <v>0.432</v>
      </c>
      <c r="F16" s="157"/>
      <c r="G16" s="157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157</v>
      </c>
      <c r="AH16" s="147">
        <v>0</v>
      </c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1" x14ac:dyDescent="0.2">
      <c r="A17" s="168">
        <v>3</v>
      </c>
      <c r="B17" s="169" t="s">
        <v>166</v>
      </c>
      <c r="C17" s="184" t="s">
        <v>167</v>
      </c>
      <c r="D17" s="170" t="s">
        <v>168</v>
      </c>
      <c r="E17" s="171">
        <v>240</v>
      </c>
      <c r="F17" s="172"/>
      <c r="G17" s="173">
        <f>ROUND(E17*F17,2)</f>
        <v>0</v>
      </c>
      <c r="H17" s="172"/>
      <c r="I17" s="173">
        <f>ROUND(E17*H17,2)</f>
        <v>0</v>
      </c>
      <c r="J17" s="172"/>
      <c r="K17" s="173">
        <f>ROUND(E17*J17,2)</f>
        <v>0</v>
      </c>
      <c r="L17" s="173">
        <v>21</v>
      </c>
      <c r="M17" s="173">
        <f>G17*(1+L17/100)</f>
        <v>0</v>
      </c>
      <c r="N17" s="171">
        <v>0</v>
      </c>
      <c r="O17" s="171">
        <f>ROUND(E17*N17,2)</f>
        <v>0</v>
      </c>
      <c r="P17" s="171">
        <v>0</v>
      </c>
      <c r="Q17" s="171">
        <f>ROUND(E17*P17,2)</f>
        <v>0</v>
      </c>
      <c r="R17" s="173" t="s">
        <v>169</v>
      </c>
      <c r="S17" s="173" t="s">
        <v>149</v>
      </c>
      <c r="T17" s="174" t="s">
        <v>150</v>
      </c>
      <c r="U17" s="157">
        <v>1</v>
      </c>
      <c r="V17" s="157">
        <f>ROUND(E17*U17,2)</f>
        <v>240</v>
      </c>
      <c r="W17" s="157"/>
      <c r="X17" s="157" t="s">
        <v>170</v>
      </c>
      <c r="Y17" s="157" t="s">
        <v>152</v>
      </c>
      <c r="Z17" s="147"/>
      <c r="AA17" s="147"/>
      <c r="AB17" s="147"/>
      <c r="AC17" s="147"/>
      <c r="AD17" s="147"/>
      <c r="AE17" s="147"/>
      <c r="AF17" s="147"/>
      <c r="AG17" s="147" t="s">
        <v>171</v>
      </c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2" x14ac:dyDescent="0.2">
      <c r="A18" s="154"/>
      <c r="B18" s="155"/>
      <c r="C18" s="185" t="s">
        <v>172</v>
      </c>
      <c r="D18" s="158"/>
      <c r="E18" s="159"/>
      <c r="F18" s="157"/>
      <c r="G18" s="157"/>
      <c r="H18" s="157"/>
      <c r="I18" s="157"/>
      <c r="J18" s="157"/>
      <c r="K18" s="157"/>
      <c r="L18" s="157"/>
      <c r="M18" s="157"/>
      <c r="N18" s="156"/>
      <c r="O18" s="156"/>
      <c r="P18" s="156"/>
      <c r="Q18" s="156"/>
      <c r="R18" s="157"/>
      <c r="S18" s="157"/>
      <c r="T18" s="157"/>
      <c r="U18" s="157"/>
      <c r="V18" s="157"/>
      <c r="W18" s="157"/>
      <c r="X18" s="157"/>
      <c r="Y18" s="157"/>
      <c r="Z18" s="147"/>
      <c r="AA18" s="147"/>
      <c r="AB18" s="147"/>
      <c r="AC18" s="147"/>
      <c r="AD18" s="147"/>
      <c r="AE18" s="147"/>
      <c r="AF18" s="147"/>
      <c r="AG18" s="147" t="s">
        <v>157</v>
      </c>
      <c r="AH18" s="147">
        <v>0</v>
      </c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3" x14ac:dyDescent="0.2">
      <c r="A19" s="154"/>
      <c r="B19" s="155"/>
      <c r="C19" s="185" t="s">
        <v>173</v>
      </c>
      <c r="D19" s="158"/>
      <c r="E19" s="159">
        <v>240</v>
      </c>
      <c r="F19" s="157"/>
      <c r="G19" s="157"/>
      <c r="H19" s="157"/>
      <c r="I19" s="157"/>
      <c r="J19" s="157"/>
      <c r="K19" s="157"/>
      <c r="L19" s="157"/>
      <c r="M19" s="157"/>
      <c r="N19" s="156"/>
      <c r="O19" s="156"/>
      <c r="P19" s="156"/>
      <c r="Q19" s="156"/>
      <c r="R19" s="157"/>
      <c r="S19" s="157"/>
      <c r="T19" s="157"/>
      <c r="U19" s="157"/>
      <c r="V19" s="157"/>
      <c r="W19" s="157"/>
      <c r="X19" s="157"/>
      <c r="Y19" s="157"/>
      <c r="Z19" s="147"/>
      <c r="AA19" s="147"/>
      <c r="AB19" s="147"/>
      <c r="AC19" s="147"/>
      <c r="AD19" s="147"/>
      <c r="AE19" s="147"/>
      <c r="AF19" s="147"/>
      <c r="AG19" s="147" t="s">
        <v>157</v>
      </c>
      <c r="AH19" s="147">
        <v>0</v>
      </c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x14ac:dyDescent="0.2">
      <c r="A20" s="161" t="s">
        <v>143</v>
      </c>
      <c r="B20" s="162" t="s">
        <v>68</v>
      </c>
      <c r="C20" s="183" t="s">
        <v>69</v>
      </c>
      <c r="D20" s="163"/>
      <c r="E20" s="164"/>
      <c r="F20" s="165"/>
      <c r="G20" s="165">
        <f>SUMIF(AG21:AG45,"&lt;&gt;NOR",G21:G45)</f>
        <v>0</v>
      </c>
      <c r="H20" s="165"/>
      <c r="I20" s="165">
        <f>SUM(I21:I45)</f>
        <v>0</v>
      </c>
      <c r="J20" s="165"/>
      <c r="K20" s="165">
        <f>SUM(K21:K45)</f>
        <v>0</v>
      </c>
      <c r="L20" s="165"/>
      <c r="M20" s="165">
        <f>SUM(M21:M45)</f>
        <v>0</v>
      </c>
      <c r="N20" s="164"/>
      <c r="O20" s="164">
        <f>SUM(O21:O45)</f>
        <v>31.28</v>
      </c>
      <c r="P20" s="164"/>
      <c r="Q20" s="164">
        <f>SUM(Q21:Q45)</f>
        <v>0</v>
      </c>
      <c r="R20" s="165"/>
      <c r="S20" s="165"/>
      <c r="T20" s="166"/>
      <c r="U20" s="160"/>
      <c r="V20" s="160">
        <f>SUM(V21:V45)</f>
        <v>153.21</v>
      </c>
      <c r="W20" s="160"/>
      <c r="X20" s="160"/>
      <c r="Y20" s="160"/>
      <c r="AG20" t="s">
        <v>144</v>
      </c>
    </row>
    <row r="21" spans="1:60" ht="22.5" outlineLevel="1" x14ac:dyDescent="0.2">
      <c r="A21" s="168">
        <v>4</v>
      </c>
      <c r="B21" s="169" t="s">
        <v>174</v>
      </c>
      <c r="C21" s="184" t="s">
        <v>175</v>
      </c>
      <c r="D21" s="170" t="s">
        <v>176</v>
      </c>
      <c r="E21" s="171">
        <v>11.52</v>
      </c>
      <c r="F21" s="172"/>
      <c r="G21" s="173">
        <f>ROUND(E21*F21,2)</f>
        <v>0</v>
      </c>
      <c r="H21" s="172"/>
      <c r="I21" s="173">
        <f>ROUND(E21*H21,2)</f>
        <v>0</v>
      </c>
      <c r="J21" s="172"/>
      <c r="K21" s="173">
        <f>ROUND(E21*J21,2)</f>
        <v>0</v>
      </c>
      <c r="L21" s="173">
        <v>21</v>
      </c>
      <c r="M21" s="173">
        <f>G21*(1+L21/100)</f>
        <v>0</v>
      </c>
      <c r="N21" s="171">
        <v>3.637E-2</v>
      </c>
      <c r="O21" s="171">
        <f>ROUND(E21*N21,2)</f>
        <v>0.42</v>
      </c>
      <c r="P21" s="171">
        <v>0</v>
      </c>
      <c r="Q21" s="171">
        <f>ROUND(E21*P21,2)</f>
        <v>0</v>
      </c>
      <c r="R21" s="173" t="s">
        <v>148</v>
      </c>
      <c r="S21" s="173" t="s">
        <v>149</v>
      </c>
      <c r="T21" s="174" t="s">
        <v>150</v>
      </c>
      <c r="U21" s="157">
        <v>0.73399999999999999</v>
      </c>
      <c r="V21" s="157">
        <f>ROUND(E21*U21,2)</f>
        <v>8.4600000000000009</v>
      </c>
      <c r="W21" s="157"/>
      <c r="X21" s="157" t="s">
        <v>151</v>
      </c>
      <c r="Y21" s="157" t="s">
        <v>152</v>
      </c>
      <c r="Z21" s="147"/>
      <c r="AA21" s="147"/>
      <c r="AB21" s="147"/>
      <c r="AC21" s="147"/>
      <c r="AD21" s="147"/>
      <c r="AE21" s="147"/>
      <c r="AF21" s="147"/>
      <c r="AG21" s="147" t="s">
        <v>153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2" x14ac:dyDescent="0.2">
      <c r="A22" s="154"/>
      <c r="B22" s="155"/>
      <c r="C22" s="246" t="s">
        <v>177</v>
      </c>
      <c r="D22" s="247"/>
      <c r="E22" s="247"/>
      <c r="F22" s="247"/>
      <c r="G22" s="247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162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2" x14ac:dyDescent="0.2">
      <c r="A23" s="154"/>
      <c r="B23" s="155"/>
      <c r="C23" s="185" t="s">
        <v>178</v>
      </c>
      <c r="D23" s="158"/>
      <c r="E23" s="159">
        <v>11.52</v>
      </c>
      <c r="F23" s="157"/>
      <c r="G23" s="157"/>
      <c r="H23" s="157"/>
      <c r="I23" s="157"/>
      <c r="J23" s="157"/>
      <c r="K23" s="157"/>
      <c r="L23" s="157"/>
      <c r="M23" s="157"/>
      <c r="N23" s="156"/>
      <c r="O23" s="156"/>
      <c r="P23" s="156"/>
      <c r="Q23" s="156"/>
      <c r="R23" s="157"/>
      <c r="S23" s="157"/>
      <c r="T23" s="157"/>
      <c r="U23" s="157"/>
      <c r="V23" s="157"/>
      <c r="W23" s="157"/>
      <c r="X23" s="157"/>
      <c r="Y23" s="157"/>
      <c r="Z23" s="147"/>
      <c r="AA23" s="147"/>
      <c r="AB23" s="147"/>
      <c r="AC23" s="147"/>
      <c r="AD23" s="147"/>
      <c r="AE23" s="147"/>
      <c r="AF23" s="147"/>
      <c r="AG23" s="147" t="s">
        <v>157</v>
      </c>
      <c r="AH23" s="147">
        <v>0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ht="22.5" outlineLevel="1" x14ac:dyDescent="0.2">
      <c r="A24" s="168">
        <v>5</v>
      </c>
      <c r="B24" s="169" t="s">
        <v>179</v>
      </c>
      <c r="C24" s="184" t="s">
        <v>180</v>
      </c>
      <c r="D24" s="170" t="s">
        <v>176</v>
      </c>
      <c r="E24" s="171">
        <v>11.52</v>
      </c>
      <c r="F24" s="172"/>
      <c r="G24" s="173">
        <f>ROUND(E24*F24,2)</f>
        <v>0</v>
      </c>
      <c r="H24" s="172"/>
      <c r="I24" s="173">
        <f>ROUND(E24*H24,2)</f>
        <v>0</v>
      </c>
      <c r="J24" s="172"/>
      <c r="K24" s="173">
        <f>ROUND(E24*J24,2)</f>
        <v>0</v>
      </c>
      <c r="L24" s="173">
        <v>21</v>
      </c>
      <c r="M24" s="173">
        <f>G24*(1+L24/100)</f>
        <v>0</v>
      </c>
      <c r="N24" s="171">
        <v>0</v>
      </c>
      <c r="O24" s="171">
        <f>ROUND(E24*N24,2)</f>
        <v>0</v>
      </c>
      <c r="P24" s="171">
        <v>0</v>
      </c>
      <c r="Q24" s="171">
        <f>ROUND(E24*P24,2)</f>
        <v>0</v>
      </c>
      <c r="R24" s="173" t="s">
        <v>148</v>
      </c>
      <c r="S24" s="173" t="s">
        <v>149</v>
      </c>
      <c r="T24" s="174" t="s">
        <v>150</v>
      </c>
      <c r="U24" s="157">
        <v>0.17</v>
      </c>
      <c r="V24" s="157">
        <f>ROUND(E24*U24,2)</f>
        <v>1.96</v>
      </c>
      <c r="W24" s="157"/>
      <c r="X24" s="157" t="s">
        <v>151</v>
      </c>
      <c r="Y24" s="157" t="s">
        <v>152</v>
      </c>
      <c r="Z24" s="147"/>
      <c r="AA24" s="147"/>
      <c r="AB24" s="147"/>
      <c r="AC24" s="147"/>
      <c r="AD24" s="147"/>
      <c r="AE24" s="147"/>
      <c r="AF24" s="147"/>
      <c r="AG24" s="147" t="s">
        <v>153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2" x14ac:dyDescent="0.2">
      <c r="A25" s="154"/>
      <c r="B25" s="155"/>
      <c r="C25" s="246" t="s">
        <v>177</v>
      </c>
      <c r="D25" s="247"/>
      <c r="E25" s="247"/>
      <c r="F25" s="247"/>
      <c r="G25" s="247"/>
      <c r="H25" s="157"/>
      <c r="I25" s="157"/>
      <c r="J25" s="157"/>
      <c r="K25" s="157"/>
      <c r="L25" s="157"/>
      <c r="M25" s="157"/>
      <c r="N25" s="156"/>
      <c r="O25" s="156"/>
      <c r="P25" s="156"/>
      <c r="Q25" s="156"/>
      <c r="R25" s="157"/>
      <c r="S25" s="157"/>
      <c r="T25" s="157"/>
      <c r="U25" s="157"/>
      <c r="V25" s="157"/>
      <c r="W25" s="157"/>
      <c r="X25" s="157"/>
      <c r="Y25" s="157"/>
      <c r="Z25" s="147"/>
      <c r="AA25" s="147"/>
      <c r="AB25" s="147"/>
      <c r="AC25" s="147"/>
      <c r="AD25" s="147"/>
      <c r="AE25" s="147"/>
      <c r="AF25" s="147"/>
      <c r="AG25" s="147" t="s">
        <v>162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2" x14ac:dyDescent="0.2">
      <c r="A26" s="154"/>
      <c r="B26" s="155"/>
      <c r="C26" s="185" t="s">
        <v>181</v>
      </c>
      <c r="D26" s="158"/>
      <c r="E26" s="159">
        <v>11.52</v>
      </c>
      <c r="F26" s="157"/>
      <c r="G26" s="157"/>
      <c r="H26" s="157"/>
      <c r="I26" s="157"/>
      <c r="J26" s="157"/>
      <c r="K26" s="157"/>
      <c r="L26" s="157"/>
      <c r="M26" s="157"/>
      <c r="N26" s="156"/>
      <c r="O26" s="156"/>
      <c r="P26" s="156"/>
      <c r="Q26" s="156"/>
      <c r="R26" s="157"/>
      <c r="S26" s="157"/>
      <c r="T26" s="157"/>
      <c r="U26" s="157"/>
      <c r="V26" s="157"/>
      <c r="W26" s="157"/>
      <c r="X26" s="157"/>
      <c r="Y26" s="157"/>
      <c r="Z26" s="147"/>
      <c r="AA26" s="147"/>
      <c r="AB26" s="147"/>
      <c r="AC26" s="147"/>
      <c r="AD26" s="147"/>
      <c r="AE26" s="147"/>
      <c r="AF26" s="147"/>
      <c r="AG26" s="147" t="s">
        <v>157</v>
      </c>
      <c r="AH26" s="147">
        <v>0</v>
      </c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1" x14ac:dyDescent="0.2">
      <c r="A27" s="168">
        <v>6</v>
      </c>
      <c r="B27" s="169" t="s">
        <v>182</v>
      </c>
      <c r="C27" s="184" t="s">
        <v>183</v>
      </c>
      <c r="D27" s="170" t="s">
        <v>147</v>
      </c>
      <c r="E27" s="171">
        <v>10.199249999999999</v>
      </c>
      <c r="F27" s="172"/>
      <c r="G27" s="173">
        <f>ROUND(E27*F27,2)</f>
        <v>0</v>
      </c>
      <c r="H27" s="172"/>
      <c r="I27" s="173">
        <f>ROUND(E27*H27,2)</f>
        <v>0</v>
      </c>
      <c r="J27" s="172"/>
      <c r="K27" s="173">
        <f>ROUND(E27*J27,2)</f>
        <v>0</v>
      </c>
      <c r="L27" s="173">
        <v>21</v>
      </c>
      <c r="M27" s="173">
        <f>G27*(1+L27/100)</f>
        <v>0</v>
      </c>
      <c r="N27" s="171">
        <v>2.5251100000000002</v>
      </c>
      <c r="O27" s="171">
        <f>ROUND(E27*N27,2)</f>
        <v>25.75</v>
      </c>
      <c r="P27" s="171">
        <v>0</v>
      </c>
      <c r="Q27" s="171">
        <f>ROUND(E27*P27,2)</f>
        <v>0</v>
      </c>
      <c r="R27" s="173" t="s">
        <v>148</v>
      </c>
      <c r="S27" s="173" t="s">
        <v>149</v>
      </c>
      <c r="T27" s="174" t="s">
        <v>150</v>
      </c>
      <c r="U27" s="157">
        <v>1.45</v>
      </c>
      <c r="V27" s="157">
        <f>ROUND(E27*U27,2)</f>
        <v>14.79</v>
      </c>
      <c r="W27" s="157"/>
      <c r="X27" s="157" t="s">
        <v>151</v>
      </c>
      <c r="Y27" s="157" t="s">
        <v>152</v>
      </c>
      <c r="Z27" s="147"/>
      <c r="AA27" s="147"/>
      <c r="AB27" s="147"/>
      <c r="AC27" s="147"/>
      <c r="AD27" s="147"/>
      <c r="AE27" s="147"/>
      <c r="AF27" s="147"/>
      <c r="AG27" s="147" t="s">
        <v>153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2" x14ac:dyDescent="0.2">
      <c r="A28" s="154"/>
      <c r="B28" s="155"/>
      <c r="C28" s="185" t="s">
        <v>184</v>
      </c>
      <c r="D28" s="158"/>
      <c r="E28" s="159">
        <v>10.199249999999999</v>
      </c>
      <c r="F28" s="157"/>
      <c r="G28" s="157"/>
      <c r="H28" s="157"/>
      <c r="I28" s="157"/>
      <c r="J28" s="157"/>
      <c r="K28" s="157"/>
      <c r="L28" s="157"/>
      <c r="M28" s="157"/>
      <c r="N28" s="156"/>
      <c r="O28" s="156"/>
      <c r="P28" s="156"/>
      <c r="Q28" s="156"/>
      <c r="R28" s="157"/>
      <c r="S28" s="157"/>
      <c r="T28" s="157"/>
      <c r="U28" s="157"/>
      <c r="V28" s="157"/>
      <c r="W28" s="157"/>
      <c r="X28" s="157"/>
      <c r="Y28" s="157"/>
      <c r="Z28" s="147"/>
      <c r="AA28" s="147"/>
      <c r="AB28" s="147"/>
      <c r="AC28" s="147"/>
      <c r="AD28" s="147"/>
      <c r="AE28" s="147"/>
      <c r="AF28" s="147"/>
      <c r="AG28" s="147" t="s">
        <v>157</v>
      </c>
      <c r="AH28" s="147">
        <v>0</v>
      </c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1" x14ac:dyDescent="0.2">
      <c r="A29" s="168">
        <v>7</v>
      </c>
      <c r="B29" s="169" t="s">
        <v>185</v>
      </c>
      <c r="C29" s="184" t="s">
        <v>186</v>
      </c>
      <c r="D29" s="170" t="s">
        <v>187</v>
      </c>
      <c r="E29" s="171">
        <v>90.66</v>
      </c>
      <c r="F29" s="172"/>
      <c r="G29" s="173">
        <f>ROUND(E29*F29,2)</f>
        <v>0</v>
      </c>
      <c r="H29" s="172"/>
      <c r="I29" s="173">
        <f>ROUND(E29*H29,2)</f>
        <v>0</v>
      </c>
      <c r="J29" s="172"/>
      <c r="K29" s="173">
        <f>ROUND(E29*J29,2)</f>
        <v>0</v>
      </c>
      <c r="L29" s="173">
        <v>21</v>
      </c>
      <c r="M29" s="173">
        <f>G29*(1+L29/100)</f>
        <v>0</v>
      </c>
      <c r="N29" s="171">
        <v>4.965E-2</v>
      </c>
      <c r="O29" s="171">
        <f>ROUND(E29*N29,2)</f>
        <v>4.5</v>
      </c>
      <c r="P29" s="171">
        <v>0</v>
      </c>
      <c r="Q29" s="171">
        <f>ROUND(E29*P29,2)</f>
        <v>0</v>
      </c>
      <c r="R29" s="173" t="s">
        <v>148</v>
      </c>
      <c r="S29" s="173" t="s">
        <v>149</v>
      </c>
      <c r="T29" s="174" t="s">
        <v>150</v>
      </c>
      <c r="U29" s="157">
        <v>0.94</v>
      </c>
      <c r="V29" s="157">
        <f>ROUND(E29*U29,2)</f>
        <v>85.22</v>
      </c>
      <c r="W29" s="157"/>
      <c r="X29" s="157" t="s">
        <v>151</v>
      </c>
      <c r="Y29" s="157" t="s">
        <v>152</v>
      </c>
      <c r="Z29" s="147"/>
      <c r="AA29" s="147"/>
      <c r="AB29" s="147"/>
      <c r="AC29" s="147"/>
      <c r="AD29" s="147"/>
      <c r="AE29" s="147"/>
      <c r="AF29" s="147"/>
      <c r="AG29" s="147" t="s">
        <v>153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2" x14ac:dyDescent="0.2">
      <c r="A30" s="154"/>
      <c r="B30" s="155"/>
      <c r="C30" s="185" t="s">
        <v>188</v>
      </c>
      <c r="D30" s="158"/>
      <c r="E30" s="159">
        <v>90.66</v>
      </c>
      <c r="F30" s="157"/>
      <c r="G30" s="157"/>
      <c r="H30" s="157"/>
      <c r="I30" s="157"/>
      <c r="J30" s="157"/>
      <c r="K30" s="157"/>
      <c r="L30" s="157"/>
      <c r="M30" s="157"/>
      <c r="N30" s="156"/>
      <c r="O30" s="156"/>
      <c r="P30" s="156"/>
      <c r="Q30" s="156"/>
      <c r="R30" s="157"/>
      <c r="S30" s="157"/>
      <c r="T30" s="157"/>
      <c r="U30" s="157"/>
      <c r="V30" s="157"/>
      <c r="W30" s="157"/>
      <c r="X30" s="157"/>
      <c r="Y30" s="157"/>
      <c r="Z30" s="147"/>
      <c r="AA30" s="147"/>
      <c r="AB30" s="147"/>
      <c r="AC30" s="147"/>
      <c r="AD30" s="147"/>
      <c r="AE30" s="147"/>
      <c r="AF30" s="147"/>
      <c r="AG30" s="147" t="s">
        <v>157</v>
      </c>
      <c r="AH30" s="147">
        <v>0</v>
      </c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1" x14ac:dyDescent="0.2">
      <c r="A31" s="168">
        <v>8</v>
      </c>
      <c r="B31" s="169" t="s">
        <v>189</v>
      </c>
      <c r="C31" s="184" t="s">
        <v>190</v>
      </c>
      <c r="D31" s="170" t="s">
        <v>187</v>
      </c>
      <c r="E31" s="171">
        <v>90.66</v>
      </c>
      <c r="F31" s="172"/>
      <c r="G31" s="173">
        <f>ROUND(E31*F31,2)</f>
        <v>0</v>
      </c>
      <c r="H31" s="172"/>
      <c r="I31" s="173">
        <f>ROUND(E31*H31,2)</f>
        <v>0</v>
      </c>
      <c r="J31" s="172"/>
      <c r="K31" s="173">
        <f>ROUND(E31*J31,2)</f>
        <v>0</v>
      </c>
      <c r="L31" s="173">
        <v>21</v>
      </c>
      <c r="M31" s="173">
        <f>G31*(1+L31/100)</f>
        <v>0</v>
      </c>
      <c r="N31" s="171">
        <v>0</v>
      </c>
      <c r="O31" s="171">
        <f>ROUND(E31*N31,2)</f>
        <v>0</v>
      </c>
      <c r="P31" s="171">
        <v>0</v>
      </c>
      <c r="Q31" s="171">
        <f>ROUND(E31*P31,2)</f>
        <v>0</v>
      </c>
      <c r="R31" s="173" t="s">
        <v>148</v>
      </c>
      <c r="S31" s="173" t="s">
        <v>149</v>
      </c>
      <c r="T31" s="174" t="s">
        <v>150</v>
      </c>
      <c r="U31" s="157">
        <v>0.28999999999999998</v>
      </c>
      <c r="V31" s="157">
        <f>ROUND(E31*U31,2)</f>
        <v>26.29</v>
      </c>
      <c r="W31" s="157"/>
      <c r="X31" s="157" t="s">
        <v>151</v>
      </c>
      <c r="Y31" s="157" t="s">
        <v>152</v>
      </c>
      <c r="Z31" s="147"/>
      <c r="AA31" s="147"/>
      <c r="AB31" s="147"/>
      <c r="AC31" s="147"/>
      <c r="AD31" s="147"/>
      <c r="AE31" s="147"/>
      <c r="AF31" s="147"/>
      <c r="AG31" s="147" t="s">
        <v>153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2" x14ac:dyDescent="0.2">
      <c r="A32" s="154"/>
      <c r="B32" s="155"/>
      <c r="C32" s="185" t="s">
        <v>188</v>
      </c>
      <c r="D32" s="158"/>
      <c r="E32" s="159">
        <v>90.66</v>
      </c>
      <c r="F32" s="157"/>
      <c r="G32" s="157"/>
      <c r="H32" s="157"/>
      <c r="I32" s="157"/>
      <c r="J32" s="157"/>
      <c r="K32" s="157"/>
      <c r="L32" s="157"/>
      <c r="M32" s="157"/>
      <c r="N32" s="156"/>
      <c r="O32" s="156"/>
      <c r="P32" s="156"/>
      <c r="Q32" s="156"/>
      <c r="R32" s="157"/>
      <c r="S32" s="157"/>
      <c r="T32" s="157"/>
      <c r="U32" s="157"/>
      <c r="V32" s="157"/>
      <c r="W32" s="157"/>
      <c r="X32" s="157"/>
      <c r="Y32" s="157"/>
      <c r="Z32" s="147"/>
      <c r="AA32" s="147"/>
      <c r="AB32" s="147"/>
      <c r="AC32" s="147"/>
      <c r="AD32" s="147"/>
      <c r="AE32" s="147"/>
      <c r="AF32" s="147"/>
      <c r="AG32" s="147" t="s">
        <v>157</v>
      </c>
      <c r="AH32" s="147">
        <v>0</v>
      </c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1" x14ac:dyDescent="0.2">
      <c r="A33" s="168">
        <v>9</v>
      </c>
      <c r="B33" s="169" t="s">
        <v>191</v>
      </c>
      <c r="C33" s="184" t="s">
        <v>192</v>
      </c>
      <c r="D33" s="170" t="s">
        <v>193</v>
      </c>
      <c r="E33" s="171">
        <v>0.59574000000000005</v>
      </c>
      <c r="F33" s="172"/>
      <c r="G33" s="173">
        <f>ROUND(E33*F33,2)</f>
        <v>0</v>
      </c>
      <c r="H33" s="172"/>
      <c r="I33" s="173">
        <f>ROUND(E33*H33,2)</f>
        <v>0</v>
      </c>
      <c r="J33" s="172"/>
      <c r="K33" s="173">
        <f>ROUND(E33*J33,2)</f>
        <v>0</v>
      </c>
      <c r="L33" s="173">
        <v>21</v>
      </c>
      <c r="M33" s="173">
        <f>G33*(1+L33/100)</f>
        <v>0</v>
      </c>
      <c r="N33" s="171">
        <v>1.0166500000000001</v>
      </c>
      <c r="O33" s="171">
        <f>ROUND(E33*N33,2)</f>
        <v>0.61</v>
      </c>
      <c r="P33" s="171">
        <v>0</v>
      </c>
      <c r="Q33" s="171">
        <f>ROUND(E33*P33,2)</f>
        <v>0</v>
      </c>
      <c r="R33" s="173" t="s">
        <v>148</v>
      </c>
      <c r="S33" s="173" t="s">
        <v>149</v>
      </c>
      <c r="T33" s="174" t="s">
        <v>150</v>
      </c>
      <c r="U33" s="157">
        <v>27.672999999999998</v>
      </c>
      <c r="V33" s="157">
        <f>ROUND(E33*U33,2)</f>
        <v>16.489999999999998</v>
      </c>
      <c r="W33" s="157"/>
      <c r="X33" s="157" t="s">
        <v>151</v>
      </c>
      <c r="Y33" s="157" t="s">
        <v>152</v>
      </c>
      <c r="Z33" s="147"/>
      <c r="AA33" s="147"/>
      <c r="AB33" s="147"/>
      <c r="AC33" s="147"/>
      <c r="AD33" s="147"/>
      <c r="AE33" s="147"/>
      <c r="AF33" s="147"/>
      <c r="AG33" s="147" t="s">
        <v>153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2" x14ac:dyDescent="0.2">
      <c r="A34" s="154"/>
      <c r="B34" s="155"/>
      <c r="C34" s="246" t="s">
        <v>194</v>
      </c>
      <c r="D34" s="247"/>
      <c r="E34" s="247"/>
      <c r="F34" s="247"/>
      <c r="G34" s="247"/>
      <c r="H34" s="157"/>
      <c r="I34" s="157"/>
      <c r="J34" s="157"/>
      <c r="K34" s="157"/>
      <c r="L34" s="157"/>
      <c r="M34" s="157"/>
      <c r="N34" s="156"/>
      <c r="O34" s="156"/>
      <c r="P34" s="156"/>
      <c r="Q34" s="156"/>
      <c r="R34" s="157"/>
      <c r="S34" s="157"/>
      <c r="T34" s="157"/>
      <c r="U34" s="157"/>
      <c r="V34" s="157"/>
      <c r="W34" s="157"/>
      <c r="X34" s="157"/>
      <c r="Y34" s="157"/>
      <c r="Z34" s="147"/>
      <c r="AA34" s="147"/>
      <c r="AB34" s="147"/>
      <c r="AC34" s="147"/>
      <c r="AD34" s="147"/>
      <c r="AE34" s="147"/>
      <c r="AF34" s="147"/>
      <c r="AG34" s="147" t="s">
        <v>162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2" x14ac:dyDescent="0.2">
      <c r="A35" s="154"/>
      <c r="B35" s="155"/>
      <c r="C35" s="185" t="s">
        <v>195</v>
      </c>
      <c r="D35" s="158"/>
      <c r="E35" s="159"/>
      <c r="F35" s="157"/>
      <c r="G35" s="157"/>
      <c r="H35" s="157"/>
      <c r="I35" s="157"/>
      <c r="J35" s="157"/>
      <c r="K35" s="157"/>
      <c r="L35" s="157"/>
      <c r="M35" s="157"/>
      <c r="N35" s="156"/>
      <c r="O35" s="156"/>
      <c r="P35" s="156"/>
      <c r="Q35" s="156"/>
      <c r="R35" s="157"/>
      <c r="S35" s="157"/>
      <c r="T35" s="157"/>
      <c r="U35" s="157"/>
      <c r="V35" s="157"/>
      <c r="W35" s="157"/>
      <c r="X35" s="157"/>
      <c r="Y35" s="157"/>
      <c r="Z35" s="147"/>
      <c r="AA35" s="147"/>
      <c r="AB35" s="147"/>
      <c r="AC35" s="147"/>
      <c r="AD35" s="147"/>
      <c r="AE35" s="147"/>
      <c r="AF35" s="147"/>
      <c r="AG35" s="147" t="s">
        <v>157</v>
      </c>
      <c r="AH35" s="147">
        <v>0</v>
      </c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3" x14ac:dyDescent="0.2">
      <c r="A36" s="154"/>
      <c r="B36" s="155"/>
      <c r="C36" s="185" t="s">
        <v>196</v>
      </c>
      <c r="D36" s="158"/>
      <c r="E36" s="159"/>
      <c r="F36" s="157"/>
      <c r="G36" s="157"/>
      <c r="H36" s="157"/>
      <c r="I36" s="157"/>
      <c r="J36" s="157"/>
      <c r="K36" s="157"/>
      <c r="L36" s="157"/>
      <c r="M36" s="157"/>
      <c r="N36" s="156"/>
      <c r="O36" s="156"/>
      <c r="P36" s="156"/>
      <c r="Q36" s="156"/>
      <c r="R36" s="157"/>
      <c r="S36" s="157"/>
      <c r="T36" s="157"/>
      <c r="U36" s="157"/>
      <c r="V36" s="157"/>
      <c r="W36" s="157"/>
      <c r="X36" s="157"/>
      <c r="Y36" s="157"/>
      <c r="Z36" s="147"/>
      <c r="AA36" s="147"/>
      <c r="AB36" s="147"/>
      <c r="AC36" s="147"/>
      <c r="AD36" s="147"/>
      <c r="AE36" s="147"/>
      <c r="AF36" s="147"/>
      <c r="AG36" s="147" t="s">
        <v>157</v>
      </c>
      <c r="AH36" s="147">
        <v>0</v>
      </c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3" x14ac:dyDescent="0.2">
      <c r="A37" s="154"/>
      <c r="B37" s="155"/>
      <c r="C37" s="185" t="s">
        <v>197</v>
      </c>
      <c r="D37" s="158"/>
      <c r="E37" s="159">
        <v>0.48304000000000002</v>
      </c>
      <c r="F37" s="157"/>
      <c r="G37" s="157"/>
      <c r="H37" s="157"/>
      <c r="I37" s="157"/>
      <c r="J37" s="157"/>
      <c r="K37" s="157"/>
      <c r="L37" s="157"/>
      <c r="M37" s="157"/>
      <c r="N37" s="156"/>
      <c r="O37" s="156"/>
      <c r="P37" s="156"/>
      <c r="Q37" s="156"/>
      <c r="R37" s="157"/>
      <c r="S37" s="157"/>
      <c r="T37" s="157"/>
      <c r="U37" s="157"/>
      <c r="V37" s="157"/>
      <c r="W37" s="157"/>
      <c r="X37" s="157"/>
      <c r="Y37" s="157"/>
      <c r="Z37" s="147"/>
      <c r="AA37" s="147"/>
      <c r="AB37" s="147"/>
      <c r="AC37" s="147"/>
      <c r="AD37" s="147"/>
      <c r="AE37" s="147"/>
      <c r="AF37" s="147"/>
      <c r="AG37" s="147" t="s">
        <v>157</v>
      </c>
      <c r="AH37" s="147">
        <v>0</v>
      </c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3" x14ac:dyDescent="0.2">
      <c r="A38" s="154"/>
      <c r="B38" s="155"/>
      <c r="C38" s="185" t="s">
        <v>198</v>
      </c>
      <c r="D38" s="158"/>
      <c r="E38" s="159">
        <v>0.11271</v>
      </c>
      <c r="F38" s="157"/>
      <c r="G38" s="157"/>
      <c r="H38" s="157"/>
      <c r="I38" s="157"/>
      <c r="J38" s="157"/>
      <c r="K38" s="157"/>
      <c r="L38" s="157"/>
      <c r="M38" s="157"/>
      <c r="N38" s="156"/>
      <c r="O38" s="156"/>
      <c r="P38" s="156"/>
      <c r="Q38" s="156"/>
      <c r="R38" s="157"/>
      <c r="S38" s="157"/>
      <c r="T38" s="157"/>
      <c r="U38" s="157"/>
      <c r="V38" s="157"/>
      <c r="W38" s="157"/>
      <c r="X38" s="157"/>
      <c r="Y38" s="157"/>
      <c r="Z38" s="147"/>
      <c r="AA38" s="147"/>
      <c r="AB38" s="147"/>
      <c r="AC38" s="147"/>
      <c r="AD38" s="147"/>
      <c r="AE38" s="147"/>
      <c r="AF38" s="147"/>
      <c r="AG38" s="147" t="s">
        <v>157</v>
      </c>
      <c r="AH38" s="147">
        <v>0</v>
      </c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1" x14ac:dyDescent="0.2">
      <c r="A39" s="168">
        <v>10</v>
      </c>
      <c r="B39" s="169" t="s">
        <v>199</v>
      </c>
      <c r="C39" s="184" t="s">
        <v>200</v>
      </c>
      <c r="D39" s="170" t="s">
        <v>201</v>
      </c>
      <c r="E39" s="171">
        <v>8</v>
      </c>
      <c r="F39" s="172"/>
      <c r="G39" s="173">
        <f>ROUND(E39*F39,2)</f>
        <v>0</v>
      </c>
      <c r="H39" s="172"/>
      <c r="I39" s="173">
        <f>ROUND(E39*H39,2)</f>
        <v>0</v>
      </c>
      <c r="J39" s="172"/>
      <c r="K39" s="173">
        <f>ROUND(E39*J39,2)</f>
        <v>0</v>
      </c>
      <c r="L39" s="173">
        <v>21</v>
      </c>
      <c r="M39" s="173">
        <f>G39*(1+L39/100)</f>
        <v>0</v>
      </c>
      <c r="N39" s="171">
        <v>0</v>
      </c>
      <c r="O39" s="171">
        <f>ROUND(E39*N39,2)</f>
        <v>0</v>
      </c>
      <c r="P39" s="171">
        <v>0</v>
      </c>
      <c r="Q39" s="171">
        <f>ROUND(E39*P39,2)</f>
        <v>0</v>
      </c>
      <c r="R39" s="173" t="s">
        <v>202</v>
      </c>
      <c r="S39" s="173" t="s">
        <v>149</v>
      </c>
      <c r="T39" s="174" t="s">
        <v>150</v>
      </c>
      <c r="U39" s="157">
        <v>0</v>
      </c>
      <c r="V39" s="157">
        <f>ROUND(E39*U39,2)</f>
        <v>0</v>
      </c>
      <c r="W39" s="157"/>
      <c r="X39" s="157" t="s">
        <v>203</v>
      </c>
      <c r="Y39" s="157" t="s">
        <v>152</v>
      </c>
      <c r="Z39" s="147"/>
      <c r="AA39" s="147"/>
      <c r="AB39" s="147"/>
      <c r="AC39" s="147"/>
      <c r="AD39" s="147"/>
      <c r="AE39" s="147"/>
      <c r="AF39" s="147"/>
      <c r="AG39" s="147" t="s">
        <v>204</v>
      </c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outlineLevel="2" x14ac:dyDescent="0.2">
      <c r="A40" s="154"/>
      <c r="B40" s="155"/>
      <c r="C40" s="248" t="s">
        <v>205</v>
      </c>
      <c r="D40" s="249"/>
      <c r="E40" s="249"/>
      <c r="F40" s="249"/>
      <c r="G40" s="249"/>
      <c r="H40" s="157"/>
      <c r="I40" s="157"/>
      <c r="J40" s="157"/>
      <c r="K40" s="157"/>
      <c r="L40" s="157"/>
      <c r="M40" s="157"/>
      <c r="N40" s="156"/>
      <c r="O40" s="156"/>
      <c r="P40" s="156"/>
      <c r="Q40" s="156"/>
      <c r="R40" s="157"/>
      <c r="S40" s="157"/>
      <c r="T40" s="157"/>
      <c r="U40" s="157"/>
      <c r="V40" s="157"/>
      <c r="W40" s="157"/>
      <c r="X40" s="157"/>
      <c r="Y40" s="157"/>
      <c r="Z40" s="147"/>
      <c r="AA40" s="147"/>
      <c r="AB40" s="147"/>
      <c r="AC40" s="147"/>
      <c r="AD40" s="147"/>
      <c r="AE40" s="147"/>
      <c r="AF40" s="147"/>
      <c r="AG40" s="147" t="s">
        <v>155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3" x14ac:dyDescent="0.2">
      <c r="A41" s="154"/>
      <c r="B41" s="155"/>
      <c r="C41" s="250" t="s">
        <v>206</v>
      </c>
      <c r="D41" s="251"/>
      <c r="E41" s="251"/>
      <c r="F41" s="251"/>
      <c r="G41" s="251"/>
      <c r="H41" s="157"/>
      <c r="I41" s="157"/>
      <c r="J41" s="157"/>
      <c r="K41" s="157"/>
      <c r="L41" s="157"/>
      <c r="M41" s="157"/>
      <c r="N41" s="156"/>
      <c r="O41" s="156"/>
      <c r="P41" s="156"/>
      <c r="Q41" s="156"/>
      <c r="R41" s="157"/>
      <c r="S41" s="157"/>
      <c r="T41" s="157"/>
      <c r="U41" s="157"/>
      <c r="V41" s="157"/>
      <c r="W41" s="157"/>
      <c r="X41" s="157"/>
      <c r="Y41" s="157"/>
      <c r="Z41" s="147"/>
      <c r="AA41" s="147"/>
      <c r="AB41" s="147"/>
      <c r="AC41" s="147"/>
      <c r="AD41" s="147"/>
      <c r="AE41" s="147"/>
      <c r="AF41" s="147"/>
      <c r="AG41" s="147" t="s">
        <v>155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3" x14ac:dyDescent="0.2">
      <c r="A42" s="154"/>
      <c r="B42" s="155"/>
      <c r="C42" s="250" t="s">
        <v>207</v>
      </c>
      <c r="D42" s="251"/>
      <c r="E42" s="251"/>
      <c r="F42" s="251"/>
      <c r="G42" s="251"/>
      <c r="H42" s="157"/>
      <c r="I42" s="157"/>
      <c r="J42" s="157"/>
      <c r="K42" s="157"/>
      <c r="L42" s="157"/>
      <c r="M42" s="157"/>
      <c r="N42" s="156"/>
      <c r="O42" s="156"/>
      <c r="P42" s="156"/>
      <c r="Q42" s="156"/>
      <c r="R42" s="157"/>
      <c r="S42" s="157"/>
      <c r="T42" s="157"/>
      <c r="U42" s="157"/>
      <c r="V42" s="157"/>
      <c r="W42" s="157"/>
      <c r="X42" s="157"/>
      <c r="Y42" s="157"/>
      <c r="Z42" s="147"/>
      <c r="AA42" s="147"/>
      <c r="AB42" s="147"/>
      <c r="AC42" s="147"/>
      <c r="AD42" s="147"/>
      <c r="AE42" s="147"/>
      <c r="AF42" s="147"/>
      <c r="AG42" s="147" t="s">
        <v>155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3" x14ac:dyDescent="0.2">
      <c r="A43" s="154"/>
      <c r="B43" s="155"/>
      <c r="C43" s="250" t="s">
        <v>208</v>
      </c>
      <c r="D43" s="251"/>
      <c r="E43" s="251"/>
      <c r="F43" s="251"/>
      <c r="G43" s="251"/>
      <c r="H43" s="157"/>
      <c r="I43" s="157"/>
      <c r="J43" s="157"/>
      <c r="K43" s="157"/>
      <c r="L43" s="157"/>
      <c r="M43" s="157"/>
      <c r="N43" s="156"/>
      <c r="O43" s="156"/>
      <c r="P43" s="156"/>
      <c r="Q43" s="156"/>
      <c r="R43" s="157"/>
      <c r="S43" s="157"/>
      <c r="T43" s="157"/>
      <c r="U43" s="157"/>
      <c r="V43" s="157"/>
      <c r="W43" s="157"/>
      <c r="X43" s="157"/>
      <c r="Y43" s="157"/>
      <c r="Z43" s="147"/>
      <c r="AA43" s="147"/>
      <c r="AB43" s="147"/>
      <c r="AC43" s="147"/>
      <c r="AD43" s="147"/>
      <c r="AE43" s="147"/>
      <c r="AF43" s="147"/>
      <c r="AG43" s="147" t="s">
        <v>155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3" x14ac:dyDescent="0.2">
      <c r="A44" s="154"/>
      <c r="B44" s="155"/>
      <c r="C44" s="250" t="s">
        <v>209</v>
      </c>
      <c r="D44" s="251"/>
      <c r="E44" s="251"/>
      <c r="F44" s="251"/>
      <c r="G44" s="251"/>
      <c r="H44" s="157"/>
      <c r="I44" s="157"/>
      <c r="J44" s="157"/>
      <c r="K44" s="157"/>
      <c r="L44" s="157"/>
      <c r="M44" s="157"/>
      <c r="N44" s="156"/>
      <c r="O44" s="156"/>
      <c r="P44" s="156"/>
      <c r="Q44" s="156"/>
      <c r="R44" s="157"/>
      <c r="S44" s="157"/>
      <c r="T44" s="157"/>
      <c r="U44" s="157"/>
      <c r="V44" s="157"/>
      <c r="W44" s="157"/>
      <c r="X44" s="157"/>
      <c r="Y44" s="157"/>
      <c r="Z44" s="147"/>
      <c r="AA44" s="147"/>
      <c r="AB44" s="147"/>
      <c r="AC44" s="147"/>
      <c r="AD44" s="147"/>
      <c r="AE44" s="147"/>
      <c r="AF44" s="147"/>
      <c r="AG44" s="147" t="s">
        <v>155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outlineLevel="2" x14ac:dyDescent="0.2">
      <c r="A45" s="154"/>
      <c r="B45" s="155"/>
      <c r="C45" s="185" t="s">
        <v>210</v>
      </c>
      <c r="D45" s="158"/>
      <c r="E45" s="159">
        <v>8</v>
      </c>
      <c r="F45" s="157"/>
      <c r="G45" s="157"/>
      <c r="H45" s="157"/>
      <c r="I45" s="157"/>
      <c r="J45" s="157"/>
      <c r="K45" s="157"/>
      <c r="L45" s="157"/>
      <c r="M45" s="157"/>
      <c r="N45" s="156"/>
      <c r="O45" s="156"/>
      <c r="P45" s="156"/>
      <c r="Q45" s="156"/>
      <c r="R45" s="157"/>
      <c r="S45" s="157"/>
      <c r="T45" s="157"/>
      <c r="U45" s="157"/>
      <c r="V45" s="157"/>
      <c r="W45" s="157"/>
      <c r="X45" s="157"/>
      <c r="Y45" s="157"/>
      <c r="Z45" s="147"/>
      <c r="AA45" s="147"/>
      <c r="AB45" s="147"/>
      <c r="AC45" s="147"/>
      <c r="AD45" s="147"/>
      <c r="AE45" s="147"/>
      <c r="AF45" s="147"/>
      <c r="AG45" s="147" t="s">
        <v>157</v>
      </c>
      <c r="AH45" s="147">
        <v>0</v>
      </c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x14ac:dyDescent="0.2">
      <c r="A46" s="161" t="s">
        <v>143</v>
      </c>
      <c r="B46" s="162" t="s">
        <v>70</v>
      </c>
      <c r="C46" s="183" t="s">
        <v>71</v>
      </c>
      <c r="D46" s="163"/>
      <c r="E46" s="164"/>
      <c r="F46" s="165"/>
      <c r="G46" s="165">
        <f>SUMIF(AG47:AG70,"&lt;&gt;NOR",G47:G70)</f>
        <v>0</v>
      </c>
      <c r="H46" s="165"/>
      <c r="I46" s="165">
        <f>SUM(I47:I70)</f>
        <v>0</v>
      </c>
      <c r="J46" s="165"/>
      <c r="K46" s="165">
        <f>SUM(K47:K70)</f>
        <v>0</v>
      </c>
      <c r="L46" s="165"/>
      <c r="M46" s="165">
        <f>SUM(M47:M70)</f>
        <v>0</v>
      </c>
      <c r="N46" s="164"/>
      <c r="O46" s="164">
        <f>SUM(O47:O70)</f>
        <v>25.759999999999998</v>
      </c>
      <c r="P46" s="164"/>
      <c r="Q46" s="164">
        <f>SUM(Q47:Q70)</f>
        <v>0</v>
      </c>
      <c r="R46" s="165"/>
      <c r="S46" s="165"/>
      <c r="T46" s="166"/>
      <c r="U46" s="160"/>
      <c r="V46" s="160">
        <f>SUM(V47:V70)</f>
        <v>571.7299999999999</v>
      </c>
      <c r="W46" s="160"/>
      <c r="X46" s="160"/>
      <c r="Y46" s="160"/>
      <c r="AG46" t="s">
        <v>144</v>
      </c>
    </row>
    <row r="47" spans="1:60" ht="22.5" outlineLevel="1" x14ac:dyDescent="0.2">
      <c r="A47" s="168">
        <v>11</v>
      </c>
      <c r="B47" s="169" t="s">
        <v>211</v>
      </c>
      <c r="C47" s="184" t="s">
        <v>212</v>
      </c>
      <c r="D47" s="170" t="s">
        <v>176</v>
      </c>
      <c r="E47" s="171">
        <v>1087.92</v>
      </c>
      <c r="F47" s="172"/>
      <c r="G47" s="173">
        <f>ROUND(E47*F47,2)</f>
        <v>0</v>
      </c>
      <c r="H47" s="172"/>
      <c r="I47" s="173">
        <f>ROUND(E47*H47,2)</f>
        <v>0</v>
      </c>
      <c r="J47" s="172"/>
      <c r="K47" s="173">
        <f>ROUND(E47*J47,2)</f>
        <v>0</v>
      </c>
      <c r="L47" s="173">
        <v>21</v>
      </c>
      <c r="M47" s="173">
        <f>G47*(1+L47/100)</f>
        <v>0</v>
      </c>
      <c r="N47" s="171">
        <v>1.8380000000000001E-2</v>
      </c>
      <c r="O47" s="171">
        <f>ROUND(E47*N47,2)</f>
        <v>20</v>
      </c>
      <c r="P47" s="171">
        <v>0</v>
      </c>
      <c r="Q47" s="171">
        <f>ROUND(E47*P47,2)</f>
        <v>0</v>
      </c>
      <c r="R47" s="173" t="s">
        <v>213</v>
      </c>
      <c r="S47" s="173" t="s">
        <v>149</v>
      </c>
      <c r="T47" s="174" t="s">
        <v>150</v>
      </c>
      <c r="U47" s="157">
        <v>0.123</v>
      </c>
      <c r="V47" s="157">
        <f>ROUND(E47*U47,2)</f>
        <v>133.81</v>
      </c>
      <c r="W47" s="157"/>
      <c r="X47" s="157" t="s">
        <v>151</v>
      </c>
      <c r="Y47" s="157" t="s">
        <v>152</v>
      </c>
      <c r="Z47" s="147"/>
      <c r="AA47" s="147"/>
      <c r="AB47" s="147"/>
      <c r="AC47" s="147"/>
      <c r="AD47" s="147"/>
      <c r="AE47" s="147"/>
      <c r="AF47" s="147"/>
      <c r="AG47" s="147" t="s">
        <v>153</v>
      </c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2" x14ac:dyDescent="0.2">
      <c r="A48" s="154"/>
      <c r="B48" s="155"/>
      <c r="C48" s="246" t="s">
        <v>214</v>
      </c>
      <c r="D48" s="247"/>
      <c r="E48" s="247"/>
      <c r="F48" s="247"/>
      <c r="G48" s="247"/>
      <c r="H48" s="157"/>
      <c r="I48" s="157"/>
      <c r="J48" s="157"/>
      <c r="K48" s="157"/>
      <c r="L48" s="157"/>
      <c r="M48" s="157"/>
      <c r="N48" s="156"/>
      <c r="O48" s="156"/>
      <c r="P48" s="156"/>
      <c r="Q48" s="156"/>
      <c r="R48" s="157"/>
      <c r="S48" s="157"/>
      <c r="T48" s="157"/>
      <c r="U48" s="157"/>
      <c r="V48" s="157"/>
      <c r="W48" s="157"/>
      <c r="X48" s="157"/>
      <c r="Y48" s="157"/>
      <c r="Z48" s="147"/>
      <c r="AA48" s="147"/>
      <c r="AB48" s="147"/>
      <c r="AC48" s="147"/>
      <c r="AD48" s="147"/>
      <c r="AE48" s="147"/>
      <c r="AF48" s="147"/>
      <c r="AG48" s="147" t="s">
        <v>162</v>
      </c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2" x14ac:dyDescent="0.2">
      <c r="A49" s="154"/>
      <c r="B49" s="155"/>
      <c r="C49" s="250" t="s">
        <v>215</v>
      </c>
      <c r="D49" s="251"/>
      <c r="E49" s="251"/>
      <c r="F49" s="251"/>
      <c r="G49" s="251"/>
      <c r="H49" s="157"/>
      <c r="I49" s="157"/>
      <c r="J49" s="157"/>
      <c r="K49" s="157"/>
      <c r="L49" s="157"/>
      <c r="M49" s="157"/>
      <c r="N49" s="156"/>
      <c r="O49" s="156"/>
      <c r="P49" s="156"/>
      <c r="Q49" s="156"/>
      <c r="R49" s="157"/>
      <c r="S49" s="157"/>
      <c r="T49" s="157"/>
      <c r="U49" s="157"/>
      <c r="V49" s="157"/>
      <c r="W49" s="157"/>
      <c r="X49" s="157"/>
      <c r="Y49" s="157"/>
      <c r="Z49" s="147"/>
      <c r="AA49" s="147"/>
      <c r="AB49" s="147"/>
      <c r="AC49" s="147"/>
      <c r="AD49" s="147"/>
      <c r="AE49" s="147"/>
      <c r="AF49" s="147"/>
      <c r="AG49" s="147" t="s">
        <v>155</v>
      </c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2" x14ac:dyDescent="0.2">
      <c r="A50" s="154"/>
      <c r="B50" s="155"/>
      <c r="C50" s="185" t="s">
        <v>216</v>
      </c>
      <c r="D50" s="158"/>
      <c r="E50" s="159">
        <v>1087.92</v>
      </c>
      <c r="F50" s="157"/>
      <c r="G50" s="157"/>
      <c r="H50" s="157"/>
      <c r="I50" s="157"/>
      <c r="J50" s="157"/>
      <c r="K50" s="157"/>
      <c r="L50" s="157"/>
      <c r="M50" s="157"/>
      <c r="N50" s="156"/>
      <c r="O50" s="156"/>
      <c r="P50" s="156"/>
      <c r="Q50" s="156"/>
      <c r="R50" s="157"/>
      <c r="S50" s="157"/>
      <c r="T50" s="157"/>
      <c r="U50" s="157"/>
      <c r="V50" s="157"/>
      <c r="W50" s="157"/>
      <c r="X50" s="157"/>
      <c r="Y50" s="157"/>
      <c r="Z50" s="147"/>
      <c r="AA50" s="147"/>
      <c r="AB50" s="147"/>
      <c r="AC50" s="147"/>
      <c r="AD50" s="147"/>
      <c r="AE50" s="147"/>
      <c r="AF50" s="147"/>
      <c r="AG50" s="147" t="s">
        <v>157</v>
      </c>
      <c r="AH50" s="147">
        <v>0</v>
      </c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ht="22.5" outlineLevel="1" x14ac:dyDescent="0.2">
      <c r="A51" s="168">
        <v>12</v>
      </c>
      <c r="B51" s="169" t="s">
        <v>217</v>
      </c>
      <c r="C51" s="184" t="s">
        <v>218</v>
      </c>
      <c r="D51" s="170" t="s">
        <v>176</v>
      </c>
      <c r="E51" s="171">
        <v>3263.76</v>
      </c>
      <c r="F51" s="172"/>
      <c r="G51" s="173">
        <f>ROUND(E51*F51,2)</f>
        <v>0</v>
      </c>
      <c r="H51" s="172"/>
      <c r="I51" s="173">
        <f>ROUND(E51*H51,2)</f>
        <v>0</v>
      </c>
      <c r="J51" s="172"/>
      <c r="K51" s="173">
        <f>ROUND(E51*J51,2)</f>
        <v>0</v>
      </c>
      <c r="L51" s="173">
        <v>21</v>
      </c>
      <c r="M51" s="173">
        <f>G51*(1+L51/100)</f>
        <v>0</v>
      </c>
      <c r="N51" s="171">
        <v>8.4999999999999995E-4</v>
      </c>
      <c r="O51" s="171">
        <f>ROUND(E51*N51,2)</f>
        <v>2.77</v>
      </c>
      <c r="P51" s="171">
        <v>0</v>
      </c>
      <c r="Q51" s="171">
        <f>ROUND(E51*P51,2)</f>
        <v>0</v>
      </c>
      <c r="R51" s="173" t="s">
        <v>213</v>
      </c>
      <c r="S51" s="173" t="s">
        <v>149</v>
      </c>
      <c r="T51" s="174" t="s">
        <v>150</v>
      </c>
      <c r="U51" s="157">
        <v>6.0000000000000001E-3</v>
      </c>
      <c r="V51" s="157">
        <f>ROUND(E51*U51,2)</f>
        <v>19.579999999999998</v>
      </c>
      <c r="W51" s="157"/>
      <c r="X51" s="157" t="s">
        <v>151</v>
      </c>
      <c r="Y51" s="157" t="s">
        <v>152</v>
      </c>
      <c r="Z51" s="147"/>
      <c r="AA51" s="147"/>
      <c r="AB51" s="147"/>
      <c r="AC51" s="147"/>
      <c r="AD51" s="147"/>
      <c r="AE51" s="147"/>
      <c r="AF51" s="147"/>
      <c r="AG51" s="147" t="s">
        <v>153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2" x14ac:dyDescent="0.2">
      <c r="A52" s="154"/>
      <c r="B52" s="155"/>
      <c r="C52" s="246" t="s">
        <v>214</v>
      </c>
      <c r="D52" s="247"/>
      <c r="E52" s="247"/>
      <c r="F52" s="247"/>
      <c r="G52" s="247"/>
      <c r="H52" s="157"/>
      <c r="I52" s="157"/>
      <c r="J52" s="157"/>
      <c r="K52" s="157"/>
      <c r="L52" s="157"/>
      <c r="M52" s="157"/>
      <c r="N52" s="156"/>
      <c r="O52" s="156"/>
      <c r="P52" s="156"/>
      <c r="Q52" s="156"/>
      <c r="R52" s="157"/>
      <c r="S52" s="157"/>
      <c r="T52" s="157"/>
      <c r="U52" s="157"/>
      <c r="V52" s="157"/>
      <c r="W52" s="157"/>
      <c r="X52" s="157"/>
      <c r="Y52" s="157"/>
      <c r="Z52" s="147"/>
      <c r="AA52" s="147"/>
      <c r="AB52" s="147"/>
      <c r="AC52" s="147"/>
      <c r="AD52" s="147"/>
      <c r="AE52" s="147"/>
      <c r="AF52" s="147"/>
      <c r="AG52" s="147" t="s">
        <v>162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2" x14ac:dyDescent="0.2">
      <c r="A53" s="154"/>
      <c r="B53" s="155"/>
      <c r="C53" s="185" t="s">
        <v>219</v>
      </c>
      <c r="D53" s="158"/>
      <c r="E53" s="159">
        <v>3263.76</v>
      </c>
      <c r="F53" s="157"/>
      <c r="G53" s="157"/>
      <c r="H53" s="157"/>
      <c r="I53" s="157"/>
      <c r="J53" s="157"/>
      <c r="K53" s="157"/>
      <c r="L53" s="157"/>
      <c r="M53" s="157"/>
      <c r="N53" s="156"/>
      <c r="O53" s="156"/>
      <c r="P53" s="156"/>
      <c r="Q53" s="156"/>
      <c r="R53" s="157"/>
      <c r="S53" s="157"/>
      <c r="T53" s="157"/>
      <c r="U53" s="157"/>
      <c r="V53" s="157"/>
      <c r="W53" s="157"/>
      <c r="X53" s="157"/>
      <c r="Y53" s="157"/>
      <c r="Z53" s="147"/>
      <c r="AA53" s="147"/>
      <c r="AB53" s="147"/>
      <c r="AC53" s="147"/>
      <c r="AD53" s="147"/>
      <c r="AE53" s="147"/>
      <c r="AF53" s="147"/>
      <c r="AG53" s="147" t="s">
        <v>157</v>
      </c>
      <c r="AH53" s="147">
        <v>0</v>
      </c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ht="22.5" outlineLevel="1" x14ac:dyDescent="0.2">
      <c r="A54" s="168">
        <v>13</v>
      </c>
      <c r="B54" s="169" t="s">
        <v>220</v>
      </c>
      <c r="C54" s="184" t="s">
        <v>221</v>
      </c>
      <c r="D54" s="170" t="s">
        <v>176</v>
      </c>
      <c r="E54" s="171">
        <v>1087.92</v>
      </c>
      <c r="F54" s="172"/>
      <c r="G54" s="173">
        <f>ROUND(E54*F54,2)</f>
        <v>0</v>
      </c>
      <c r="H54" s="172"/>
      <c r="I54" s="173">
        <f>ROUND(E54*H54,2)</f>
        <v>0</v>
      </c>
      <c r="J54" s="172"/>
      <c r="K54" s="173">
        <f>ROUND(E54*J54,2)</f>
        <v>0</v>
      </c>
      <c r="L54" s="173">
        <v>21</v>
      </c>
      <c r="M54" s="173">
        <f>G54*(1+L54/100)</f>
        <v>0</v>
      </c>
      <c r="N54" s="171">
        <v>0</v>
      </c>
      <c r="O54" s="171">
        <f>ROUND(E54*N54,2)</f>
        <v>0</v>
      </c>
      <c r="P54" s="171">
        <v>0</v>
      </c>
      <c r="Q54" s="171">
        <f>ROUND(E54*P54,2)</f>
        <v>0</v>
      </c>
      <c r="R54" s="173" t="s">
        <v>213</v>
      </c>
      <c r="S54" s="173" t="s">
        <v>149</v>
      </c>
      <c r="T54" s="174" t="s">
        <v>150</v>
      </c>
      <c r="U54" s="157">
        <v>0.105</v>
      </c>
      <c r="V54" s="157">
        <f>ROUND(E54*U54,2)</f>
        <v>114.23</v>
      </c>
      <c r="W54" s="157"/>
      <c r="X54" s="157" t="s">
        <v>151</v>
      </c>
      <c r="Y54" s="157" t="s">
        <v>152</v>
      </c>
      <c r="Z54" s="147"/>
      <c r="AA54" s="147"/>
      <c r="AB54" s="147"/>
      <c r="AC54" s="147"/>
      <c r="AD54" s="147"/>
      <c r="AE54" s="147"/>
      <c r="AF54" s="147"/>
      <c r="AG54" s="147" t="s">
        <v>153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2" x14ac:dyDescent="0.2">
      <c r="A55" s="154"/>
      <c r="B55" s="155"/>
      <c r="C55" s="185" t="s">
        <v>222</v>
      </c>
      <c r="D55" s="158"/>
      <c r="E55" s="159">
        <v>1087.92</v>
      </c>
      <c r="F55" s="157"/>
      <c r="G55" s="157"/>
      <c r="H55" s="157"/>
      <c r="I55" s="157"/>
      <c r="J55" s="157"/>
      <c r="K55" s="157"/>
      <c r="L55" s="157"/>
      <c r="M55" s="157"/>
      <c r="N55" s="156"/>
      <c r="O55" s="156"/>
      <c r="P55" s="156"/>
      <c r="Q55" s="156"/>
      <c r="R55" s="157"/>
      <c r="S55" s="157"/>
      <c r="T55" s="157"/>
      <c r="U55" s="157"/>
      <c r="V55" s="157"/>
      <c r="W55" s="157"/>
      <c r="X55" s="157"/>
      <c r="Y55" s="157"/>
      <c r="Z55" s="147"/>
      <c r="AA55" s="147"/>
      <c r="AB55" s="147"/>
      <c r="AC55" s="147"/>
      <c r="AD55" s="147"/>
      <c r="AE55" s="147"/>
      <c r="AF55" s="147"/>
      <c r="AG55" s="147" t="s">
        <v>157</v>
      </c>
      <c r="AH55" s="147">
        <v>0</v>
      </c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1" x14ac:dyDescent="0.2">
      <c r="A56" s="168">
        <v>14</v>
      </c>
      <c r="B56" s="169" t="s">
        <v>223</v>
      </c>
      <c r="C56" s="184" t="s">
        <v>224</v>
      </c>
      <c r="D56" s="170" t="s">
        <v>176</v>
      </c>
      <c r="E56" s="171">
        <v>504.61200000000002</v>
      </c>
      <c r="F56" s="172"/>
      <c r="G56" s="173">
        <f>ROUND(E56*F56,2)</f>
        <v>0</v>
      </c>
      <c r="H56" s="172"/>
      <c r="I56" s="173">
        <f>ROUND(E56*H56,2)</f>
        <v>0</v>
      </c>
      <c r="J56" s="172"/>
      <c r="K56" s="173">
        <f>ROUND(E56*J56,2)</f>
        <v>0</v>
      </c>
      <c r="L56" s="173">
        <v>21</v>
      </c>
      <c r="M56" s="173">
        <f>G56*(1+L56/100)</f>
        <v>0</v>
      </c>
      <c r="N56" s="171">
        <v>5.9199999999999999E-3</v>
      </c>
      <c r="O56" s="171">
        <f>ROUND(E56*N56,2)</f>
        <v>2.99</v>
      </c>
      <c r="P56" s="171">
        <v>0</v>
      </c>
      <c r="Q56" s="171">
        <f>ROUND(E56*P56,2)</f>
        <v>0</v>
      </c>
      <c r="R56" s="173" t="s">
        <v>213</v>
      </c>
      <c r="S56" s="173" t="s">
        <v>149</v>
      </c>
      <c r="T56" s="174" t="s">
        <v>150</v>
      </c>
      <c r="U56" s="157">
        <v>0.26</v>
      </c>
      <c r="V56" s="157">
        <f>ROUND(E56*U56,2)</f>
        <v>131.19999999999999</v>
      </c>
      <c r="W56" s="157"/>
      <c r="X56" s="157" t="s">
        <v>151</v>
      </c>
      <c r="Y56" s="157" t="s">
        <v>152</v>
      </c>
      <c r="Z56" s="147"/>
      <c r="AA56" s="147"/>
      <c r="AB56" s="147"/>
      <c r="AC56" s="147"/>
      <c r="AD56" s="147"/>
      <c r="AE56" s="147"/>
      <c r="AF56" s="147"/>
      <c r="AG56" s="147" t="s">
        <v>153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outlineLevel="2" x14ac:dyDescent="0.2">
      <c r="A57" s="154"/>
      <c r="B57" s="155"/>
      <c r="C57" s="185" t="s">
        <v>225</v>
      </c>
      <c r="D57" s="158"/>
      <c r="E57" s="159">
        <v>504.61200000000002</v>
      </c>
      <c r="F57" s="157"/>
      <c r="G57" s="157"/>
      <c r="H57" s="157"/>
      <c r="I57" s="157"/>
      <c r="J57" s="157"/>
      <c r="K57" s="157"/>
      <c r="L57" s="157"/>
      <c r="M57" s="157"/>
      <c r="N57" s="156"/>
      <c r="O57" s="156"/>
      <c r="P57" s="156"/>
      <c r="Q57" s="156"/>
      <c r="R57" s="157"/>
      <c r="S57" s="157"/>
      <c r="T57" s="157"/>
      <c r="U57" s="157"/>
      <c r="V57" s="157"/>
      <c r="W57" s="157"/>
      <c r="X57" s="157"/>
      <c r="Y57" s="157"/>
      <c r="Z57" s="147"/>
      <c r="AA57" s="147"/>
      <c r="AB57" s="147"/>
      <c r="AC57" s="147"/>
      <c r="AD57" s="147"/>
      <c r="AE57" s="147"/>
      <c r="AF57" s="147"/>
      <c r="AG57" s="147" t="s">
        <v>157</v>
      </c>
      <c r="AH57" s="147">
        <v>0</v>
      </c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outlineLevel="1" x14ac:dyDescent="0.2">
      <c r="A58" s="168">
        <v>15</v>
      </c>
      <c r="B58" s="169" t="s">
        <v>226</v>
      </c>
      <c r="C58" s="184" t="s">
        <v>227</v>
      </c>
      <c r="D58" s="170" t="s">
        <v>176</v>
      </c>
      <c r="E58" s="171">
        <v>1087.92</v>
      </c>
      <c r="F58" s="172"/>
      <c r="G58" s="173">
        <f>ROUND(E58*F58,2)</f>
        <v>0</v>
      </c>
      <c r="H58" s="172"/>
      <c r="I58" s="173">
        <f>ROUND(E58*H58,2)</f>
        <v>0</v>
      </c>
      <c r="J58" s="172"/>
      <c r="K58" s="173">
        <f>ROUND(E58*J58,2)</f>
        <v>0</v>
      </c>
      <c r="L58" s="173">
        <v>21</v>
      </c>
      <c r="M58" s="173">
        <f>G58*(1+L58/100)</f>
        <v>0</v>
      </c>
      <c r="N58" s="171">
        <v>0</v>
      </c>
      <c r="O58" s="171">
        <f>ROUND(E58*N58,2)</f>
        <v>0</v>
      </c>
      <c r="P58" s="171">
        <v>0</v>
      </c>
      <c r="Q58" s="171">
        <f>ROUND(E58*P58,2)</f>
        <v>0</v>
      </c>
      <c r="R58" s="173" t="s">
        <v>213</v>
      </c>
      <c r="S58" s="173" t="s">
        <v>149</v>
      </c>
      <c r="T58" s="174" t="s">
        <v>150</v>
      </c>
      <c r="U58" s="157">
        <v>3.0300000000000001E-2</v>
      </c>
      <c r="V58" s="157">
        <f>ROUND(E58*U58,2)</f>
        <v>32.96</v>
      </c>
      <c r="W58" s="157"/>
      <c r="X58" s="157" t="s">
        <v>151</v>
      </c>
      <c r="Y58" s="157" t="s">
        <v>152</v>
      </c>
      <c r="Z58" s="147"/>
      <c r="AA58" s="147"/>
      <c r="AB58" s="147"/>
      <c r="AC58" s="147"/>
      <c r="AD58" s="147"/>
      <c r="AE58" s="147"/>
      <c r="AF58" s="147"/>
      <c r="AG58" s="147" t="s">
        <v>153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2" x14ac:dyDescent="0.2">
      <c r="A59" s="154"/>
      <c r="B59" s="155"/>
      <c r="C59" s="185" t="s">
        <v>228</v>
      </c>
      <c r="D59" s="158"/>
      <c r="E59" s="159">
        <v>1087.92</v>
      </c>
      <c r="F59" s="157"/>
      <c r="G59" s="157"/>
      <c r="H59" s="157"/>
      <c r="I59" s="157"/>
      <c r="J59" s="157"/>
      <c r="K59" s="157"/>
      <c r="L59" s="157"/>
      <c r="M59" s="157"/>
      <c r="N59" s="156"/>
      <c r="O59" s="156"/>
      <c r="P59" s="156"/>
      <c r="Q59" s="156"/>
      <c r="R59" s="157"/>
      <c r="S59" s="157"/>
      <c r="T59" s="157"/>
      <c r="U59" s="157"/>
      <c r="V59" s="157"/>
      <c r="W59" s="157"/>
      <c r="X59" s="157"/>
      <c r="Y59" s="157"/>
      <c r="Z59" s="147"/>
      <c r="AA59" s="147"/>
      <c r="AB59" s="147"/>
      <c r="AC59" s="147"/>
      <c r="AD59" s="147"/>
      <c r="AE59" s="147"/>
      <c r="AF59" s="147"/>
      <c r="AG59" s="147" t="s">
        <v>157</v>
      </c>
      <c r="AH59" s="147">
        <v>0</v>
      </c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outlineLevel="1" x14ac:dyDescent="0.2">
      <c r="A60" s="168">
        <v>16</v>
      </c>
      <c r="B60" s="169" t="s">
        <v>229</v>
      </c>
      <c r="C60" s="184" t="s">
        <v>230</v>
      </c>
      <c r="D60" s="170" t="s">
        <v>176</v>
      </c>
      <c r="E60" s="171">
        <v>1087.92</v>
      </c>
      <c r="F60" s="172"/>
      <c r="G60" s="173">
        <f>ROUND(E60*F60,2)</f>
        <v>0</v>
      </c>
      <c r="H60" s="172"/>
      <c r="I60" s="173">
        <f>ROUND(E60*H60,2)</f>
        <v>0</v>
      </c>
      <c r="J60" s="172"/>
      <c r="K60" s="173">
        <f>ROUND(E60*J60,2)</f>
        <v>0</v>
      </c>
      <c r="L60" s="173">
        <v>21</v>
      </c>
      <c r="M60" s="173">
        <f>G60*(1+L60/100)</f>
        <v>0</v>
      </c>
      <c r="N60" s="171">
        <v>0</v>
      </c>
      <c r="O60" s="171">
        <f>ROUND(E60*N60,2)</f>
        <v>0</v>
      </c>
      <c r="P60" s="171">
        <v>0</v>
      </c>
      <c r="Q60" s="171">
        <f>ROUND(E60*P60,2)</f>
        <v>0</v>
      </c>
      <c r="R60" s="173" t="s">
        <v>213</v>
      </c>
      <c r="S60" s="173" t="s">
        <v>149</v>
      </c>
      <c r="T60" s="174" t="s">
        <v>150</v>
      </c>
      <c r="U60" s="157">
        <v>1.7999999999999999E-2</v>
      </c>
      <c r="V60" s="157">
        <f>ROUND(E60*U60,2)</f>
        <v>19.579999999999998</v>
      </c>
      <c r="W60" s="157"/>
      <c r="X60" s="157" t="s">
        <v>151</v>
      </c>
      <c r="Y60" s="157" t="s">
        <v>152</v>
      </c>
      <c r="Z60" s="147"/>
      <c r="AA60" s="147"/>
      <c r="AB60" s="147"/>
      <c r="AC60" s="147"/>
      <c r="AD60" s="147"/>
      <c r="AE60" s="147"/>
      <c r="AF60" s="147"/>
      <c r="AG60" s="147" t="s">
        <v>153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2" x14ac:dyDescent="0.2">
      <c r="A61" s="154"/>
      <c r="B61" s="155"/>
      <c r="C61" s="185" t="s">
        <v>228</v>
      </c>
      <c r="D61" s="158"/>
      <c r="E61" s="159">
        <v>1087.92</v>
      </c>
      <c r="F61" s="157"/>
      <c r="G61" s="157"/>
      <c r="H61" s="157"/>
      <c r="I61" s="157"/>
      <c r="J61" s="157"/>
      <c r="K61" s="157"/>
      <c r="L61" s="157"/>
      <c r="M61" s="157"/>
      <c r="N61" s="156"/>
      <c r="O61" s="156"/>
      <c r="P61" s="156"/>
      <c r="Q61" s="156"/>
      <c r="R61" s="157"/>
      <c r="S61" s="157"/>
      <c r="T61" s="157"/>
      <c r="U61" s="157"/>
      <c r="V61" s="157"/>
      <c r="W61" s="157"/>
      <c r="X61" s="157"/>
      <c r="Y61" s="157"/>
      <c r="Z61" s="147"/>
      <c r="AA61" s="147"/>
      <c r="AB61" s="147"/>
      <c r="AC61" s="147"/>
      <c r="AD61" s="147"/>
      <c r="AE61" s="147"/>
      <c r="AF61" s="147"/>
      <c r="AG61" s="147" t="s">
        <v>157</v>
      </c>
      <c r="AH61" s="147">
        <v>0</v>
      </c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ht="22.5" outlineLevel="1" x14ac:dyDescent="0.2">
      <c r="A62" s="168">
        <v>17</v>
      </c>
      <c r="B62" s="169" t="s">
        <v>231</v>
      </c>
      <c r="C62" s="184" t="s">
        <v>232</v>
      </c>
      <c r="D62" s="170" t="s">
        <v>187</v>
      </c>
      <c r="E62" s="171">
        <v>39.299999999999997</v>
      </c>
      <c r="F62" s="172"/>
      <c r="G62" s="173">
        <f>ROUND(E62*F62,2)</f>
        <v>0</v>
      </c>
      <c r="H62" s="172"/>
      <c r="I62" s="173">
        <f>ROUND(E62*H62,2)</f>
        <v>0</v>
      </c>
      <c r="J62" s="172"/>
      <c r="K62" s="173">
        <f>ROUND(E62*J62,2)</f>
        <v>0</v>
      </c>
      <c r="L62" s="173">
        <v>21</v>
      </c>
      <c r="M62" s="173">
        <f>G62*(1+L62/100)</f>
        <v>0</v>
      </c>
      <c r="N62" s="171">
        <v>0</v>
      </c>
      <c r="O62" s="171">
        <f>ROUND(E62*N62,2)</f>
        <v>0</v>
      </c>
      <c r="P62" s="171">
        <v>0</v>
      </c>
      <c r="Q62" s="171">
        <f>ROUND(E62*P62,2)</f>
        <v>0</v>
      </c>
      <c r="R62" s="173" t="s">
        <v>213</v>
      </c>
      <c r="S62" s="173" t="s">
        <v>149</v>
      </c>
      <c r="T62" s="174" t="s">
        <v>150</v>
      </c>
      <c r="U62" s="157">
        <v>1.99</v>
      </c>
      <c r="V62" s="157">
        <f>ROUND(E62*U62,2)</f>
        <v>78.209999999999994</v>
      </c>
      <c r="W62" s="157"/>
      <c r="X62" s="157" t="s">
        <v>151</v>
      </c>
      <c r="Y62" s="157" t="s">
        <v>152</v>
      </c>
      <c r="Z62" s="147"/>
      <c r="AA62" s="147"/>
      <c r="AB62" s="147"/>
      <c r="AC62" s="147"/>
      <c r="AD62" s="147"/>
      <c r="AE62" s="147"/>
      <c r="AF62" s="147"/>
      <c r="AG62" s="147" t="s">
        <v>153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ht="22.5" outlineLevel="2" x14ac:dyDescent="0.2">
      <c r="A63" s="154"/>
      <c r="B63" s="155"/>
      <c r="C63" s="246" t="s">
        <v>233</v>
      </c>
      <c r="D63" s="247"/>
      <c r="E63" s="247"/>
      <c r="F63" s="247"/>
      <c r="G63" s="247"/>
      <c r="H63" s="157"/>
      <c r="I63" s="157"/>
      <c r="J63" s="157"/>
      <c r="K63" s="157"/>
      <c r="L63" s="157"/>
      <c r="M63" s="157"/>
      <c r="N63" s="156"/>
      <c r="O63" s="156"/>
      <c r="P63" s="156"/>
      <c r="Q63" s="156"/>
      <c r="R63" s="157"/>
      <c r="S63" s="157"/>
      <c r="T63" s="157"/>
      <c r="U63" s="157"/>
      <c r="V63" s="157"/>
      <c r="W63" s="157"/>
      <c r="X63" s="157"/>
      <c r="Y63" s="157"/>
      <c r="Z63" s="147"/>
      <c r="AA63" s="147"/>
      <c r="AB63" s="147"/>
      <c r="AC63" s="147"/>
      <c r="AD63" s="147"/>
      <c r="AE63" s="147"/>
      <c r="AF63" s="147"/>
      <c r="AG63" s="147" t="s">
        <v>162</v>
      </c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75" t="str">
        <f>C63</f>
        <v>horolezeckým způsobem pro montážní a údržbové práce na střechách, věžích, pro budování nástaveb na panelové domy, při stavbách a opravách komínů a říms, montáží podbití, instalaci reklam</v>
      </c>
      <c r="BB63" s="147"/>
      <c r="BC63" s="147"/>
      <c r="BD63" s="147"/>
      <c r="BE63" s="147"/>
      <c r="BF63" s="147"/>
      <c r="BG63" s="147"/>
      <c r="BH63" s="147"/>
    </row>
    <row r="64" spans="1:60" outlineLevel="2" x14ac:dyDescent="0.2">
      <c r="A64" s="154"/>
      <c r="B64" s="155"/>
      <c r="C64" s="185" t="s">
        <v>234</v>
      </c>
      <c r="D64" s="158"/>
      <c r="E64" s="159">
        <v>39.299999999999997</v>
      </c>
      <c r="F64" s="157"/>
      <c r="G64" s="157"/>
      <c r="H64" s="157"/>
      <c r="I64" s="157"/>
      <c r="J64" s="157"/>
      <c r="K64" s="157"/>
      <c r="L64" s="157"/>
      <c r="M64" s="157"/>
      <c r="N64" s="156"/>
      <c r="O64" s="156"/>
      <c r="P64" s="156"/>
      <c r="Q64" s="156"/>
      <c r="R64" s="157"/>
      <c r="S64" s="157"/>
      <c r="T64" s="157"/>
      <c r="U64" s="157"/>
      <c r="V64" s="157"/>
      <c r="W64" s="157"/>
      <c r="X64" s="157"/>
      <c r="Y64" s="157"/>
      <c r="Z64" s="147"/>
      <c r="AA64" s="147"/>
      <c r="AB64" s="147"/>
      <c r="AC64" s="147"/>
      <c r="AD64" s="147"/>
      <c r="AE64" s="147"/>
      <c r="AF64" s="147"/>
      <c r="AG64" s="147" t="s">
        <v>157</v>
      </c>
      <c r="AH64" s="147">
        <v>0</v>
      </c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1" x14ac:dyDescent="0.2">
      <c r="A65" s="168">
        <v>18</v>
      </c>
      <c r="B65" s="169" t="s">
        <v>235</v>
      </c>
      <c r="C65" s="184" t="s">
        <v>236</v>
      </c>
      <c r="D65" s="170" t="s">
        <v>187</v>
      </c>
      <c r="E65" s="171">
        <v>3537</v>
      </c>
      <c r="F65" s="172"/>
      <c r="G65" s="173">
        <f>ROUND(E65*F65,2)</f>
        <v>0</v>
      </c>
      <c r="H65" s="172"/>
      <c r="I65" s="173">
        <f>ROUND(E65*H65,2)</f>
        <v>0</v>
      </c>
      <c r="J65" s="172"/>
      <c r="K65" s="173">
        <f>ROUND(E65*J65,2)</f>
        <v>0</v>
      </c>
      <c r="L65" s="173">
        <v>21</v>
      </c>
      <c r="M65" s="173">
        <f>G65*(1+L65/100)</f>
        <v>0</v>
      </c>
      <c r="N65" s="171">
        <v>0</v>
      </c>
      <c r="O65" s="171">
        <f>ROUND(E65*N65,2)</f>
        <v>0</v>
      </c>
      <c r="P65" s="171">
        <v>0</v>
      </c>
      <c r="Q65" s="171">
        <f>ROUND(E65*P65,2)</f>
        <v>0</v>
      </c>
      <c r="R65" s="173" t="s">
        <v>213</v>
      </c>
      <c r="S65" s="173" t="s">
        <v>149</v>
      </c>
      <c r="T65" s="174" t="s">
        <v>150</v>
      </c>
      <c r="U65" s="157">
        <v>0</v>
      </c>
      <c r="V65" s="157">
        <f>ROUND(E65*U65,2)</f>
        <v>0</v>
      </c>
      <c r="W65" s="157"/>
      <c r="X65" s="157" t="s">
        <v>151</v>
      </c>
      <c r="Y65" s="157" t="s">
        <v>152</v>
      </c>
      <c r="Z65" s="147"/>
      <c r="AA65" s="147"/>
      <c r="AB65" s="147"/>
      <c r="AC65" s="147"/>
      <c r="AD65" s="147"/>
      <c r="AE65" s="147"/>
      <c r="AF65" s="147"/>
      <c r="AG65" s="147" t="s">
        <v>153</v>
      </c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ht="22.5" outlineLevel="2" x14ac:dyDescent="0.2">
      <c r="A66" s="154"/>
      <c r="B66" s="155"/>
      <c r="C66" s="246" t="s">
        <v>233</v>
      </c>
      <c r="D66" s="247"/>
      <c r="E66" s="247"/>
      <c r="F66" s="247"/>
      <c r="G66" s="247"/>
      <c r="H66" s="157"/>
      <c r="I66" s="157"/>
      <c r="J66" s="157"/>
      <c r="K66" s="157"/>
      <c r="L66" s="157"/>
      <c r="M66" s="157"/>
      <c r="N66" s="156"/>
      <c r="O66" s="156"/>
      <c r="P66" s="156"/>
      <c r="Q66" s="156"/>
      <c r="R66" s="157"/>
      <c r="S66" s="157"/>
      <c r="T66" s="157"/>
      <c r="U66" s="157"/>
      <c r="V66" s="157"/>
      <c r="W66" s="157"/>
      <c r="X66" s="157"/>
      <c r="Y66" s="157"/>
      <c r="Z66" s="147"/>
      <c r="AA66" s="147"/>
      <c r="AB66" s="147"/>
      <c r="AC66" s="147"/>
      <c r="AD66" s="147"/>
      <c r="AE66" s="147"/>
      <c r="AF66" s="147"/>
      <c r="AG66" s="147" t="s">
        <v>162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75" t="str">
        <f>C66</f>
        <v>horolezeckým způsobem pro montážní a údržbové práce na střechách, věžích, pro budování nástaveb na panelové domy, při stavbách a opravách komínů a říms, montáží podbití, instalaci reklam</v>
      </c>
      <c r="BB66" s="147"/>
      <c r="BC66" s="147"/>
      <c r="BD66" s="147"/>
      <c r="BE66" s="147"/>
      <c r="BF66" s="147"/>
      <c r="BG66" s="147"/>
      <c r="BH66" s="147"/>
    </row>
    <row r="67" spans="1:60" outlineLevel="2" x14ac:dyDescent="0.2">
      <c r="A67" s="154"/>
      <c r="B67" s="155"/>
      <c r="C67" s="185" t="s">
        <v>237</v>
      </c>
      <c r="D67" s="158"/>
      <c r="E67" s="159">
        <v>3537</v>
      </c>
      <c r="F67" s="157"/>
      <c r="G67" s="157"/>
      <c r="H67" s="157"/>
      <c r="I67" s="157"/>
      <c r="J67" s="157"/>
      <c r="K67" s="157"/>
      <c r="L67" s="157"/>
      <c r="M67" s="157"/>
      <c r="N67" s="156"/>
      <c r="O67" s="156"/>
      <c r="P67" s="156"/>
      <c r="Q67" s="156"/>
      <c r="R67" s="157"/>
      <c r="S67" s="157"/>
      <c r="T67" s="157"/>
      <c r="U67" s="157"/>
      <c r="V67" s="157"/>
      <c r="W67" s="157"/>
      <c r="X67" s="157"/>
      <c r="Y67" s="157"/>
      <c r="Z67" s="147"/>
      <c r="AA67" s="147"/>
      <c r="AB67" s="147"/>
      <c r="AC67" s="147"/>
      <c r="AD67" s="147"/>
      <c r="AE67" s="147"/>
      <c r="AF67" s="147"/>
      <c r="AG67" s="147" t="s">
        <v>157</v>
      </c>
      <c r="AH67" s="147">
        <v>0</v>
      </c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outlineLevel="1" x14ac:dyDescent="0.2">
      <c r="A68" s="168">
        <v>19</v>
      </c>
      <c r="B68" s="169" t="s">
        <v>238</v>
      </c>
      <c r="C68" s="184" t="s">
        <v>239</v>
      </c>
      <c r="D68" s="170" t="s">
        <v>187</v>
      </c>
      <c r="E68" s="171">
        <v>39.299999999999997</v>
      </c>
      <c r="F68" s="172"/>
      <c r="G68" s="173">
        <f>ROUND(E68*F68,2)</f>
        <v>0</v>
      </c>
      <c r="H68" s="172"/>
      <c r="I68" s="173">
        <f>ROUND(E68*H68,2)</f>
        <v>0</v>
      </c>
      <c r="J68" s="172"/>
      <c r="K68" s="173">
        <f>ROUND(E68*J68,2)</f>
        <v>0</v>
      </c>
      <c r="L68" s="173">
        <v>21</v>
      </c>
      <c r="M68" s="173">
        <f>G68*(1+L68/100)</f>
        <v>0</v>
      </c>
      <c r="N68" s="171">
        <v>0</v>
      </c>
      <c r="O68" s="171">
        <f>ROUND(E68*N68,2)</f>
        <v>0</v>
      </c>
      <c r="P68" s="171">
        <v>0</v>
      </c>
      <c r="Q68" s="171">
        <f>ROUND(E68*P68,2)</f>
        <v>0</v>
      </c>
      <c r="R68" s="173" t="s">
        <v>213</v>
      </c>
      <c r="S68" s="173" t="s">
        <v>149</v>
      </c>
      <c r="T68" s="174" t="s">
        <v>150</v>
      </c>
      <c r="U68" s="157">
        <v>1.0728</v>
      </c>
      <c r="V68" s="157">
        <f>ROUND(E68*U68,2)</f>
        <v>42.16</v>
      </c>
      <c r="W68" s="157"/>
      <c r="X68" s="157" t="s">
        <v>151</v>
      </c>
      <c r="Y68" s="157" t="s">
        <v>152</v>
      </c>
      <c r="Z68" s="147"/>
      <c r="AA68" s="147"/>
      <c r="AB68" s="147"/>
      <c r="AC68" s="147"/>
      <c r="AD68" s="147"/>
      <c r="AE68" s="147"/>
      <c r="AF68" s="147"/>
      <c r="AG68" s="147" t="s">
        <v>153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2" x14ac:dyDescent="0.2">
      <c r="A69" s="154"/>
      <c r="B69" s="155"/>
      <c r="C69" s="246" t="s">
        <v>240</v>
      </c>
      <c r="D69" s="247"/>
      <c r="E69" s="247"/>
      <c r="F69" s="247"/>
      <c r="G69" s="247"/>
      <c r="H69" s="157"/>
      <c r="I69" s="157"/>
      <c r="J69" s="157"/>
      <c r="K69" s="157"/>
      <c r="L69" s="157"/>
      <c r="M69" s="157"/>
      <c r="N69" s="156"/>
      <c r="O69" s="156"/>
      <c r="P69" s="156"/>
      <c r="Q69" s="156"/>
      <c r="R69" s="157"/>
      <c r="S69" s="157"/>
      <c r="T69" s="157"/>
      <c r="U69" s="157"/>
      <c r="V69" s="157"/>
      <c r="W69" s="157"/>
      <c r="X69" s="157"/>
      <c r="Y69" s="157"/>
      <c r="Z69" s="147"/>
      <c r="AA69" s="147"/>
      <c r="AB69" s="147"/>
      <c r="AC69" s="147"/>
      <c r="AD69" s="147"/>
      <c r="AE69" s="147"/>
      <c r="AF69" s="147"/>
      <c r="AG69" s="147" t="s">
        <v>162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2" x14ac:dyDescent="0.2">
      <c r="A70" s="154"/>
      <c r="B70" s="155"/>
      <c r="C70" s="185" t="s">
        <v>241</v>
      </c>
      <c r="D70" s="158"/>
      <c r="E70" s="159">
        <v>39.299999999999997</v>
      </c>
      <c r="F70" s="157"/>
      <c r="G70" s="157"/>
      <c r="H70" s="157"/>
      <c r="I70" s="157"/>
      <c r="J70" s="157"/>
      <c r="K70" s="157"/>
      <c r="L70" s="157"/>
      <c r="M70" s="157"/>
      <c r="N70" s="156"/>
      <c r="O70" s="156"/>
      <c r="P70" s="156"/>
      <c r="Q70" s="156"/>
      <c r="R70" s="157"/>
      <c r="S70" s="157"/>
      <c r="T70" s="157"/>
      <c r="U70" s="157"/>
      <c r="V70" s="157"/>
      <c r="W70" s="157"/>
      <c r="X70" s="157"/>
      <c r="Y70" s="157"/>
      <c r="Z70" s="147"/>
      <c r="AA70" s="147"/>
      <c r="AB70" s="147"/>
      <c r="AC70" s="147"/>
      <c r="AD70" s="147"/>
      <c r="AE70" s="147"/>
      <c r="AF70" s="147"/>
      <c r="AG70" s="147" t="s">
        <v>157</v>
      </c>
      <c r="AH70" s="147">
        <v>0</v>
      </c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x14ac:dyDescent="0.2">
      <c r="A71" s="161" t="s">
        <v>143</v>
      </c>
      <c r="B71" s="162" t="s">
        <v>72</v>
      </c>
      <c r="C71" s="183" t="s">
        <v>73</v>
      </c>
      <c r="D71" s="163"/>
      <c r="E71" s="164"/>
      <c r="F71" s="165"/>
      <c r="G71" s="165">
        <f>SUMIF(AG72:AG78,"&lt;&gt;NOR",G72:G78)</f>
        <v>0</v>
      </c>
      <c r="H71" s="165"/>
      <c r="I71" s="165">
        <f>SUM(I72:I78)</f>
        <v>0</v>
      </c>
      <c r="J71" s="165"/>
      <c r="K71" s="165">
        <f>SUM(K72:K78)</f>
        <v>0</v>
      </c>
      <c r="L71" s="165"/>
      <c r="M71" s="165">
        <f>SUM(M72:M78)</f>
        <v>0</v>
      </c>
      <c r="N71" s="164"/>
      <c r="O71" s="164">
        <f>SUM(O72:O78)</f>
        <v>0</v>
      </c>
      <c r="P71" s="164"/>
      <c r="Q71" s="164">
        <f>SUM(Q72:Q78)</f>
        <v>0</v>
      </c>
      <c r="R71" s="165"/>
      <c r="S71" s="165"/>
      <c r="T71" s="166"/>
      <c r="U71" s="160"/>
      <c r="V71" s="160">
        <f>SUM(V72:V78)</f>
        <v>150.36000000000001</v>
      </c>
      <c r="W71" s="160"/>
      <c r="X71" s="160"/>
      <c r="Y71" s="160"/>
      <c r="AG71" t="s">
        <v>144</v>
      </c>
    </row>
    <row r="72" spans="1:60" ht="33.75" outlineLevel="1" x14ac:dyDescent="0.2">
      <c r="A72" s="168">
        <v>20</v>
      </c>
      <c r="B72" s="169" t="s">
        <v>242</v>
      </c>
      <c r="C72" s="184" t="s">
        <v>243</v>
      </c>
      <c r="D72" s="170" t="s">
        <v>176</v>
      </c>
      <c r="E72" s="171">
        <v>1009.224</v>
      </c>
      <c r="F72" s="172"/>
      <c r="G72" s="173">
        <f>ROUND(E72*F72,2)</f>
        <v>0</v>
      </c>
      <c r="H72" s="172"/>
      <c r="I72" s="173">
        <f>ROUND(E72*H72,2)</f>
        <v>0</v>
      </c>
      <c r="J72" s="172"/>
      <c r="K72" s="173">
        <f>ROUND(E72*J72,2)</f>
        <v>0</v>
      </c>
      <c r="L72" s="173">
        <v>21</v>
      </c>
      <c r="M72" s="173">
        <f>G72*(1+L72/100)</f>
        <v>0</v>
      </c>
      <c r="N72" s="171">
        <v>0</v>
      </c>
      <c r="O72" s="171">
        <f>ROUND(E72*N72,2)</f>
        <v>0</v>
      </c>
      <c r="P72" s="171">
        <v>0</v>
      </c>
      <c r="Q72" s="171">
        <f>ROUND(E72*P72,2)</f>
        <v>0</v>
      </c>
      <c r="R72" s="173" t="s">
        <v>148</v>
      </c>
      <c r="S72" s="173" t="s">
        <v>149</v>
      </c>
      <c r="T72" s="174" t="s">
        <v>150</v>
      </c>
      <c r="U72" s="157">
        <v>0.13900000000000001</v>
      </c>
      <c r="V72" s="157">
        <f>ROUND(E72*U72,2)</f>
        <v>140.28</v>
      </c>
      <c r="W72" s="157"/>
      <c r="X72" s="157" t="s">
        <v>151</v>
      </c>
      <c r="Y72" s="157" t="s">
        <v>152</v>
      </c>
      <c r="Z72" s="147"/>
      <c r="AA72" s="147"/>
      <c r="AB72" s="147"/>
      <c r="AC72" s="147"/>
      <c r="AD72" s="147"/>
      <c r="AE72" s="147"/>
      <c r="AF72" s="147"/>
      <c r="AG72" s="147" t="s">
        <v>153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2" x14ac:dyDescent="0.2">
      <c r="A73" s="154"/>
      <c r="B73" s="155"/>
      <c r="C73" s="185" t="s">
        <v>244</v>
      </c>
      <c r="D73" s="158"/>
      <c r="E73" s="159">
        <v>1009.224</v>
      </c>
      <c r="F73" s="157"/>
      <c r="G73" s="157"/>
      <c r="H73" s="157"/>
      <c r="I73" s="157"/>
      <c r="J73" s="157"/>
      <c r="K73" s="157"/>
      <c r="L73" s="157"/>
      <c r="M73" s="157"/>
      <c r="N73" s="156"/>
      <c r="O73" s="156"/>
      <c r="P73" s="156"/>
      <c r="Q73" s="156"/>
      <c r="R73" s="157"/>
      <c r="S73" s="157"/>
      <c r="T73" s="157"/>
      <c r="U73" s="157"/>
      <c r="V73" s="157"/>
      <c r="W73" s="157"/>
      <c r="X73" s="157"/>
      <c r="Y73" s="157"/>
      <c r="Z73" s="147"/>
      <c r="AA73" s="147"/>
      <c r="AB73" s="147"/>
      <c r="AC73" s="147"/>
      <c r="AD73" s="147"/>
      <c r="AE73" s="147"/>
      <c r="AF73" s="147"/>
      <c r="AG73" s="147" t="s">
        <v>157</v>
      </c>
      <c r="AH73" s="147">
        <v>0</v>
      </c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ht="22.5" outlineLevel="1" x14ac:dyDescent="0.2">
      <c r="A74" s="168">
        <v>21</v>
      </c>
      <c r="B74" s="169" t="s">
        <v>245</v>
      </c>
      <c r="C74" s="184" t="s">
        <v>246</v>
      </c>
      <c r="D74" s="170" t="s">
        <v>247</v>
      </c>
      <c r="E74" s="171">
        <v>48</v>
      </c>
      <c r="F74" s="172"/>
      <c r="G74" s="173">
        <f>ROUND(E74*F74,2)</f>
        <v>0</v>
      </c>
      <c r="H74" s="172"/>
      <c r="I74" s="173">
        <f>ROUND(E74*H74,2)</f>
        <v>0</v>
      </c>
      <c r="J74" s="172"/>
      <c r="K74" s="173">
        <f>ROUND(E74*J74,2)</f>
        <v>0</v>
      </c>
      <c r="L74" s="173">
        <v>21</v>
      </c>
      <c r="M74" s="173">
        <f>G74*(1+L74/100)</f>
        <v>0</v>
      </c>
      <c r="N74" s="171">
        <v>0</v>
      </c>
      <c r="O74" s="171">
        <f>ROUND(E74*N74,2)</f>
        <v>0</v>
      </c>
      <c r="P74" s="171">
        <v>0</v>
      </c>
      <c r="Q74" s="171">
        <f>ROUND(E74*P74,2)</f>
        <v>0</v>
      </c>
      <c r="R74" s="173" t="s">
        <v>248</v>
      </c>
      <c r="S74" s="173" t="s">
        <v>149</v>
      </c>
      <c r="T74" s="174" t="s">
        <v>249</v>
      </c>
      <c r="U74" s="157">
        <v>0.13</v>
      </c>
      <c r="V74" s="157">
        <f>ROUND(E74*U74,2)</f>
        <v>6.24</v>
      </c>
      <c r="W74" s="157"/>
      <c r="X74" s="157" t="s">
        <v>151</v>
      </c>
      <c r="Y74" s="157" t="s">
        <v>152</v>
      </c>
      <c r="Z74" s="147"/>
      <c r="AA74" s="147"/>
      <c r="AB74" s="147"/>
      <c r="AC74" s="147"/>
      <c r="AD74" s="147"/>
      <c r="AE74" s="147"/>
      <c r="AF74" s="147"/>
      <c r="AG74" s="147" t="s">
        <v>153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outlineLevel="2" x14ac:dyDescent="0.2">
      <c r="A75" s="154"/>
      <c r="B75" s="155"/>
      <c r="C75" s="185" t="s">
        <v>250</v>
      </c>
      <c r="D75" s="158"/>
      <c r="E75" s="159">
        <v>48</v>
      </c>
      <c r="F75" s="157"/>
      <c r="G75" s="157"/>
      <c r="H75" s="157"/>
      <c r="I75" s="157"/>
      <c r="J75" s="157"/>
      <c r="K75" s="157"/>
      <c r="L75" s="157"/>
      <c r="M75" s="157"/>
      <c r="N75" s="156"/>
      <c r="O75" s="156"/>
      <c r="P75" s="156"/>
      <c r="Q75" s="156"/>
      <c r="R75" s="157"/>
      <c r="S75" s="157"/>
      <c r="T75" s="157"/>
      <c r="U75" s="157"/>
      <c r="V75" s="157"/>
      <c r="W75" s="157"/>
      <c r="X75" s="157"/>
      <c r="Y75" s="157"/>
      <c r="Z75" s="147"/>
      <c r="AA75" s="147"/>
      <c r="AB75" s="147"/>
      <c r="AC75" s="147"/>
      <c r="AD75" s="147"/>
      <c r="AE75" s="147"/>
      <c r="AF75" s="147"/>
      <c r="AG75" s="147" t="s">
        <v>157</v>
      </c>
      <c r="AH75" s="147">
        <v>0</v>
      </c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ht="22.5" outlineLevel="1" x14ac:dyDescent="0.2">
      <c r="A76" s="168">
        <v>22</v>
      </c>
      <c r="B76" s="169" t="s">
        <v>251</v>
      </c>
      <c r="C76" s="184" t="s">
        <v>252</v>
      </c>
      <c r="D76" s="170" t="s">
        <v>247</v>
      </c>
      <c r="E76" s="171">
        <v>48</v>
      </c>
      <c r="F76" s="172"/>
      <c r="G76" s="173">
        <f>ROUND(E76*F76,2)</f>
        <v>0</v>
      </c>
      <c r="H76" s="172"/>
      <c r="I76" s="173">
        <f>ROUND(E76*H76,2)</f>
        <v>0</v>
      </c>
      <c r="J76" s="172"/>
      <c r="K76" s="173">
        <f>ROUND(E76*J76,2)</f>
        <v>0</v>
      </c>
      <c r="L76" s="173">
        <v>21</v>
      </c>
      <c r="M76" s="173">
        <f>G76*(1+L76/100)</f>
        <v>0</v>
      </c>
      <c r="N76" s="171">
        <v>0</v>
      </c>
      <c r="O76" s="171">
        <f>ROUND(E76*N76,2)</f>
        <v>0</v>
      </c>
      <c r="P76" s="171">
        <v>0</v>
      </c>
      <c r="Q76" s="171">
        <f>ROUND(E76*P76,2)</f>
        <v>0</v>
      </c>
      <c r="R76" s="173" t="s">
        <v>248</v>
      </c>
      <c r="S76" s="173" t="s">
        <v>149</v>
      </c>
      <c r="T76" s="174" t="s">
        <v>249</v>
      </c>
      <c r="U76" s="157">
        <v>0.08</v>
      </c>
      <c r="V76" s="157">
        <f>ROUND(E76*U76,2)</f>
        <v>3.84</v>
      </c>
      <c r="W76" s="157"/>
      <c r="X76" s="157" t="s">
        <v>151</v>
      </c>
      <c r="Y76" s="157" t="s">
        <v>152</v>
      </c>
      <c r="Z76" s="147"/>
      <c r="AA76" s="147"/>
      <c r="AB76" s="147"/>
      <c r="AC76" s="147"/>
      <c r="AD76" s="147"/>
      <c r="AE76" s="147"/>
      <c r="AF76" s="147"/>
      <c r="AG76" s="147" t="s">
        <v>153</v>
      </c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2" x14ac:dyDescent="0.2">
      <c r="A77" s="154"/>
      <c r="B77" s="155"/>
      <c r="C77" s="246" t="s">
        <v>253</v>
      </c>
      <c r="D77" s="247"/>
      <c r="E77" s="247"/>
      <c r="F77" s="247"/>
      <c r="G77" s="247"/>
      <c r="H77" s="157"/>
      <c r="I77" s="157"/>
      <c r="J77" s="157"/>
      <c r="K77" s="157"/>
      <c r="L77" s="157"/>
      <c r="M77" s="157"/>
      <c r="N77" s="156"/>
      <c r="O77" s="156"/>
      <c r="P77" s="156"/>
      <c r="Q77" s="156"/>
      <c r="R77" s="157"/>
      <c r="S77" s="157"/>
      <c r="T77" s="157"/>
      <c r="U77" s="157"/>
      <c r="V77" s="157"/>
      <c r="W77" s="157"/>
      <c r="X77" s="157"/>
      <c r="Y77" s="157"/>
      <c r="Z77" s="147"/>
      <c r="AA77" s="147"/>
      <c r="AB77" s="147"/>
      <c r="AC77" s="147"/>
      <c r="AD77" s="147"/>
      <c r="AE77" s="147"/>
      <c r="AF77" s="147"/>
      <c r="AG77" s="147" t="s">
        <v>162</v>
      </c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outlineLevel="2" x14ac:dyDescent="0.2">
      <c r="A78" s="154"/>
      <c r="B78" s="155"/>
      <c r="C78" s="185" t="s">
        <v>250</v>
      </c>
      <c r="D78" s="158"/>
      <c r="E78" s="159">
        <v>48</v>
      </c>
      <c r="F78" s="157"/>
      <c r="G78" s="157"/>
      <c r="H78" s="157"/>
      <c r="I78" s="157"/>
      <c r="J78" s="157"/>
      <c r="K78" s="157"/>
      <c r="L78" s="157"/>
      <c r="M78" s="157"/>
      <c r="N78" s="156"/>
      <c r="O78" s="156"/>
      <c r="P78" s="156"/>
      <c r="Q78" s="156"/>
      <c r="R78" s="157"/>
      <c r="S78" s="157"/>
      <c r="T78" s="157"/>
      <c r="U78" s="157"/>
      <c r="V78" s="157"/>
      <c r="W78" s="157"/>
      <c r="X78" s="157"/>
      <c r="Y78" s="157"/>
      <c r="Z78" s="147"/>
      <c r="AA78" s="147"/>
      <c r="AB78" s="147"/>
      <c r="AC78" s="147"/>
      <c r="AD78" s="147"/>
      <c r="AE78" s="147"/>
      <c r="AF78" s="147"/>
      <c r="AG78" s="147" t="s">
        <v>157</v>
      </c>
      <c r="AH78" s="147">
        <v>0</v>
      </c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x14ac:dyDescent="0.2">
      <c r="A79" s="161" t="s">
        <v>143</v>
      </c>
      <c r="B79" s="162" t="s">
        <v>74</v>
      </c>
      <c r="C79" s="183" t="s">
        <v>75</v>
      </c>
      <c r="D79" s="163"/>
      <c r="E79" s="164"/>
      <c r="F79" s="165"/>
      <c r="G79" s="165">
        <f>SUMIF(AG80:AG90,"&lt;&gt;NOR",G80:G90)</f>
        <v>0</v>
      </c>
      <c r="H79" s="165"/>
      <c r="I79" s="165">
        <f>SUM(I80:I90)</f>
        <v>0</v>
      </c>
      <c r="J79" s="165"/>
      <c r="K79" s="165">
        <f>SUM(K80:K90)</f>
        <v>0</v>
      </c>
      <c r="L79" s="165"/>
      <c r="M79" s="165">
        <f>SUM(M80:M90)</f>
        <v>0</v>
      </c>
      <c r="N79" s="164"/>
      <c r="O79" s="164">
        <f>SUM(O80:O90)</f>
        <v>0.03</v>
      </c>
      <c r="P79" s="164"/>
      <c r="Q79" s="164">
        <f>SUM(Q80:Q90)</f>
        <v>50</v>
      </c>
      <c r="R79" s="165"/>
      <c r="S79" s="165"/>
      <c r="T79" s="166"/>
      <c r="U79" s="160"/>
      <c r="V79" s="160">
        <f>SUM(V80:V90)</f>
        <v>46.94</v>
      </c>
      <c r="W79" s="160"/>
      <c r="X79" s="160"/>
      <c r="Y79" s="160"/>
      <c r="AG79" t="s">
        <v>144</v>
      </c>
    </row>
    <row r="80" spans="1:60" ht="22.5" outlineLevel="1" x14ac:dyDescent="0.2">
      <c r="A80" s="168">
        <v>23</v>
      </c>
      <c r="B80" s="169" t="s">
        <v>254</v>
      </c>
      <c r="C80" s="184" t="s">
        <v>255</v>
      </c>
      <c r="D80" s="170" t="s">
        <v>147</v>
      </c>
      <c r="E80" s="171">
        <v>24.9315</v>
      </c>
      <c r="F80" s="172"/>
      <c r="G80" s="173">
        <f>ROUND(E80*F80,2)</f>
        <v>0</v>
      </c>
      <c r="H80" s="172"/>
      <c r="I80" s="173">
        <f>ROUND(E80*H80,2)</f>
        <v>0</v>
      </c>
      <c r="J80" s="172"/>
      <c r="K80" s="173">
        <f>ROUND(E80*J80,2)</f>
        <v>0</v>
      </c>
      <c r="L80" s="173">
        <v>21</v>
      </c>
      <c r="M80" s="173">
        <f>G80*(1+L80/100)</f>
        <v>0</v>
      </c>
      <c r="N80" s="171">
        <v>1.2800000000000001E-3</v>
      </c>
      <c r="O80" s="171">
        <f>ROUND(E80*N80,2)</f>
        <v>0.03</v>
      </c>
      <c r="P80" s="171">
        <v>1.95</v>
      </c>
      <c r="Q80" s="171">
        <f>ROUND(E80*P80,2)</f>
        <v>48.62</v>
      </c>
      <c r="R80" s="173" t="s">
        <v>256</v>
      </c>
      <c r="S80" s="173" t="s">
        <v>149</v>
      </c>
      <c r="T80" s="174" t="s">
        <v>150</v>
      </c>
      <c r="U80" s="157">
        <v>1.7010000000000001</v>
      </c>
      <c r="V80" s="157">
        <f>ROUND(E80*U80,2)</f>
        <v>42.41</v>
      </c>
      <c r="W80" s="157"/>
      <c r="X80" s="157" t="s">
        <v>151</v>
      </c>
      <c r="Y80" s="157" t="s">
        <v>152</v>
      </c>
      <c r="Z80" s="147"/>
      <c r="AA80" s="147"/>
      <c r="AB80" s="147"/>
      <c r="AC80" s="147"/>
      <c r="AD80" s="147"/>
      <c r="AE80" s="147"/>
      <c r="AF80" s="147"/>
      <c r="AG80" s="147" t="s">
        <v>153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ht="22.5" outlineLevel="2" x14ac:dyDescent="0.2">
      <c r="A81" s="154"/>
      <c r="B81" s="155"/>
      <c r="C81" s="246" t="s">
        <v>257</v>
      </c>
      <c r="D81" s="247"/>
      <c r="E81" s="247"/>
      <c r="F81" s="247"/>
      <c r="G81" s="247"/>
      <c r="H81" s="157"/>
      <c r="I81" s="157"/>
      <c r="J81" s="157"/>
      <c r="K81" s="157"/>
      <c r="L81" s="157"/>
      <c r="M81" s="157"/>
      <c r="N81" s="156"/>
      <c r="O81" s="156"/>
      <c r="P81" s="156"/>
      <c r="Q81" s="156"/>
      <c r="R81" s="157"/>
      <c r="S81" s="157"/>
      <c r="T81" s="157"/>
      <c r="U81" s="157"/>
      <c r="V81" s="157"/>
      <c r="W81" s="157"/>
      <c r="X81" s="157"/>
      <c r="Y81" s="157"/>
      <c r="Z81" s="147"/>
      <c r="AA81" s="147"/>
      <c r="AB81" s="147"/>
      <c r="AC81" s="147"/>
      <c r="AD81" s="147"/>
      <c r="AE81" s="147"/>
      <c r="AF81" s="147"/>
      <c r="AG81" s="147" t="s">
        <v>162</v>
      </c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75" t="str">
        <f>C81</f>
        <v>nebo vybourání otvorů průřezové plochy přes 4 m2 ve zdivu nadzákladovém, včetně pomocného lešení o výšce podlahy do 1900 mm a pro zatížení do 1,5 kPa  (150 kg/m2)</v>
      </c>
      <c r="BB81" s="147"/>
      <c r="BC81" s="147"/>
      <c r="BD81" s="147"/>
      <c r="BE81" s="147"/>
      <c r="BF81" s="147"/>
      <c r="BG81" s="147"/>
      <c r="BH81" s="147"/>
    </row>
    <row r="82" spans="1:60" outlineLevel="2" x14ac:dyDescent="0.2">
      <c r="A82" s="154"/>
      <c r="B82" s="155"/>
      <c r="C82" s="185" t="s">
        <v>258</v>
      </c>
      <c r="D82" s="158"/>
      <c r="E82" s="159">
        <v>24.9315</v>
      </c>
      <c r="F82" s="157"/>
      <c r="G82" s="157"/>
      <c r="H82" s="157"/>
      <c r="I82" s="157"/>
      <c r="J82" s="157"/>
      <c r="K82" s="157"/>
      <c r="L82" s="157"/>
      <c r="M82" s="157"/>
      <c r="N82" s="156"/>
      <c r="O82" s="156"/>
      <c r="P82" s="156"/>
      <c r="Q82" s="156"/>
      <c r="R82" s="157"/>
      <c r="S82" s="157"/>
      <c r="T82" s="157"/>
      <c r="U82" s="157"/>
      <c r="V82" s="157"/>
      <c r="W82" s="157"/>
      <c r="X82" s="157"/>
      <c r="Y82" s="157"/>
      <c r="Z82" s="147"/>
      <c r="AA82" s="147"/>
      <c r="AB82" s="147"/>
      <c r="AC82" s="147"/>
      <c r="AD82" s="147"/>
      <c r="AE82" s="147"/>
      <c r="AF82" s="147"/>
      <c r="AG82" s="147" t="s">
        <v>157</v>
      </c>
      <c r="AH82" s="147">
        <v>0</v>
      </c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ht="22.5" outlineLevel="1" x14ac:dyDescent="0.2">
      <c r="A83" s="168">
        <v>24</v>
      </c>
      <c r="B83" s="169" t="s">
        <v>259</v>
      </c>
      <c r="C83" s="184" t="s">
        <v>260</v>
      </c>
      <c r="D83" s="170" t="s">
        <v>147</v>
      </c>
      <c r="E83" s="171">
        <v>0.86399999999999999</v>
      </c>
      <c r="F83" s="172"/>
      <c r="G83" s="173">
        <f>ROUND(E83*F83,2)</f>
        <v>0</v>
      </c>
      <c r="H83" s="172"/>
      <c r="I83" s="173">
        <f>ROUND(E83*H83,2)</f>
        <v>0</v>
      </c>
      <c r="J83" s="172"/>
      <c r="K83" s="173">
        <f>ROUND(E83*J83,2)</f>
        <v>0</v>
      </c>
      <c r="L83" s="173">
        <v>21</v>
      </c>
      <c r="M83" s="173">
        <f>G83*(1+L83/100)</f>
        <v>0</v>
      </c>
      <c r="N83" s="171">
        <v>3.0999999999999999E-3</v>
      </c>
      <c r="O83" s="171">
        <f>ROUND(E83*N83,2)</f>
        <v>0</v>
      </c>
      <c r="P83" s="171">
        <v>1.6</v>
      </c>
      <c r="Q83" s="171">
        <f>ROUND(E83*P83,2)</f>
        <v>1.38</v>
      </c>
      <c r="R83" s="173" t="s">
        <v>256</v>
      </c>
      <c r="S83" s="173" t="s">
        <v>149</v>
      </c>
      <c r="T83" s="174" t="s">
        <v>150</v>
      </c>
      <c r="U83" s="157">
        <v>5.2439999999999998</v>
      </c>
      <c r="V83" s="157">
        <f>ROUND(E83*U83,2)</f>
        <v>4.53</v>
      </c>
      <c r="W83" s="157"/>
      <c r="X83" s="157" t="s">
        <v>151</v>
      </c>
      <c r="Y83" s="157" t="s">
        <v>152</v>
      </c>
      <c r="Z83" s="147"/>
      <c r="AA83" s="147"/>
      <c r="AB83" s="147"/>
      <c r="AC83" s="147"/>
      <c r="AD83" s="147"/>
      <c r="AE83" s="147"/>
      <c r="AF83" s="147"/>
      <c r="AG83" s="147" t="s">
        <v>153</v>
      </c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ht="22.5" outlineLevel="2" x14ac:dyDescent="0.2">
      <c r="A84" s="154"/>
      <c r="B84" s="155"/>
      <c r="C84" s="246" t="s">
        <v>261</v>
      </c>
      <c r="D84" s="247"/>
      <c r="E84" s="247"/>
      <c r="F84" s="247"/>
      <c r="G84" s="247"/>
      <c r="H84" s="157"/>
      <c r="I84" s="157"/>
      <c r="J84" s="157"/>
      <c r="K84" s="157"/>
      <c r="L84" s="157"/>
      <c r="M84" s="157"/>
      <c r="N84" s="156"/>
      <c r="O84" s="156"/>
      <c r="P84" s="156"/>
      <c r="Q84" s="156"/>
      <c r="R84" s="157"/>
      <c r="S84" s="157"/>
      <c r="T84" s="157"/>
      <c r="U84" s="157"/>
      <c r="V84" s="157"/>
      <c r="W84" s="157"/>
      <c r="X84" s="157"/>
      <c r="Y84" s="157"/>
      <c r="Z84" s="147"/>
      <c r="AA84" s="147"/>
      <c r="AB84" s="147"/>
      <c r="AC84" s="147"/>
      <c r="AD84" s="147"/>
      <c r="AE84" s="147"/>
      <c r="AF84" s="147"/>
      <c r="AG84" s="147" t="s">
        <v>162</v>
      </c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75" t="str">
        <f>C84</f>
        <v>nebo panelů železobetonových prefabrikovaných s dutinami, včetně pomocného lešení o výšce podlahy do 1900 mm a pro zatížení do 1,5 kPa  (150 kg/m2),</v>
      </c>
      <c r="BB84" s="147"/>
      <c r="BC84" s="147"/>
      <c r="BD84" s="147"/>
      <c r="BE84" s="147"/>
      <c r="BF84" s="147"/>
      <c r="BG84" s="147"/>
      <c r="BH84" s="147"/>
    </row>
    <row r="85" spans="1:60" outlineLevel="2" x14ac:dyDescent="0.2">
      <c r="A85" s="154"/>
      <c r="B85" s="155"/>
      <c r="C85" s="185" t="s">
        <v>262</v>
      </c>
      <c r="D85" s="158"/>
      <c r="E85" s="159">
        <v>0.432</v>
      </c>
      <c r="F85" s="157"/>
      <c r="G85" s="157"/>
      <c r="H85" s="157"/>
      <c r="I85" s="157"/>
      <c r="J85" s="157"/>
      <c r="K85" s="157"/>
      <c r="L85" s="157"/>
      <c r="M85" s="157"/>
      <c r="N85" s="156"/>
      <c r="O85" s="156"/>
      <c r="P85" s="156"/>
      <c r="Q85" s="156"/>
      <c r="R85" s="157"/>
      <c r="S85" s="157"/>
      <c r="T85" s="157"/>
      <c r="U85" s="157"/>
      <c r="V85" s="157"/>
      <c r="W85" s="157"/>
      <c r="X85" s="157"/>
      <c r="Y85" s="157"/>
      <c r="Z85" s="147"/>
      <c r="AA85" s="147"/>
      <c r="AB85" s="147"/>
      <c r="AC85" s="147"/>
      <c r="AD85" s="147"/>
      <c r="AE85" s="147"/>
      <c r="AF85" s="147"/>
      <c r="AG85" s="147" t="s">
        <v>157</v>
      </c>
      <c r="AH85" s="147">
        <v>0</v>
      </c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outlineLevel="3" x14ac:dyDescent="0.2">
      <c r="A86" s="154"/>
      <c r="B86" s="155"/>
      <c r="C86" s="185" t="s">
        <v>165</v>
      </c>
      <c r="D86" s="158"/>
      <c r="E86" s="159">
        <v>0.432</v>
      </c>
      <c r="F86" s="157"/>
      <c r="G86" s="157"/>
      <c r="H86" s="157"/>
      <c r="I86" s="157"/>
      <c r="J86" s="157"/>
      <c r="K86" s="157"/>
      <c r="L86" s="157"/>
      <c r="M86" s="157"/>
      <c r="N86" s="156"/>
      <c r="O86" s="156"/>
      <c r="P86" s="156"/>
      <c r="Q86" s="156"/>
      <c r="R86" s="157"/>
      <c r="S86" s="157"/>
      <c r="T86" s="157"/>
      <c r="U86" s="157"/>
      <c r="V86" s="157"/>
      <c r="W86" s="157"/>
      <c r="X86" s="157"/>
      <c r="Y86" s="157"/>
      <c r="Z86" s="147"/>
      <c r="AA86" s="147"/>
      <c r="AB86" s="147"/>
      <c r="AC86" s="147"/>
      <c r="AD86" s="147"/>
      <c r="AE86" s="147"/>
      <c r="AF86" s="147"/>
      <c r="AG86" s="147" t="s">
        <v>157</v>
      </c>
      <c r="AH86" s="147">
        <v>0</v>
      </c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ht="33.75" outlineLevel="1" x14ac:dyDescent="0.2">
      <c r="A87" s="168">
        <v>25</v>
      </c>
      <c r="B87" s="169" t="s">
        <v>263</v>
      </c>
      <c r="C87" s="184" t="s">
        <v>264</v>
      </c>
      <c r="D87" s="170" t="s">
        <v>247</v>
      </c>
      <c r="E87" s="171">
        <v>48</v>
      </c>
      <c r="F87" s="172"/>
      <c r="G87" s="173">
        <f>ROUND(E87*F87,2)</f>
        <v>0</v>
      </c>
      <c r="H87" s="172"/>
      <c r="I87" s="173">
        <f>ROUND(E87*H87,2)</f>
        <v>0</v>
      </c>
      <c r="J87" s="172"/>
      <c r="K87" s="173">
        <f>ROUND(E87*J87,2)</f>
        <v>0</v>
      </c>
      <c r="L87" s="173">
        <v>21</v>
      </c>
      <c r="M87" s="173">
        <f>G87*(1+L87/100)</f>
        <v>0</v>
      </c>
      <c r="N87" s="171">
        <v>0</v>
      </c>
      <c r="O87" s="171">
        <f>ROUND(E87*N87,2)</f>
        <v>0</v>
      </c>
      <c r="P87" s="171">
        <v>0</v>
      </c>
      <c r="Q87" s="171">
        <f>ROUND(E87*P87,2)</f>
        <v>0</v>
      </c>
      <c r="R87" s="173" t="s">
        <v>265</v>
      </c>
      <c r="S87" s="173" t="s">
        <v>149</v>
      </c>
      <c r="T87" s="174" t="s">
        <v>249</v>
      </c>
      <c r="U87" s="157">
        <v>0</v>
      </c>
      <c r="V87" s="157">
        <f>ROUND(E87*U87,2)</f>
        <v>0</v>
      </c>
      <c r="W87" s="157"/>
      <c r="X87" s="157" t="s">
        <v>266</v>
      </c>
      <c r="Y87" s="157" t="s">
        <v>152</v>
      </c>
      <c r="Z87" s="147"/>
      <c r="AA87" s="147"/>
      <c r="AB87" s="147"/>
      <c r="AC87" s="147"/>
      <c r="AD87" s="147"/>
      <c r="AE87" s="147"/>
      <c r="AF87" s="147"/>
      <c r="AG87" s="147" t="s">
        <v>267</v>
      </c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outlineLevel="2" x14ac:dyDescent="0.2">
      <c r="A88" s="154"/>
      <c r="B88" s="155"/>
      <c r="C88" s="185" t="s">
        <v>268</v>
      </c>
      <c r="D88" s="158"/>
      <c r="E88" s="159">
        <v>48</v>
      </c>
      <c r="F88" s="157"/>
      <c r="G88" s="157"/>
      <c r="H88" s="157"/>
      <c r="I88" s="157"/>
      <c r="J88" s="157"/>
      <c r="K88" s="157"/>
      <c r="L88" s="157"/>
      <c r="M88" s="157"/>
      <c r="N88" s="156"/>
      <c r="O88" s="156"/>
      <c r="P88" s="156"/>
      <c r="Q88" s="156"/>
      <c r="R88" s="157"/>
      <c r="S88" s="157"/>
      <c r="T88" s="157"/>
      <c r="U88" s="157"/>
      <c r="V88" s="157"/>
      <c r="W88" s="157"/>
      <c r="X88" s="157"/>
      <c r="Y88" s="157"/>
      <c r="Z88" s="147"/>
      <c r="AA88" s="147"/>
      <c r="AB88" s="147"/>
      <c r="AC88" s="147"/>
      <c r="AD88" s="147"/>
      <c r="AE88" s="147"/>
      <c r="AF88" s="147"/>
      <c r="AG88" s="147" t="s">
        <v>157</v>
      </c>
      <c r="AH88" s="147">
        <v>0</v>
      </c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ht="45" outlineLevel="1" x14ac:dyDescent="0.2">
      <c r="A89" s="168">
        <v>26</v>
      </c>
      <c r="B89" s="169" t="s">
        <v>269</v>
      </c>
      <c r="C89" s="184" t="s">
        <v>270</v>
      </c>
      <c r="D89" s="170" t="s">
        <v>247</v>
      </c>
      <c r="E89" s="171">
        <v>48</v>
      </c>
      <c r="F89" s="172"/>
      <c r="G89" s="173">
        <f>ROUND(E89*F89,2)</f>
        <v>0</v>
      </c>
      <c r="H89" s="172"/>
      <c r="I89" s="173">
        <f>ROUND(E89*H89,2)</f>
        <v>0</v>
      </c>
      <c r="J89" s="172"/>
      <c r="K89" s="173">
        <f>ROUND(E89*J89,2)</f>
        <v>0</v>
      </c>
      <c r="L89" s="173">
        <v>21</v>
      </c>
      <c r="M89" s="173">
        <f>G89*(1+L89/100)</f>
        <v>0</v>
      </c>
      <c r="N89" s="171">
        <v>0</v>
      </c>
      <c r="O89" s="171">
        <f>ROUND(E89*N89,2)</f>
        <v>0</v>
      </c>
      <c r="P89" s="171">
        <v>0</v>
      </c>
      <c r="Q89" s="171">
        <f>ROUND(E89*P89,2)</f>
        <v>0</v>
      </c>
      <c r="R89" s="173" t="s">
        <v>265</v>
      </c>
      <c r="S89" s="173" t="s">
        <v>149</v>
      </c>
      <c r="T89" s="174" t="s">
        <v>249</v>
      </c>
      <c r="U89" s="157">
        <v>0</v>
      </c>
      <c r="V89" s="157">
        <f>ROUND(E89*U89,2)</f>
        <v>0</v>
      </c>
      <c r="W89" s="157"/>
      <c r="X89" s="157" t="s">
        <v>266</v>
      </c>
      <c r="Y89" s="157" t="s">
        <v>152</v>
      </c>
      <c r="Z89" s="147"/>
      <c r="AA89" s="147"/>
      <c r="AB89" s="147"/>
      <c r="AC89" s="147"/>
      <c r="AD89" s="147"/>
      <c r="AE89" s="147"/>
      <c r="AF89" s="147"/>
      <c r="AG89" s="147" t="s">
        <v>267</v>
      </c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outlineLevel="2" x14ac:dyDescent="0.2">
      <c r="A90" s="154"/>
      <c r="B90" s="155"/>
      <c r="C90" s="185" t="s">
        <v>268</v>
      </c>
      <c r="D90" s="158"/>
      <c r="E90" s="159">
        <v>48</v>
      </c>
      <c r="F90" s="157"/>
      <c r="G90" s="157"/>
      <c r="H90" s="157"/>
      <c r="I90" s="157"/>
      <c r="J90" s="157"/>
      <c r="K90" s="157"/>
      <c r="L90" s="157"/>
      <c r="M90" s="157"/>
      <c r="N90" s="156"/>
      <c r="O90" s="156"/>
      <c r="P90" s="156"/>
      <c r="Q90" s="156"/>
      <c r="R90" s="157"/>
      <c r="S90" s="157"/>
      <c r="T90" s="157"/>
      <c r="U90" s="157"/>
      <c r="V90" s="157"/>
      <c r="W90" s="157"/>
      <c r="X90" s="157"/>
      <c r="Y90" s="157"/>
      <c r="Z90" s="147"/>
      <c r="AA90" s="147"/>
      <c r="AB90" s="147"/>
      <c r="AC90" s="147"/>
      <c r="AD90" s="147"/>
      <c r="AE90" s="147"/>
      <c r="AF90" s="147"/>
      <c r="AG90" s="147" t="s">
        <v>157</v>
      </c>
      <c r="AH90" s="147">
        <v>0</v>
      </c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x14ac:dyDescent="0.2">
      <c r="A91" s="161" t="s">
        <v>143</v>
      </c>
      <c r="B91" s="162" t="s">
        <v>76</v>
      </c>
      <c r="C91" s="183" t="s">
        <v>77</v>
      </c>
      <c r="D91" s="163"/>
      <c r="E91" s="164"/>
      <c r="F91" s="165"/>
      <c r="G91" s="165">
        <f>SUMIF(AG92:AG93,"&lt;&gt;NOR",G92:G93)</f>
        <v>0</v>
      </c>
      <c r="H91" s="165"/>
      <c r="I91" s="165">
        <f>SUM(I92:I93)</f>
        <v>0</v>
      </c>
      <c r="J91" s="165"/>
      <c r="K91" s="165">
        <f>SUM(K92:K93)</f>
        <v>0</v>
      </c>
      <c r="L91" s="165"/>
      <c r="M91" s="165">
        <f>SUM(M92:M93)</f>
        <v>0</v>
      </c>
      <c r="N91" s="164"/>
      <c r="O91" s="164">
        <f>SUM(O92:O93)</f>
        <v>0</v>
      </c>
      <c r="P91" s="164"/>
      <c r="Q91" s="164">
        <f>SUM(Q92:Q93)</f>
        <v>0</v>
      </c>
      <c r="R91" s="165"/>
      <c r="S91" s="165"/>
      <c r="T91" s="166"/>
      <c r="U91" s="160"/>
      <c r="V91" s="160">
        <f>SUM(V92:V93)</f>
        <v>153.13</v>
      </c>
      <c r="W91" s="160"/>
      <c r="X91" s="160"/>
      <c r="Y91" s="160"/>
      <c r="AG91" t="s">
        <v>144</v>
      </c>
    </row>
    <row r="92" spans="1:60" ht="22.5" outlineLevel="1" x14ac:dyDescent="0.2">
      <c r="A92" s="168">
        <v>27</v>
      </c>
      <c r="B92" s="169" t="s">
        <v>271</v>
      </c>
      <c r="C92" s="184" t="s">
        <v>272</v>
      </c>
      <c r="D92" s="170" t="s">
        <v>193</v>
      </c>
      <c r="E92" s="171">
        <v>80.93347</v>
      </c>
      <c r="F92" s="172"/>
      <c r="G92" s="173">
        <f>ROUND(E92*F92,2)</f>
        <v>0</v>
      </c>
      <c r="H92" s="172"/>
      <c r="I92" s="173">
        <f>ROUND(E92*H92,2)</f>
        <v>0</v>
      </c>
      <c r="J92" s="172"/>
      <c r="K92" s="173">
        <f>ROUND(E92*J92,2)</f>
        <v>0</v>
      </c>
      <c r="L92" s="173">
        <v>21</v>
      </c>
      <c r="M92" s="173">
        <f>G92*(1+L92/100)</f>
        <v>0</v>
      </c>
      <c r="N92" s="171">
        <v>0</v>
      </c>
      <c r="O92" s="171">
        <f>ROUND(E92*N92,2)</f>
        <v>0</v>
      </c>
      <c r="P92" s="171">
        <v>0</v>
      </c>
      <c r="Q92" s="171">
        <f>ROUND(E92*P92,2)</f>
        <v>0</v>
      </c>
      <c r="R92" s="173" t="s">
        <v>248</v>
      </c>
      <c r="S92" s="173" t="s">
        <v>149</v>
      </c>
      <c r="T92" s="174" t="s">
        <v>150</v>
      </c>
      <c r="U92" s="157">
        <v>1.8919999999999999</v>
      </c>
      <c r="V92" s="157">
        <f>ROUND(E92*U92,2)</f>
        <v>153.13</v>
      </c>
      <c r="W92" s="157"/>
      <c r="X92" s="157" t="s">
        <v>273</v>
      </c>
      <c r="Y92" s="157" t="s">
        <v>152</v>
      </c>
      <c r="Z92" s="147"/>
      <c r="AA92" s="147"/>
      <c r="AB92" s="147"/>
      <c r="AC92" s="147"/>
      <c r="AD92" s="147"/>
      <c r="AE92" s="147"/>
      <c r="AF92" s="147"/>
      <c r="AG92" s="147" t="s">
        <v>274</v>
      </c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</row>
    <row r="93" spans="1:60" outlineLevel="2" x14ac:dyDescent="0.2">
      <c r="A93" s="154"/>
      <c r="B93" s="155"/>
      <c r="C93" s="246" t="s">
        <v>275</v>
      </c>
      <c r="D93" s="247"/>
      <c r="E93" s="247"/>
      <c r="F93" s="247"/>
      <c r="G93" s="247"/>
      <c r="H93" s="157"/>
      <c r="I93" s="157"/>
      <c r="J93" s="157"/>
      <c r="K93" s="157"/>
      <c r="L93" s="157"/>
      <c r="M93" s="157"/>
      <c r="N93" s="156"/>
      <c r="O93" s="156"/>
      <c r="P93" s="156"/>
      <c r="Q93" s="156"/>
      <c r="R93" s="157"/>
      <c r="S93" s="157"/>
      <c r="T93" s="157"/>
      <c r="U93" s="157"/>
      <c r="V93" s="157"/>
      <c r="W93" s="157"/>
      <c r="X93" s="157"/>
      <c r="Y93" s="157"/>
      <c r="Z93" s="147"/>
      <c r="AA93" s="147"/>
      <c r="AB93" s="147"/>
      <c r="AC93" s="147"/>
      <c r="AD93" s="147"/>
      <c r="AE93" s="147"/>
      <c r="AF93" s="147"/>
      <c r="AG93" s="147" t="s">
        <v>162</v>
      </c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x14ac:dyDescent="0.2">
      <c r="A94" s="161" t="s">
        <v>143</v>
      </c>
      <c r="B94" s="162" t="s">
        <v>80</v>
      </c>
      <c r="C94" s="183" t="s">
        <v>81</v>
      </c>
      <c r="D94" s="163"/>
      <c r="E94" s="164"/>
      <c r="F94" s="165"/>
      <c r="G94" s="165">
        <f>SUMIF(AG95:AG162,"&lt;&gt;NOR",G95:G162)</f>
        <v>0</v>
      </c>
      <c r="H94" s="165"/>
      <c r="I94" s="165">
        <f>SUM(I95:I162)</f>
        <v>0</v>
      </c>
      <c r="J94" s="165"/>
      <c r="K94" s="165">
        <f>SUM(K95:K162)</f>
        <v>0</v>
      </c>
      <c r="L94" s="165"/>
      <c r="M94" s="165">
        <f>SUM(M95:M162)</f>
        <v>0</v>
      </c>
      <c r="N94" s="164"/>
      <c r="O94" s="164">
        <f>SUM(O95:O162)</f>
        <v>30.26</v>
      </c>
      <c r="P94" s="164"/>
      <c r="Q94" s="164">
        <f>SUM(Q95:Q162)</f>
        <v>33.28</v>
      </c>
      <c r="R94" s="165"/>
      <c r="S94" s="165"/>
      <c r="T94" s="166"/>
      <c r="U94" s="160"/>
      <c r="V94" s="160">
        <f>SUM(V95:V162)</f>
        <v>1181.6899999999998</v>
      </c>
      <c r="W94" s="160"/>
      <c r="X94" s="160"/>
      <c r="Y94" s="160"/>
      <c r="AG94" t="s">
        <v>144</v>
      </c>
    </row>
    <row r="95" spans="1:60" ht="22.5" outlineLevel="1" x14ac:dyDescent="0.2">
      <c r="A95" s="168">
        <v>28</v>
      </c>
      <c r="B95" s="169" t="s">
        <v>276</v>
      </c>
      <c r="C95" s="184" t="s">
        <v>277</v>
      </c>
      <c r="D95" s="170" t="s">
        <v>247</v>
      </c>
      <c r="E95" s="171">
        <v>4</v>
      </c>
      <c r="F95" s="172"/>
      <c r="G95" s="173">
        <f>ROUND(E95*F95,2)</f>
        <v>0</v>
      </c>
      <c r="H95" s="172"/>
      <c r="I95" s="173">
        <f>ROUND(E95*H95,2)</f>
        <v>0</v>
      </c>
      <c r="J95" s="172"/>
      <c r="K95" s="173">
        <f>ROUND(E95*J95,2)</f>
        <v>0</v>
      </c>
      <c r="L95" s="173">
        <v>21</v>
      </c>
      <c r="M95" s="173">
        <f>G95*(1+L95/100)</f>
        <v>0</v>
      </c>
      <c r="N95" s="171">
        <v>0.14369000000000001</v>
      </c>
      <c r="O95" s="171">
        <f>ROUND(E95*N95,2)</f>
        <v>0.56999999999999995</v>
      </c>
      <c r="P95" s="171">
        <v>0</v>
      </c>
      <c r="Q95" s="171">
        <f>ROUND(E95*P95,2)</f>
        <v>0</v>
      </c>
      <c r="R95" s="173" t="s">
        <v>278</v>
      </c>
      <c r="S95" s="173" t="s">
        <v>149</v>
      </c>
      <c r="T95" s="174" t="s">
        <v>150</v>
      </c>
      <c r="U95" s="157">
        <v>30</v>
      </c>
      <c r="V95" s="157">
        <f>ROUND(E95*U95,2)</f>
        <v>120</v>
      </c>
      <c r="W95" s="157"/>
      <c r="X95" s="157" t="s">
        <v>151</v>
      </c>
      <c r="Y95" s="157" t="s">
        <v>152</v>
      </c>
      <c r="Z95" s="147"/>
      <c r="AA95" s="147"/>
      <c r="AB95" s="147"/>
      <c r="AC95" s="147"/>
      <c r="AD95" s="147"/>
      <c r="AE95" s="147"/>
      <c r="AF95" s="147"/>
      <c r="AG95" s="147" t="s">
        <v>153</v>
      </c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outlineLevel="2" x14ac:dyDescent="0.2">
      <c r="A96" s="154"/>
      <c r="B96" s="155"/>
      <c r="C96" s="248" t="s">
        <v>279</v>
      </c>
      <c r="D96" s="249"/>
      <c r="E96" s="249"/>
      <c r="F96" s="249"/>
      <c r="G96" s="249"/>
      <c r="H96" s="157"/>
      <c r="I96" s="157"/>
      <c r="J96" s="157"/>
      <c r="K96" s="157"/>
      <c r="L96" s="157"/>
      <c r="M96" s="157"/>
      <c r="N96" s="156"/>
      <c r="O96" s="156"/>
      <c r="P96" s="156"/>
      <c r="Q96" s="156"/>
      <c r="R96" s="157"/>
      <c r="S96" s="157"/>
      <c r="T96" s="157"/>
      <c r="U96" s="157"/>
      <c r="V96" s="157"/>
      <c r="W96" s="157"/>
      <c r="X96" s="157"/>
      <c r="Y96" s="157"/>
      <c r="Z96" s="147"/>
      <c r="AA96" s="147"/>
      <c r="AB96" s="147"/>
      <c r="AC96" s="147"/>
      <c r="AD96" s="147"/>
      <c r="AE96" s="147"/>
      <c r="AF96" s="147"/>
      <c r="AG96" s="147" t="s">
        <v>155</v>
      </c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outlineLevel="1" x14ac:dyDescent="0.2">
      <c r="A97" s="168">
        <v>29</v>
      </c>
      <c r="B97" s="169" t="s">
        <v>280</v>
      </c>
      <c r="C97" s="184" t="s">
        <v>281</v>
      </c>
      <c r="D97" s="170" t="s">
        <v>247</v>
      </c>
      <c r="E97" s="171">
        <v>92</v>
      </c>
      <c r="F97" s="172"/>
      <c r="G97" s="173">
        <f>ROUND(E97*F97,2)</f>
        <v>0</v>
      </c>
      <c r="H97" s="172"/>
      <c r="I97" s="173">
        <f>ROUND(E97*H97,2)</f>
        <v>0</v>
      </c>
      <c r="J97" s="172"/>
      <c r="K97" s="173">
        <f>ROUND(E97*J97,2)</f>
        <v>0</v>
      </c>
      <c r="L97" s="173">
        <v>21</v>
      </c>
      <c r="M97" s="173">
        <f>G97*(1+L97/100)</f>
        <v>0</v>
      </c>
      <c r="N97" s="171">
        <v>0</v>
      </c>
      <c r="O97" s="171">
        <f>ROUND(E97*N97,2)</f>
        <v>0</v>
      </c>
      <c r="P97" s="171">
        <v>0</v>
      </c>
      <c r="Q97" s="171">
        <f>ROUND(E97*P97,2)</f>
        <v>0</v>
      </c>
      <c r="R97" s="173" t="s">
        <v>278</v>
      </c>
      <c r="S97" s="173" t="s">
        <v>149</v>
      </c>
      <c r="T97" s="174" t="s">
        <v>150</v>
      </c>
      <c r="U97" s="157">
        <v>0.14599999999999999</v>
      </c>
      <c r="V97" s="157">
        <f>ROUND(E97*U97,2)</f>
        <v>13.43</v>
      </c>
      <c r="W97" s="157"/>
      <c r="X97" s="157" t="s">
        <v>151</v>
      </c>
      <c r="Y97" s="157" t="s">
        <v>152</v>
      </c>
      <c r="Z97" s="147"/>
      <c r="AA97" s="147"/>
      <c r="AB97" s="147"/>
      <c r="AC97" s="147"/>
      <c r="AD97" s="147"/>
      <c r="AE97" s="147"/>
      <c r="AF97" s="147"/>
      <c r="AG97" s="147" t="s">
        <v>153</v>
      </c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outlineLevel="2" x14ac:dyDescent="0.2">
      <c r="A98" s="154"/>
      <c r="B98" s="155"/>
      <c r="C98" s="185" t="s">
        <v>282</v>
      </c>
      <c r="D98" s="158"/>
      <c r="E98" s="159">
        <v>92</v>
      </c>
      <c r="F98" s="157"/>
      <c r="G98" s="157"/>
      <c r="H98" s="157"/>
      <c r="I98" s="157"/>
      <c r="J98" s="157"/>
      <c r="K98" s="157"/>
      <c r="L98" s="157"/>
      <c r="M98" s="157"/>
      <c r="N98" s="156"/>
      <c r="O98" s="156"/>
      <c r="P98" s="156"/>
      <c r="Q98" s="156"/>
      <c r="R98" s="157"/>
      <c r="S98" s="157"/>
      <c r="T98" s="157"/>
      <c r="U98" s="157"/>
      <c r="V98" s="157"/>
      <c r="W98" s="157"/>
      <c r="X98" s="157"/>
      <c r="Y98" s="157"/>
      <c r="Z98" s="147"/>
      <c r="AA98" s="147"/>
      <c r="AB98" s="147"/>
      <c r="AC98" s="147"/>
      <c r="AD98" s="147"/>
      <c r="AE98" s="147"/>
      <c r="AF98" s="147"/>
      <c r="AG98" s="147" t="s">
        <v>157</v>
      </c>
      <c r="AH98" s="147">
        <v>0</v>
      </c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outlineLevel="1" x14ac:dyDescent="0.2">
      <c r="A99" s="168">
        <v>30</v>
      </c>
      <c r="B99" s="169" t="s">
        <v>283</v>
      </c>
      <c r="C99" s="184" t="s">
        <v>284</v>
      </c>
      <c r="D99" s="170" t="s">
        <v>247</v>
      </c>
      <c r="E99" s="171">
        <v>206</v>
      </c>
      <c r="F99" s="172"/>
      <c r="G99" s="173">
        <f>ROUND(E99*F99,2)</f>
        <v>0</v>
      </c>
      <c r="H99" s="172"/>
      <c r="I99" s="173">
        <f>ROUND(E99*H99,2)</f>
        <v>0</v>
      </c>
      <c r="J99" s="172"/>
      <c r="K99" s="173">
        <f>ROUND(E99*J99,2)</f>
        <v>0</v>
      </c>
      <c r="L99" s="173">
        <v>21</v>
      </c>
      <c r="M99" s="173">
        <f>G99*(1+L99/100)</f>
        <v>0</v>
      </c>
      <c r="N99" s="171">
        <v>0</v>
      </c>
      <c r="O99" s="171">
        <f>ROUND(E99*N99,2)</f>
        <v>0</v>
      </c>
      <c r="P99" s="171">
        <v>0.01</v>
      </c>
      <c r="Q99" s="171">
        <f>ROUND(E99*P99,2)</f>
        <v>2.06</v>
      </c>
      <c r="R99" s="173" t="s">
        <v>278</v>
      </c>
      <c r="S99" s="173" t="s">
        <v>149</v>
      </c>
      <c r="T99" s="174" t="s">
        <v>150</v>
      </c>
      <c r="U99" s="157">
        <v>0.1</v>
      </c>
      <c r="V99" s="157">
        <f>ROUND(E99*U99,2)</f>
        <v>20.6</v>
      </c>
      <c r="W99" s="157"/>
      <c r="X99" s="157" t="s">
        <v>151</v>
      </c>
      <c r="Y99" s="157" t="s">
        <v>152</v>
      </c>
      <c r="Z99" s="147"/>
      <c r="AA99" s="147"/>
      <c r="AB99" s="147"/>
      <c r="AC99" s="147"/>
      <c r="AD99" s="147"/>
      <c r="AE99" s="147"/>
      <c r="AF99" s="147"/>
      <c r="AG99" s="147" t="s">
        <v>153</v>
      </c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2" x14ac:dyDescent="0.2">
      <c r="A100" s="154"/>
      <c r="B100" s="155"/>
      <c r="C100" s="185" t="s">
        <v>285</v>
      </c>
      <c r="D100" s="158"/>
      <c r="E100" s="159">
        <v>206</v>
      </c>
      <c r="F100" s="157"/>
      <c r="G100" s="157"/>
      <c r="H100" s="157"/>
      <c r="I100" s="157"/>
      <c r="J100" s="157"/>
      <c r="K100" s="157"/>
      <c r="L100" s="157"/>
      <c r="M100" s="157"/>
      <c r="N100" s="156"/>
      <c r="O100" s="156"/>
      <c r="P100" s="156"/>
      <c r="Q100" s="156"/>
      <c r="R100" s="157"/>
      <c r="S100" s="157"/>
      <c r="T100" s="157"/>
      <c r="U100" s="157"/>
      <c r="V100" s="157"/>
      <c r="W100" s="157"/>
      <c r="X100" s="157"/>
      <c r="Y100" s="157"/>
      <c r="Z100" s="147"/>
      <c r="AA100" s="147"/>
      <c r="AB100" s="147"/>
      <c r="AC100" s="147"/>
      <c r="AD100" s="147"/>
      <c r="AE100" s="147"/>
      <c r="AF100" s="147"/>
      <c r="AG100" s="147" t="s">
        <v>157</v>
      </c>
      <c r="AH100" s="147">
        <v>0</v>
      </c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ht="33.75" outlineLevel="1" x14ac:dyDescent="0.2">
      <c r="A101" s="168">
        <v>31</v>
      </c>
      <c r="B101" s="169" t="s">
        <v>286</v>
      </c>
      <c r="C101" s="184" t="s">
        <v>287</v>
      </c>
      <c r="D101" s="170" t="s">
        <v>187</v>
      </c>
      <c r="E101" s="171">
        <v>302.77</v>
      </c>
      <c r="F101" s="172"/>
      <c r="G101" s="173">
        <f>ROUND(E101*F101,2)</f>
        <v>0</v>
      </c>
      <c r="H101" s="172"/>
      <c r="I101" s="173">
        <f>ROUND(E101*H101,2)</f>
        <v>0</v>
      </c>
      <c r="J101" s="172"/>
      <c r="K101" s="173">
        <f>ROUND(E101*J101,2)</f>
        <v>0</v>
      </c>
      <c r="L101" s="173">
        <v>21</v>
      </c>
      <c r="M101" s="173">
        <f>G101*(1+L101/100)</f>
        <v>0</v>
      </c>
      <c r="N101" s="171">
        <v>9.8999999999999999E-4</v>
      </c>
      <c r="O101" s="171">
        <f>ROUND(E101*N101,2)</f>
        <v>0.3</v>
      </c>
      <c r="P101" s="171">
        <v>0</v>
      </c>
      <c r="Q101" s="171">
        <f>ROUND(E101*P101,2)</f>
        <v>0</v>
      </c>
      <c r="R101" s="173" t="s">
        <v>278</v>
      </c>
      <c r="S101" s="173" t="s">
        <v>149</v>
      </c>
      <c r="T101" s="174" t="s">
        <v>150</v>
      </c>
      <c r="U101" s="157">
        <v>0.36099999999999999</v>
      </c>
      <c r="V101" s="157">
        <f>ROUND(E101*U101,2)</f>
        <v>109.3</v>
      </c>
      <c r="W101" s="157"/>
      <c r="X101" s="157" t="s">
        <v>151</v>
      </c>
      <c r="Y101" s="157" t="s">
        <v>152</v>
      </c>
      <c r="Z101" s="147"/>
      <c r="AA101" s="147"/>
      <c r="AB101" s="147"/>
      <c r="AC101" s="147"/>
      <c r="AD101" s="147"/>
      <c r="AE101" s="147"/>
      <c r="AF101" s="147"/>
      <c r="AG101" s="147" t="s">
        <v>153</v>
      </c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</row>
    <row r="102" spans="1:60" outlineLevel="2" x14ac:dyDescent="0.2">
      <c r="A102" s="154"/>
      <c r="B102" s="155"/>
      <c r="C102" s="185" t="s">
        <v>288</v>
      </c>
      <c r="D102" s="158"/>
      <c r="E102" s="159"/>
      <c r="F102" s="157"/>
      <c r="G102" s="157"/>
      <c r="H102" s="157"/>
      <c r="I102" s="157"/>
      <c r="J102" s="157"/>
      <c r="K102" s="157"/>
      <c r="L102" s="157"/>
      <c r="M102" s="157"/>
      <c r="N102" s="156"/>
      <c r="O102" s="156"/>
      <c r="P102" s="156"/>
      <c r="Q102" s="156"/>
      <c r="R102" s="157"/>
      <c r="S102" s="157"/>
      <c r="T102" s="157"/>
      <c r="U102" s="157"/>
      <c r="V102" s="157"/>
      <c r="W102" s="157"/>
      <c r="X102" s="157"/>
      <c r="Y102" s="157"/>
      <c r="Z102" s="147"/>
      <c r="AA102" s="147"/>
      <c r="AB102" s="147"/>
      <c r="AC102" s="147"/>
      <c r="AD102" s="147"/>
      <c r="AE102" s="147"/>
      <c r="AF102" s="147"/>
      <c r="AG102" s="147" t="s">
        <v>157</v>
      </c>
      <c r="AH102" s="147">
        <v>0</v>
      </c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outlineLevel="3" x14ac:dyDescent="0.2">
      <c r="A103" s="154"/>
      <c r="B103" s="155"/>
      <c r="C103" s="185" t="s">
        <v>289</v>
      </c>
      <c r="D103" s="158"/>
      <c r="E103" s="159">
        <v>88.68</v>
      </c>
      <c r="F103" s="157"/>
      <c r="G103" s="157"/>
      <c r="H103" s="157"/>
      <c r="I103" s="157"/>
      <c r="J103" s="157"/>
      <c r="K103" s="157"/>
      <c r="L103" s="157"/>
      <c r="M103" s="157"/>
      <c r="N103" s="156"/>
      <c r="O103" s="156"/>
      <c r="P103" s="156"/>
      <c r="Q103" s="156"/>
      <c r="R103" s="157"/>
      <c r="S103" s="157"/>
      <c r="T103" s="157"/>
      <c r="U103" s="157"/>
      <c r="V103" s="157"/>
      <c r="W103" s="157"/>
      <c r="X103" s="157"/>
      <c r="Y103" s="157"/>
      <c r="Z103" s="147"/>
      <c r="AA103" s="147"/>
      <c r="AB103" s="147"/>
      <c r="AC103" s="147"/>
      <c r="AD103" s="147"/>
      <c r="AE103" s="147"/>
      <c r="AF103" s="147"/>
      <c r="AG103" s="147" t="s">
        <v>157</v>
      </c>
      <c r="AH103" s="147">
        <v>0</v>
      </c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outlineLevel="3" x14ac:dyDescent="0.2">
      <c r="A104" s="154"/>
      <c r="B104" s="155"/>
      <c r="C104" s="185" t="s">
        <v>290</v>
      </c>
      <c r="D104" s="158"/>
      <c r="E104" s="159">
        <v>79.653999999999996</v>
      </c>
      <c r="F104" s="157"/>
      <c r="G104" s="157"/>
      <c r="H104" s="157"/>
      <c r="I104" s="157"/>
      <c r="J104" s="157"/>
      <c r="K104" s="157"/>
      <c r="L104" s="157"/>
      <c r="M104" s="157"/>
      <c r="N104" s="156"/>
      <c r="O104" s="156"/>
      <c r="P104" s="156"/>
      <c r="Q104" s="156"/>
      <c r="R104" s="157"/>
      <c r="S104" s="157"/>
      <c r="T104" s="157"/>
      <c r="U104" s="157"/>
      <c r="V104" s="157"/>
      <c r="W104" s="157"/>
      <c r="X104" s="157"/>
      <c r="Y104" s="157"/>
      <c r="Z104" s="147"/>
      <c r="AA104" s="147"/>
      <c r="AB104" s="147"/>
      <c r="AC104" s="147"/>
      <c r="AD104" s="147"/>
      <c r="AE104" s="147"/>
      <c r="AF104" s="147"/>
      <c r="AG104" s="147" t="s">
        <v>157</v>
      </c>
      <c r="AH104" s="147">
        <v>0</v>
      </c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outlineLevel="3" x14ac:dyDescent="0.2">
      <c r="A105" s="154"/>
      <c r="B105" s="155"/>
      <c r="C105" s="185" t="s">
        <v>291</v>
      </c>
      <c r="D105" s="158"/>
      <c r="E105" s="159">
        <v>134.43600000000001</v>
      </c>
      <c r="F105" s="157"/>
      <c r="G105" s="157"/>
      <c r="H105" s="157"/>
      <c r="I105" s="157"/>
      <c r="J105" s="157"/>
      <c r="K105" s="157"/>
      <c r="L105" s="157"/>
      <c r="M105" s="157"/>
      <c r="N105" s="156"/>
      <c r="O105" s="156"/>
      <c r="P105" s="156"/>
      <c r="Q105" s="156"/>
      <c r="R105" s="157"/>
      <c r="S105" s="157"/>
      <c r="T105" s="157"/>
      <c r="U105" s="157"/>
      <c r="V105" s="157"/>
      <c r="W105" s="157"/>
      <c r="X105" s="157"/>
      <c r="Y105" s="157"/>
      <c r="Z105" s="147"/>
      <c r="AA105" s="147"/>
      <c r="AB105" s="147"/>
      <c r="AC105" s="147"/>
      <c r="AD105" s="147"/>
      <c r="AE105" s="147"/>
      <c r="AF105" s="147"/>
      <c r="AG105" s="147" t="s">
        <v>157</v>
      </c>
      <c r="AH105" s="147">
        <v>0</v>
      </c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ht="33.75" outlineLevel="1" x14ac:dyDescent="0.2">
      <c r="A106" s="168">
        <v>32</v>
      </c>
      <c r="B106" s="169" t="s">
        <v>292</v>
      </c>
      <c r="C106" s="184" t="s">
        <v>293</v>
      </c>
      <c r="D106" s="170" t="s">
        <v>187</v>
      </c>
      <c r="E106" s="171">
        <v>544.94000000000005</v>
      </c>
      <c r="F106" s="172"/>
      <c r="G106" s="173">
        <f>ROUND(E106*F106,2)</f>
        <v>0</v>
      </c>
      <c r="H106" s="172"/>
      <c r="I106" s="173">
        <f>ROUND(E106*H106,2)</f>
        <v>0</v>
      </c>
      <c r="J106" s="172"/>
      <c r="K106" s="173">
        <f>ROUND(E106*J106,2)</f>
        <v>0</v>
      </c>
      <c r="L106" s="173">
        <v>21</v>
      </c>
      <c r="M106" s="173">
        <f>G106*(1+L106/100)</f>
        <v>0</v>
      </c>
      <c r="N106" s="171">
        <v>9.8999999999999999E-4</v>
      </c>
      <c r="O106" s="171">
        <f>ROUND(E106*N106,2)</f>
        <v>0.54</v>
      </c>
      <c r="P106" s="171">
        <v>0</v>
      </c>
      <c r="Q106" s="171">
        <f>ROUND(E106*P106,2)</f>
        <v>0</v>
      </c>
      <c r="R106" s="173" t="s">
        <v>278</v>
      </c>
      <c r="S106" s="173" t="s">
        <v>149</v>
      </c>
      <c r="T106" s="174" t="s">
        <v>150</v>
      </c>
      <c r="U106" s="157">
        <v>0.45300000000000001</v>
      </c>
      <c r="V106" s="157">
        <f>ROUND(E106*U106,2)</f>
        <v>246.86</v>
      </c>
      <c r="W106" s="157"/>
      <c r="X106" s="157" t="s">
        <v>151</v>
      </c>
      <c r="Y106" s="157" t="s">
        <v>152</v>
      </c>
      <c r="Z106" s="147"/>
      <c r="AA106" s="147"/>
      <c r="AB106" s="147"/>
      <c r="AC106" s="147"/>
      <c r="AD106" s="147"/>
      <c r="AE106" s="147"/>
      <c r="AF106" s="147"/>
      <c r="AG106" s="147" t="s">
        <v>153</v>
      </c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</row>
    <row r="107" spans="1:60" outlineLevel="2" x14ac:dyDescent="0.2">
      <c r="A107" s="154"/>
      <c r="B107" s="155"/>
      <c r="C107" s="185" t="s">
        <v>288</v>
      </c>
      <c r="D107" s="158"/>
      <c r="E107" s="159"/>
      <c r="F107" s="157"/>
      <c r="G107" s="157"/>
      <c r="H107" s="157"/>
      <c r="I107" s="157"/>
      <c r="J107" s="157"/>
      <c r="K107" s="157"/>
      <c r="L107" s="157"/>
      <c r="M107" s="157"/>
      <c r="N107" s="156"/>
      <c r="O107" s="156"/>
      <c r="P107" s="156"/>
      <c r="Q107" s="156"/>
      <c r="R107" s="157"/>
      <c r="S107" s="157"/>
      <c r="T107" s="157"/>
      <c r="U107" s="157"/>
      <c r="V107" s="157"/>
      <c r="W107" s="157"/>
      <c r="X107" s="157"/>
      <c r="Y107" s="157"/>
      <c r="Z107" s="147"/>
      <c r="AA107" s="147"/>
      <c r="AB107" s="147"/>
      <c r="AC107" s="147"/>
      <c r="AD107" s="147"/>
      <c r="AE107" s="147"/>
      <c r="AF107" s="147"/>
      <c r="AG107" s="147" t="s">
        <v>157</v>
      </c>
      <c r="AH107" s="147">
        <v>0</v>
      </c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outlineLevel="3" x14ac:dyDescent="0.2">
      <c r="A108" s="154"/>
      <c r="B108" s="155"/>
      <c r="C108" s="185" t="s">
        <v>294</v>
      </c>
      <c r="D108" s="158"/>
      <c r="E108" s="159">
        <v>415.20800000000003</v>
      </c>
      <c r="F108" s="157"/>
      <c r="G108" s="157"/>
      <c r="H108" s="157"/>
      <c r="I108" s="157"/>
      <c r="J108" s="157"/>
      <c r="K108" s="157"/>
      <c r="L108" s="157"/>
      <c r="M108" s="157"/>
      <c r="N108" s="156"/>
      <c r="O108" s="156"/>
      <c r="P108" s="156"/>
      <c r="Q108" s="156"/>
      <c r="R108" s="157"/>
      <c r="S108" s="157"/>
      <c r="T108" s="157"/>
      <c r="U108" s="157"/>
      <c r="V108" s="157"/>
      <c r="W108" s="157"/>
      <c r="X108" s="157"/>
      <c r="Y108" s="157"/>
      <c r="Z108" s="147"/>
      <c r="AA108" s="147"/>
      <c r="AB108" s="147"/>
      <c r="AC108" s="147"/>
      <c r="AD108" s="147"/>
      <c r="AE108" s="147"/>
      <c r="AF108" s="147"/>
      <c r="AG108" s="147" t="s">
        <v>157</v>
      </c>
      <c r="AH108" s="147">
        <v>0</v>
      </c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outlineLevel="3" x14ac:dyDescent="0.2">
      <c r="A109" s="154"/>
      <c r="B109" s="155"/>
      <c r="C109" s="185" t="s">
        <v>295</v>
      </c>
      <c r="D109" s="158"/>
      <c r="E109" s="159">
        <v>43.610999999999997</v>
      </c>
      <c r="F109" s="157"/>
      <c r="G109" s="157"/>
      <c r="H109" s="157"/>
      <c r="I109" s="157"/>
      <c r="J109" s="157"/>
      <c r="K109" s="157"/>
      <c r="L109" s="157"/>
      <c r="M109" s="157"/>
      <c r="N109" s="156"/>
      <c r="O109" s="156"/>
      <c r="P109" s="156"/>
      <c r="Q109" s="156"/>
      <c r="R109" s="157"/>
      <c r="S109" s="157"/>
      <c r="T109" s="157"/>
      <c r="U109" s="157"/>
      <c r="V109" s="157"/>
      <c r="W109" s="157"/>
      <c r="X109" s="157"/>
      <c r="Y109" s="157"/>
      <c r="Z109" s="147"/>
      <c r="AA109" s="147"/>
      <c r="AB109" s="147"/>
      <c r="AC109" s="147"/>
      <c r="AD109" s="147"/>
      <c r="AE109" s="147"/>
      <c r="AF109" s="147"/>
      <c r="AG109" s="147" t="s">
        <v>157</v>
      </c>
      <c r="AH109" s="147">
        <v>0</v>
      </c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outlineLevel="3" x14ac:dyDescent="0.2">
      <c r="A110" s="154"/>
      <c r="B110" s="155"/>
      <c r="C110" s="185" t="s">
        <v>296</v>
      </c>
      <c r="D110" s="158"/>
      <c r="E110" s="159">
        <v>83.462999999999994</v>
      </c>
      <c r="F110" s="157"/>
      <c r="G110" s="157"/>
      <c r="H110" s="157"/>
      <c r="I110" s="157"/>
      <c r="J110" s="157"/>
      <c r="K110" s="157"/>
      <c r="L110" s="157"/>
      <c r="M110" s="157"/>
      <c r="N110" s="156"/>
      <c r="O110" s="156"/>
      <c r="P110" s="156"/>
      <c r="Q110" s="156"/>
      <c r="R110" s="157"/>
      <c r="S110" s="157"/>
      <c r="T110" s="157"/>
      <c r="U110" s="157"/>
      <c r="V110" s="157"/>
      <c r="W110" s="157"/>
      <c r="X110" s="157"/>
      <c r="Y110" s="157"/>
      <c r="Z110" s="147"/>
      <c r="AA110" s="147"/>
      <c r="AB110" s="147"/>
      <c r="AC110" s="147"/>
      <c r="AD110" s="147"/>
      <c r="AE110" s="147"/>
      <c r="AF110" s="147"/>
      <c r="AG110" s="147" t="s">
        <v>157</v>
      </c>
      <c r="AH110" s="147">
        <v>0</v>
      </c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outlineLevel="3" x14ac:dyDescent="0.2">
      <c r="A111" s="154"/>
      <c r="B111" s="155"/>
      <c r="C111" s="185" t="s">
        <v>297</v>
      </c>
      <c r="D111" s="158"/>
      <c r="E111" s="159">
        <v>2.6579999999999999</v>
      </c>
      <c r="F111" s="157"/>
      <c r="G111" s="157"/>
      <c r="H111" s="157"/>
      <c r="I111" s="157"/>
      <c r="J111" s="157"/>
      <c r="K111" s="157"/>
      <c r="L111" s="157"/>
      <c r="M111" s="157"/>
      <c r="N111" s="156"/>
      <c r="O111" s="156"/>
      <c r="P111" s="156"/>
      <c r="Q111" s="156"/>
      <c r="R111" s="157"/>
      <c r="S111" s="157"/>
      <c r="T111" s="157"/>
      <c r="U111" s="157"/>
      <c r="V111" s="157"/>
      <c r="W111" s="157"/>
      <c r="X111" s="157"/>
      <c r="Y111" s="157"/>
      <c r="Z111" s="147"/>
      <c r="AA111" s="147"/>
      <c r="AB111" s="147"/>
      <c r="AC111" s="147"/>
      <c r="AD111" s="147"/>
      <c r="AE111" s="147"/>
      <c r="AF111" s="147"/>
      <c r="AG111" s="147" t="s">
        <v>157</v>
      </c>
      <c r="AH111" s="147">
        <v>0</v>
      </c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ht="33.75" outlineLevel="1" x14ac:dyDescent="0.2">
      <c r="A112" s="168">
        <v>33</v>
      </c>
      <c r="B112" s="169" t="s">
        <v>298</v>
      </c>
      <c r="C112" s="184" t="s">
        <v>299</v>
      </c>
      <c r="D112" s="170" t="s">
        <v>187</v>
      </c>
      <c r="E112" s="171">
        <v>360.80200000000002</v>
      </c>
      <c r="F112" s="172"/>
      <c r="G112" s="173">
        <f>ROUND(E112*F112,2)</f>
        <v>0</v>
      </c>
      <c r="H112" s="172"/>
      <c r="I112" s="173">
        <f>ROUND(E112*H112,2)</f>
        <v>0</v>
      </c>
      <c r="J112" s="172"/>
      <c r="K112" s="173">
        <f>ROUND(E112*J112,2)</f>
        <v>0</v>
      </c>
      <c r="L112" s="173">
        <v>21</v>
      </c>
      <c r="M112" s="173">
        <f>G112*(1+L112/100)</f>
        <v>0</v>
      </c>
      <c r="N112" s="171">
        <v>9.8999999999999999E-4</v>
      </c>
      <c r="O112" s="171">
        <f>ROUND(E112*N112,2)</f>
        <v>0.36</v>
      </c>
      <c r="P112" s="171">
        <v>0</v>
      </c>
      <c r="Q112" s="171">
        <f>ROUND(E112*P112,2)</f>
        <v>0</v>
      </c>
      <c r="R112" s="173" t="s">
        <v>278</v>
      </c>
      <c r="S112" s="173" t="s">
        <v>149</v>
      </c>
      <c r="T112" s="174" t="s">
        <v>150</v>
      </c>
      <c r="U112" s="157">
        <v>0.48899999999999999</v>
      </c>
      <c r="V112" s="157">
        <f>ROUND(E112*U112,2)</f>
        <v>176.43</v>
      </c>
      <c r="W112" s="157"/>
      <c r="X112" s="157" t="s">
        <v>151</v>
      </c>
      <c r="Y112" s="157" t="s">
        <v>152</v>
      </c>
      <c r="Z112" s="147"/>
      <c r="AA112" s="147"/>
      <c r="AB112" s="147"/>
      <c r="AC112" s="147"/>
      <c r="AD112" s="147"/>
      <c r="AE112" s="147"/>
      <c r="AF112" s="147"/>
      <c r="AG112" s="147" t="s">
        <v>153</v>
      </c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outlineLevel="2" x14ac:dyDescent="0.2">
      <c r="A113" s="154"/>
      <c r="B113" s="155"/>
      <c r="C113" s="185" t="s">
        <v>288</v>
      </c>
      <c r="D113" s="158"/>
      <c r="E113" s="159"/>
      <c r="F113" s="157"/>
      <c r="G113" s="157"/>
      <c r="H113" s="157"/>
      <c r="I113" s="157"/>
      <c r="J113" s="157"/>
      <c r="K113" s="157"/>
      <c r="L113" s="157"/>
      <c r="M113" s="157"/>
      <c r="N113" s="156"/>
      <c r="O113" s="156"/>
      <c r="P113" s="156"/>
      <c r="Q113" s="156"/>
      <c r="R113" s="157"/>
      <c r="S113" s="157"/>
      <c r="T113" s="157"/>
      <c r="U113" s="157"/>
      <c r="V113" s="157"/>
      <c r="W113" s="157"/>
      <c r="X113" s="157"/>
      <c r="Y113" s="157"/>
      <c r="Z113" s="147"/>
      <c r="AA113" s="147"/>
      <c r="AB113" s="147"/>
      <c r="AC113" s="147"/>
      <c r="AD113" s="147"/>
      <c r="AE113" s="147"/>
      <c r="AF113" s="147"/>
      <c r="AG113" s="147" t="s">
        <v>157</v>
      </c>
      <c r="AH113" s="147">
        <v>0</v>
      </c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</row>
    <row r="114" spans="1:60" outlineLevel="3" x14ac:dyDescent="0.2">
      <c r="A114" s="154"/>
      <c r="B114" s="155"/>
      <c r="C114" s="185" t="s">
        <v>300</v>
      </c>
      <c r="D114" s="158"/>
      <c r="E114" s="159">
        <v>174.41300000000001</v>
      </c>
      <c r="F114" s="157"/>
      <c r="G114" s="157"/>
      <c r="H114" s="157"/>
      <c r="I114" s="157"/>
      <c r="J114" s="157"/>
      <c r="K114" s="157"/>
      <c r="L114" s="157"/>
      <c r="M114" s="157"/>
      <c r="N114" s="156"/>
      <c r="O114" s="156"/>
      <c r="P114" s="156"/>
      <c r="Q114" s="156"/>
      <c r="R114" s="157"/>
      <c r="S114" s="157"/>
      <c r="T114" s="157"/>
      <c r="U114" s="157"/>
      <c r="V114" s="157"/>
      <c r="W114" s="157"/>
      <c r="X114" s="157"/>
      <c r="Y114" s="157"/>
      <c r="Z114" s="147"/>
      <c r="AA114" s="147"/>
      <c r="AB114" s="147"/>
      <c r="AC114" s="147"/>
      <c r="AD114" s="147"/>
      <c r="AE114" s="147"/>
      <c r="AF114" s="147"/>
      <c r="AG114" s="147" t="s">
        <v>157</v>
      </c>
      <c r="AH114" s="147">
        <v>0</v>
      </c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outlineLevel="3" x14ac:dyDescent="0.2">
      <c r="A115" s="154"/>
      <c r="B115" s="155"/>
      <c r="C115" s="185" t="s">
        <v>301</v>
      </c>
      <c r="D115" s="158"/>
      <c r="E115" s="159">
        <v>57.401000000000003</v>
      </c>
      <c r="F115" s="157"/>
      <c r="G115" s="157"/>
      <c r="H115" s="157"/>
      <c r="I115" s="157"/>
      <c r="J115" s="157"/>
      <c r="K115" s="157"/>
      <c r="L115" s="157"/>
      <c r="M115" s="157"/>
      <c r="N115" s="156"/>
      <c r="O115" s="156"/>
      <c r="P115" s="156"/>
      <c r="Q115" s="156"/>
      <c r="R115" s="157"/>
      <c r="S115" s="157"/>
      <c r="T115" s="157"/>
      <c r="U115" s="157"/>
      <c r="V115" s="157"/>
      <c r="W115" s="157"/>
      <c r="X115" s="157"/>
      <c r="Y115" s="157"/>
      <c r="Z115" s="147"/>
      <c r="AA115" s="147"/>
      <c r="AB115" s="147"/>
      <c r="AC115" s="147"/>
      <c r="AD115" s="147"/>
      <c r="AE115" s="147"/>
      <c r="AF115" s="147"/>
      <c r="AG115" s="147" t="s">
        <v>157</v>
      </c>
      <c r="AH115" s="147">
        <v>0</v>
      </c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outlineLevel="3" x14ac:dyDescent="0.2">
      <c r="A116" s="154"/>
      <c r="B116" s="155"/>
      <c r="C116" s="185" t="s">
        <v>302</v>
      </c>
      <c r="D116" s="158"/>
      <c r="E116" s="159">
        <v>88.525999999999996</v>
      </c>
      <c r="F116" s="157"/>
      <c r="G116" s="157"/>
      <c r="H116" s="157"/>
      <c r="I116" s="157"/>
      <c r="J116" s="157"/>
      <c r="K116" s="157"/>
      <c r="L116" s="157"/>
      <c r="M116" s="157"/>
      <c r="N116" s="156"/>
      <c r="O116" s="156"/>
      <c r="P116" s="156"/>
      <c r="Q116" s="156"/>
      <c r="R116" s="157"/>
      <c r="S116" s="157"/>
      <c r="T116" s="157"/>
      <c r="U116" s="157"/>
      <c r="V116" s="157"/>
      <c r="W116" s="157"/>
      <c r="X116" s="157"/>
      <c r="Y116" s="157"/>
      <c r="Z116" s="147"/>
      <c r="AA116" s="147"/>
      <c r="AB116" s="147"/>
      <c r="AC116" s="147"/>
      <c r="AD116" s="147"/>
      <c r="AE116" s="147"/>
      <c r="AF116" s="147"/>
      <c r="AG116" s="147" t="s">
        <v>157</v>
      </c>
      <c r="AH116" s="147">
        <v>0</v>
      </c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</row>
    <row r="117" spans="1:60" outlineLevel="3" x14ac:dyDescent="0.2">
      <c r="A117" s="154"/>
      <c r="B117" s="155"/>
      <c r="C117" s="185" t="s">
        <v>303</v>
      </c>
      <c r="D117" s="158"/>
      <c r="E117" s="159">
        <v>40.462000000000003</v>
      </c>
      <c r="F117" s="157"/>
      <c r="G117" s="157"/>
      <c r="H117" s="157"/>
      <c r="I117" s="157"/>
      <c r="J117" s="157"/>
      <c r="K117" s="157"/>
      <c r="L117" s="157"/>
      <c r="M117" s="157"/>
      <c r="N117" s="156"/>
      <c r="O117" s="156"/>
      <c r="P117" s="156"/>
      <c r="Q117" s="156"/>
      <c r="R117" s="157"/>
      <c r="S117" s="157"/>
      <c r="T117" s="157"/>
      <c r="U117" s="157"/>
      <c r="V117" s="157"/>
      <c r="W117" s="157"/>
      <c r="X117" s="157"/>
      <c r="Y117" s="157"/>
      <c r="Z117" s="147"/>
      <c r="AA117" s="147"/>
      <c r="AB117" s="147"/>
      <c r="AC117" s="147"/>
      <c r="AD117" s="147"/>
      <c r="AE117" s="147"/>
      <c r="AF117" s="147"/>
      <c r="AG117" s="147" t="s">
        <v>157</v>
      </c>
      <c r="AH117" s="147">
        <v>0</v>
      </c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ht="22.5" outlineLevel="1" x14ac:dyDescent="0.2">
      <c r="A118" s="168">
        <v>34</v>
      </c>
      <c r="B118" s="169" t="s">
        <v>304</v>
      </c>
      <c r="C118" s="184" t="s">
        <v>305</v>
      </c>
      <c r="D118" s="170" t="s">
        <v>187</v>
      </c>
      <c r="E118" s="171">
        <v>395.2</v>
      </c>
      <c r="F118" s="172"/>
      <c r="G118" s="173">
        <f>ROUND(E118*F118,2)</f>
        <v>0</v>
      </c>
      <c r="H118" s="172"/>
      <c r="I118" s="173">
        <f>ROUND(E118*H118,2)</f>
        <v>0</v>
      </c>
      <c r="J118" s="172"/>
      <c r="K118" s="173">
        <f>ROUND(E118*J118,2)</f>
        <v>0</v>
      </c>
      <c r="L118" s="173">
        <v>21</v>
      </c>
      <c r="M118" s="173">
        <f>G118*(1+L118/100)</f>
        <v>0</v>
      </c>
      <c r="N118" s="171">
        <v>0</v>
      </c>
      <c r="O118" s="171">
        <f>ROUND(E118*N118,2)</f>
        <v>0</v>
      </c>
      <c r="P118" s="171">
        <v>8.0000000000000002E-3</v>
      </c>
      <c r="Q118" s="171">
        <f>ROUND(E118*P118,2)</f>
        <v>3.16</v>
      </c>
      <c r="R118" s="173" t="s">
        <v>278</v>
      </c>
      <c r="S118" s="173" t="s">
        <v>149</v>
      </c>
      <c r="T118" s="174" t="s">
        <v>150</v>
      </c>
      <c r="U118" s="157">
        <v>0.10199999999999999</v>
      </c>
      <c r="V118" s="157">
        <f>ROUND(E118*U118,2)</f>
        <v>40.31</v>
      </c>
      <c r="W118" s="157"/>
      <c r="X118" s="157" t="s">
        <v>151</v>
      </c>
      <c r="Y118" s="157" t="s">
        <v>152</v>
      </c>
      <c r="Z118" s="147"/>
      <c r="AA118" s="147"/>
      <c r="AB118" s="147"/>
      <c r="AC118" s="147"/>
      <c r="AD118" s="147"/>
      <c r="AE118" s="147"/>
      <c r="AF118" s="147"/>
      <c r="AG118" s="147" t="s">
        <v>153</v>
      </c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</row>
    <row r="119" spans="1:60" outlineLevel="2" x14ac:dyDescent="0.2">
      <c r="A119" s="154"/>
      <c r="B119" s="155"/>
      <c r="C119" s="185" t="s">
        <v>306</v>
      </c>
      <c r="D119" s="158"/>
      <c r="E119" s="159">
        <v>145.19999999999999</v>
      </c>
      <c r="F119" s="157"/>
      <c r="G119" s="157"/>
      <c r="H119" s="157"/>
      <c r="I119" s="157"/>
      <c r="J119" s="157"/>
      <c r="K119" s="157"/>
      <c r="L119" s="157"/>
      <c r="M119" s="157"/>
      <c r="N119" s="156"/>
      <c r="O119" s="156"/>
      <c r="P119" s="156"/>
      <c r="Q119" s="156"/>
      <c r="R119" s="157"/>
      <c r="S119" s="157"/>
      <c r="T119" s="157"/>
      <c r="U119" s="157"/>
      <c r="V119" s="157"/>
      <c r="W119" s="157"/>
      <c r="X119" s="157"/>
      <c r="Y119" s="157"/>
      <c r="Z119" s="147"/>
      <c r="AA119" s="147"/>
      <c r="AB119" s="147"/>
      <c r="AC119" s="147"/>
      <c r="AD119" s="147"/>
      <c r="AE119" s="147"/>
      <c r="AF119" s="147"/>
      <c r="AG119" s="147" t="s">
        <v>157</v>
      </c>
      <c r="AH119" s="147">
        <v>0</v>
      </c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</row>
    <row r="120" spans="1:60" outlineLevel="3" x14ac:dyDescent="0.2">
      <c r="A120" s="154"/>
      <c r="B120" s="155"/>
      <c r="C120" s="185" t="s">
        <v>307</v>
      </c>
      <c r="D120" s="158"/>
      <c r="E120" s="159">
        <v>104</v>
      </c>
      <c r="F120" s="157"/>
      <c r="G120" s="157"/>
      <c r="H120" s="157"/>
      <c r="I120" s="157"/>
      <c r="J120" s="157"/>
      <c r="K120" s="157"/>
      <c r="L120" s="157"/>
      <c r="M120" s="157"/>
      <c r="N120" s="156"/>
      <c r="O120" s="156"/>
      <c r="P120" s="156"/>
      <c r="Q120" s="156"/>
      <c r="R120" s="157"/>
      <c r="S120" s="157"/>
      <c r="T120" s="157"/>
      <c r="U120" s="157"/>
      <c r="V120" s="157"/>
      <c r="W120" s="157"/>
      <c r="X120" s="157"/>
      <c r="Y120" s="157"/>
      <c r="Z120" s="147"/>
      <c r="AA120" s="147"/>
      <c r="AB120" s="147"/>
      <c r="AC120" s="147"/>
      <c r="AD120" s="147"/>
      <c r="AE120" s="147"/>
      <c r="AF120" s="147"/>
      <c r="AG120" s="147" t="s">
        <v>157</v>
      </c>
      <c r="AH120" s="147">
        <v>0</v>
      </c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</row>
    <row r="121" spans="1:60" outlineLevel="3" x14ac:dyDescent="0.2">
      <c r="A121" s="154"/>
      <c r="B121" s="155"/>
      <c r="C121" s="185" t="s">
        <v>308</v>
      </c>
      <c r="D121" s="158"/>
      <c r="E121" s="159">
        <v>146</v>
      </c>
      <c r="F121" s="157"/>
      <c r="G121" s="157"/>
      <c r="H121" s="157"/>
      <c r="I121" s="157"/>
      <c r="J121" s="157"/>
      <c r="K121" s="157"/>
      <c r="L121" s="157"/>
      <c r="M121" s="157"/>
      <c r="N121" s="156"/>
      <c r="O121" s="156"/>
      <c r="P121" s="156"/>
      <c r="Q121" s="156"/>
      <c r="R121" s="157"/>
      <c r="S121" s="157"/>
      <c r="T121" s="157"/>
      <c r="U121" s="157"/>
      <c r="V121" s="157"/>
      <c r="W121" s="157"/>
      <c r="X121" s="157"/>
      <c r="Y121" s="157"/>
      <c r="Z121" s="147"/>
      <c r="AA121" s="147"/>
      <c r="AB121" s="147"/>
      <c r="AC121" s="147"/>
      <c r="AD121" s="147"/>
      <c r="AE121" s="147"/>
      <c r="AF121" s="147"/>
      <c r="AG121" s="147" t="s">
        <v>157</v>
      </c>
      <c r="AH121" s="147">
        <v>0</v>
      </c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</row>
    <row r="122" spans="1:60" ht="22.5" outlineLevel="1" x14ac:dyDescent="0.2">
      <c r="A122" s="168">
        <v>35</v>
      </c>
      <c r="B122" s="169" t="s">
        <v>309</v>
      </c>
      <c r="C122" s="184" t="s">
        <v>310</v>
      </c>
      <c r="D122" s="170" t="s">
        <v>187</v>
      </c>
      <c r="E122" s="171">
        <v>1364</v>
      </c>
      <c r="F122" s="172"/>
      <c r="G122" s="173">
        <f>ROUND(E122*F122,2)</f>
        <v>0</v>
      </c>
      <c r="H122" s="172"/>
      <c r="I122" s="173">
        <f>ROUND(E122*H122,2)</f>
        <v>0</v>
      </c>
      <c r="J122" s="172"/>
      <c r="K122" s="173">
        <f>ROUND(E122*J122,2)</f>
        <v>0</v>
      </c>
      <c r="L122" s="173">
        <v>21</v>
      </c>
      <c r="M122" s="173">
        <f>G122*(1+L122/100)</f>
        <v>0</v>
      </c>
      <c r="N122" s="171">
        <v>0</v>
      </c>
      <c r="O122" s="171">
        <f>ROUND(E122*N122,2)</f>
        <v>0</v>
      </c>
      <c r="P122" s="171">
        <v>1.4E-2</v>
      </c>
      <c r="Q122" s="171">
        <f>ROUND(E122*P122,2)</f>
        <v>19.100000000000001</v>
      </c>
      <c r="R122" s="173" t="s">
        <v>278</v>
      </c>
      <c r="S122" s="173" t="s">
        <v>149</v>
      </c>
      <c r="T122" s="174" t="s">
        <v>150</v>
      </c>
      <c r="U122" s="157">
        <v>0.13</v>
      </c>
      <c r="V122" s="157">
        <f>ROUND(E122*U122,2)</f>
        <v>177.32</v>
      </c>
      <c r="W122" s="157"/>
      <c r="X122" s="157" t="s">
        <v>151</v>
      </c>
      <c r="Y122" s="157" t="s">
        <v>152</v>
      </c>
      <c r="Z122" s="147"/>
      <c r="AA122" s="147"/>
      <c r="AB122" s="147"/>
      <c r="AC122" s="147"/>
      <c r="AD122" s="147"/>
      <c r="AE122" s="147"/>
      <c r="AF122" s="147"/>
      <c r="AG122" s="147" t="s">
        <v>153</v>
      </c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</row>
    <row r="123" spans="1:60" outlineLevel="2" x14ac:dyDescent="0.2">
      <c r="A123" s="154"/>
      <c r="B123" s="155"/>
      <c r="C123" s="185" t="s">
        <v>311</v>
      </c>
      <c r="D123" s="158"/>
      <c r="E123" s="159">
        <v>943</v>
      </c>
      <c r="F123" s="157"/>
      <c r="G123" s="157"/>
      <c r="H123" s="157"/>
      <c r="I123" s="157"/>
      <c r="J123" s="157"/>
      <c r="K123" s="157"/>
      <c r="L123" s="157"/>
      <c r="M123" s="157"/>
      <c r="N123" s="156"/>
      <c r="O123" s="156"/>
      <c r="P123" s="156"/>
      <c r="Q123" s="156"/>
      <c r="R123" s="157"/>
      <c r="S123" s="157"/>
      <c r="T123" s="157"/>
      <c r="U123" s="157"/>
      <c r="V123" s="157"/>
      <c r="W123" s="157"/>
      <c r="X123" s="157"/>
      <c r="Y123" s="157"/>
      <c r="Z123" s="147"/>
      <c r="AA123" s="147"/>
      <c r="AB123" s="147"/>
      <c r="AC123" s="147"/>
      <c r="AD123" s="147"/>
      <c r="AE123" s="147"/>
      <c r="AF123" s="147"/>
      <c r="AG123" s="147" t="s">
        <v>157</v>
      </c>
      <c r="AH123" s="147">
        <v>0</v>
      </c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outlineLevel="3" x14ac:dyDescent="0.2">
      <c r="A124" s="154"/>
      <c r="B124" s="155"/>
      <c r="C124" s="185" t="s">
        <v>312</v>
      </c>
      <c r="D124" s="158"/>
      <c r="E124" s="159">
        <v>315</v>
      </c>
      <c r="F124" s="157"/>
      <c r="G124" s="157"/>
      <c r="H124" s="157"/>
      <c r="I124" s="157"/>
      <c r="J124" s="157"/>
      <c r="K124" s="157"/>
      <c r="L124" s="157"/>
      <c r="M124" s="157"/>
      <c r="N124" s="156"/>
      <c r="O124" s="156"/>
      <c r="P124" s="156"/>
      <c r="Q124" s="156"/>
      <c r="R124" s="157"/>
      <c r="S124" s="157"/>
      <c r="T124" s="157"/>
      <c r="U124" s="157"/>
      <c r="V124" s="157"/>
      <c r="W124" s="157"/>
      <c r="X124" s="157"/>
      <c r="Y124" s="157"/>
      <c r="Z124" s="147"/>
      <c r="AA124" s="147"/>
      <c r="AB124" s="147"/>
      <c r="AC124" s="147"/>
      <c r="AD124" s="147"/>
      <c r="AE124" s="147"/>
      <c r="AF124" s="147"/>
      <c r="AG124" s="147" t="s">
        <v>157</v>
      </c>
      <c r="AH124" s="147">
        <v>0</v>
      </c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</row>
    <row r="125" spans="1:60" outlineLevel="3" x14ac:dyDescent="0.2">
      <c r="A125" s="154"/>
      <c r="B125" s="155"/>
      <c r="C125" s="185" t="s">
        <v>313</v>
      </c>
      <c r="D125" s="158"/>
      <c r="E125" s="159">
        <v>54</v>
      </c>
      <c r="F125" s="157"/>
      <c r="G125" s="157"/>
      <c r="H125" s="157"/>
      <c r="I125" s="157"/>
      <c r="J125" s="157"/>
      <c r="K125" s="157"/>
      <c r="L125" s="157"/>
      <c r="M125" s="157"/>
      <c r="N125" s="156"/>
      <c r="O125" s="156"/>
      <c r="P125" s="156"/>
      <c r="Q125" s="156"/>
      <c r="R125" s="157"/>
      <c r="S125" s="157"/>
      <c r="T125" s="157"/>
      <c r="U125" s="157"/>
      <c r="V125" s="157"/>
      <c r="W125" s="157"/>
      <c r="X125" s="157"/>
      <c r="Y125" s="157"/>
      <c r="Z125" s="147"/>
      <c r="AA125" s="147"/>
      <c r="AB125" s="147"/>
      <c r="AC125" s="147"/>
      <c r="AD125" s="147"/>
      <c r="AE125" s="147"/>
      <c r="AF125" s="147"/>
      <c r="AG125" s="147" t="s">
        <v>157</v>
      </c>
      <c r="AH125" s="147">
        <v>0</v>
      </c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</row>
    <row r="126" spans="1:60" outlineLevel="3" x14ac:dyDescent="0.2">
      <c r="A126" s="154"/>
      <c r="B126" s="155"/>
      <c r="C126" s="185" t="s">
        <v>314</v>
      </c>
      <c r="D126" s="158"/>
      <c r="E126" s="159">
        <v>52</v>
      </c>
      <c r="F126" s="157"/>
      <c r="G126" s="157"/>
      <c r="H126" s="157"/>
      <c r="I126" s="157"/>
      <c r="J126" s="157"/>
      <c r="K126" s="157"/>
      <c r="L126" s="157"/>
      <c r="M126" s="157"/>
      <c r="N126" s="156"/>
      <c r="O126" s="156"/>
      <c r="P126" s="156"/>
      <c r="Q126" s="156"/>
      <c r="R126" s="157"/>
      <c r="S126" s="157"/>
      <c r="T126" s="157"/>
      <c r="U126" s="157"/>
      <c r="V126" s="157"/>
      <c r="W126" s="157"/>
      <c r="X126" s="157"/>
      <c r="Y126" s="157"/>
      <c r="Z126" s="147"/>
      <c r="AA126" s="147"/>
      <c r="AB126" s="147"/>
      <c r="AC126" s="147"/>
      <c r="AD126" s="147"/>
      <c r="AE126" s="147"/>
      <c r="AF126" s="147"/>
      <c r="AG126" s="147" t="s">
        <v>157</v>
      </c>
      <c r="AH126" s="147">
        <v>0</v>
      </c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</row>
    <row r="127" spans="1:60" ht="22.5" outlineLevel="1" x14ac:dyDescent="0.2">
      <c r="A127" s="168">
        <v>36</v>
      </c>
      <c r="B127" s="169" t="s">
        <v>315</v>
      </c>
      <c r="C127" s="184" t="s">
        <v>316</v>
      </c>
      <c r="D127" s="170" t="s">
        <v>176</v>
      </c>
      <c r="E127" s="171">
        <v>619.6</v>
      </c>
      <c r="F127" s="172"/>
      <c r="G127" s="173">
        <f>ROUND(E127*F127,2)</f>
        <v>0</v>
      </c>
      <c r="H127" s="172"/>
      <c r="I127" s="173">
        <f>ROUND(E127*H127,2)</f>
        <v>0</v>
      </c>
      <c r="J127" s="172"/>
      <c r="K127" s="173">
        <f>ROUND(E127*J127,2)</f>
        <v>0</v>
      </c>
      <c r="L127" s="173">
        <v>21</v>
      </c>
      <c r="M127" s="173">
        <f>G127*(1+L127/100)</f>
        <v>0</v>
      </c>
      <c r="N127" s="171">
        <v>0</v>
      </c>
      <c r="O127" s="171">
        <f>ROUND(E127*N127,2)</f>
        <v>0</v>
      </c>
      <c r="P127" s="171">
        <v>0</v>
      </c>
      <c r="Q127" s="171">
        <f>ROUND(E127*P127,2)</f>
        <v>0</v>
      </c>
      <c r="R127" s="173" t="s">
        <v>278</v>
      </c>
      <c r="S127" s="173" t="s">
        <v>149</v>
      </c>
      <c r="T127" s="174" t="s">
        <v>150</v>
      </c>
      <c r="U127" s="157">
        <v>0.27</v>
      </c>
      <c r="V127" s="157">
        <f>ROUND(E127*U127,2)</f>
        <v>167.29</v>
      </c>
      <c r="W127" s="157"/>
      <c r="X127" s="157" t="s">
        <v>151</v>
      </c>
      <c r="Y127" s="157" t="s">
        <v>152</v>
      </c>
      <c r="Z127" s="147"/>
      <c r="AA127" s="147"/>
      <c r="AB127" s="147"/>
      <c r="AC127" s="147"/>
      <c r="AD127" s="147"/>
      <c r="AE127" s="147"/>
      <c r="AF127" s="147"/>
      <c r="AG127" s="147" t="s">
        <v>153</v>
      </c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</row>
    <row r="128" spans="1:60" outlineLevel="2" x14ac:dyDescent="0.2">
      <c r="A128" s="154"/>
      <c r="B128" s="155"/>
      <c r="C128" s="246" t="s">
        <v>317</v>
      </c>
      <c r="D128" s="247"/>
      <c r="E128" s="247"/>
      <c r="F128" s="247"/>
      <c r="G128" s="247"/>
      <c r="H128" s="157"/>
      <c r="I128" s="157"/>
      <c r="J128" s="157"/>
      <c r="K128" s="157"/>
      <c r="L128" s="157"/>
      <c r="M128" s="157"/>
      <c r="N128" s="156"/>
      <c r="O128" s="156"/>
      <c r="P128" s="156"/>
      <c r="Q128" s="156"/>
      <c r="R128" s="157"/>
      <c r="S128" s="157"/>
      <c r="T128" s="157"/>
      <c r="U128" s="157"/>
      <c r="V128" s="157"/>
      <c r="W128" s="157"/>
      <c r="X128" s="157"/>
      <c r="Y128" s="157"/>
      <c r="Z128" s="147"/>
      <c r="AA128" s="147"/>
      <c r="AB128" s="147"/>
      <c r="AC128" s="147"/>
      <c r="AD128" s="147"/>
      <c r="AE128" s="147"/>
      <c r="AF128" s="147"/>
      <c r="AG128" s="147" t="s">
        <v>162</v>
      </c>
      <c r="AH128" s="147"/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  <c r="BB128" s="147"/>
      <c r="BC128" s="147"/>
      <c r="BD128" s="147"/>
      <c r="BE128" s="147"/>
      <c r="BF128" s="147"/>
      <c r="BG128" s="147"/>
      <c r="BH128" s="147"/>
    </row>
    <row r="129" spans="1:60" outlineLevel="2" x14ac:dyDescent="0.2">
      <c r="A129" s="154"/>
      <c r="B129" s="155"/>
      <c r="C129" s="185" t="s">
        <v>318</v>
      </c>
      <c r="D129" s="158"/>
      <c r="E129" s="159">
        <v>211.12</v>
      </c>
      <c r="F129" s="157"/>
      <c r="G129" s="157"/>
      <c r="H129" s="157"/>
      <c r="I129" s="157"/>
      <c r="J129" s="157"/>
      <c r="K129" s="157"/>
      <c r="L129" s="157"/>
      <c r="M129" s="157"/>
      <c r="N129" s="156"/>
      <c r="O129" s="156"/>
      <c r="P129" s="156"/>
      <c r="Q129" s="156"/>
      <c r="R129" s="157"/>
      <c r="S129" s="157"/>
      <c r="T129" s="157"/>
      <c r="U129" s="157"/>
      <c r="V129" s="157"/>
      <c r="W129" s="157"/>
      <c r="X129" s="157"/>
      <c r="Y129" s="157"/>
      <c r="Z129" s="147"/>
      <c r="AA129" s="147"/>
      <c r="AB129" s="147"/>
      <c r="AC129" s="147"/>
      <c r="AD129" s="147"/>
      <c r="AE129" s="147"/>
      <c r="AF129" s="147"/>
      <c r="AG129" s="147" t="s">
        <v>157</v>
      </c>
      <c r="AH129" s="147">
        <v>0</v>
      </c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</row>
    <row r="130" spans="1:60" outlineLevel="3" x14ac:dyDescent="0.2">
      <c r="A130" s="154"/>
      <c r="B130" s="155"/>
      <c r="C130" s="185" t="s">
        <v>319</v>
      </c>
      <c r="D130" s="158"/>
      <c r="E130" s="159">
        <v>208.8</v>
      </c>
      <c r="F130" s="157"/>
      <c r="G130" s="157"/>
      <c r="H130" s="157"/>
      <c r="I130" s="157"/>
      <c r="J130" s="157"/>
      <c r="K130" s="157"/>
      <c r="L130" s="157"/>
      <c r="M130" s="157"/>
      <c r="N130" s="156"/>
      <c r="O130" s="156"/>
      <c r="P130" s="156"/>
      <c r="Q130" s="156"/>
      <c r="R130" s="157"/>
      <c r="S130" s="157"/>
      <c r="T130" s="157"/>
      <c r="U130" s="157"/>
      <c r="V130" s="157"/>
      <c r="W130" s="157"/>
      <c r="X130" s="157"/>
      <c r="Y130" s="157"/>
      <c r="Z130" s="147"/>
      <c r="AA130" s="147"/>
      <c r="AB130" s="147"/>
      <c r="AC130" s="147"/>
      <c r="AD130" s="147"/>
      <c r="AE130" s="147"/>
      <c r="AF130" s="147"/>
      <c r="AG130" s="147" t="s">
        <v>157</v>
      </c>
      <c r="AH130" s="147">
        <v>0</v>
      </c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</row>
    <row r="131" spans="1:60" outlineLevel="3" x14ac:dyDescent="0.2">
      <c r="A131" s="154"/>
      <c r="B131" s="155"/>
      <c r="C131" s="185" t="s">
        <v>320</v>
      </c>
      <c r="D131" s="158"/>
      <c r="E131" s="159">
        <v>199.68</v>
      </c>
      <c r="F131" s="157"/>
      <c r="G131" s="157"/>
      <c r="H131" s="157"/>
      <c r="I131" s="157"/>
      <c r="J131" s="157"/>
      <c r="K131" s="157"/>
      <c r="L131" s="157"/>
      <c r="M131" s="157"/>
      <c r="N131" s="156"/>
      <c r="O131" s="156"/>
      <c r="P131" s="156"/>
      <c r="Q131" s="156"/>
      <c r="R131" s="157"/>
      <c r="S131" s="157"/>
      <c r="T131" s="157"/>
      <c r="U131" s="157"/>
      <c r="V131" s="157"/>
      <c r="W131" s="157"/>
      <c r="X131" s="157"/>
      <c r="Y131" s="157"/>
      <c r="Z131" s="147"/>
      <c r="AA131" s="147"/>
      <c r="AB131" s="147"/>
      <c r="AC131" s="147"/>
      <c r="AD131" s="147"/>
      <c r="AE131" s="147"/>
      <c r="AF131" s="147"/>
      <c r="AG131" s="147" t="s">
        <v>157</v>
      </c>
      <c r="AH131" s="147">
        <v>0</v>
      </c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</row>
    <row r="132" spans="1:60" ht="22.5" outlineLevel="1" x14ac:dyDescent="0.2">
      <c r="A132" s="168">
        <v>37</v>
      </c>
      <c r="B132" s="169" t="s">
        <v>321</v>
      </c>
      <c r="C132" s="184" t="s">
        <v>322</v>
      </c>
      <c r="D132" s="170" t="s">
        <v>176</v>
      </c>
      <c r="E132" s="171">
        <v>597.6</v>
      </c>
      <c r="F132" s="172"/>
      <c r="G132" s="173">
        <f>ROUND(E132*F132,2)</f>
        <v>0</v>
      </c>
      <c r="H132" s="172"/>
      <c r="I132" s="173">
        <f>ROUND(E132*H132,2)</f>
        <v>0</v>
      </c>
      <c r="J132" s="172"/>
      <c r="K132" s="173">
        <f>ROUND(E132*J132,2)</f>
        <v>0</v>
      </c>
      <c r="L132" s="173">
        <v>21</v>
      </c>
      <c r="M132" s="173">
        <f>G132*(1+L132/100)</f>
        <v>0</v>
      </c>
      <c r="N132" s="171">
        <v>0</v>
      </c>
      <c r="O132" s="171">
        <f>ROUND(E132*N132,2)</f>
        <v>0</v>
      </c>
      <c r="P132" s="171">
        <v>1.4999999999999999E-2</v>
      </c>
      <c r="Q132" s="171">
        <f>ROUND(E132*P132,2)</f>
        <v>8.9600000000000009</v>
      </c>
      <c r="R132" s="173" t="s">
        <v>278</v>
      </c>
      <c r="S132" s="173" t="s">
        <v>149</v>
      </c>
      <c r="T132" s="174" t="s">
        <v>150</v>
      </c>
      <c r="U132" s="157">
        <v>0.09</v>
      </c>
      <c r="V132" s="157">
        <f>ROUND(E132*U132,2)</f>
        <v>53.78</v>
      </c>
      <c r="W132" s="157"/>
      <c r="X132" s="157" t="s">
        <v>151</v>
      </c>
      <c r="Y132" s="157" t="s">
        <v>152</v>
      </c>
      <c r="Z132" s="147"/>
      <c r="AA132" s="147"/>
      <c r="AB132" s="147"/>
      <c r="AC132" s="147"/>
      <c r="AD132" s="147"/>
      <c r="AE132" s="147"/>
      <c r="AF132" s="147"/>
      <c r="AG132" s="147" t="s">
        <v>153</v>
      </c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</row>
    <row r="133" spans="1:60" outlineLevel="2" x14ac:dyDescent="0.2">
      <c r="A133" s="154"/>
      <c r="B133" s="155"/>
      <c r="C133" s="185" t="s">
        <v>323</v>
      </c>
      <c r="D133" s="158"/>
      <c r="E133" s="159">
        <v>205.2</v>
      </c>
      <c r="F133" s="157"/>
      <c r="G133" s="157"/>
      <c r="H133" s="157"/>
      <c r="I133" s="157"/>
      <c r="J133" s="157"/>
      <c r="K133" s="157"/>
      <c r="L133" s="157"/>
      <c r="M133" s="157"/>
      <c r="N133" s="156"/>
      <c r="O133" s="156"/>
      <c r="P133" s="156"/>
      <c r="Q133" s="156"/>
      <c r="R133" s="157"/>
      <c r="S133" s="157"/>
      <c r="T133" s="157"/>
      <c r="U133" s="157"/>
      <c r="V133" s="157"/>
      <c r="W133" s="157"/>
      <c r="X133" s="157"/>
      <c r="Y133" s="157"/>
      <c r="Z133" s="147"/>
      <c r="AA133" s="147"/>
      <c r="AB133" s="147"/>
      <c r="AC133" s="147"/>
      <c r="AD133" s="147"/>
      <c r="AE133" s="147"/>
      <c r="AF133" s="147"/>
      <c r="AG133" s="147" t="s">
        <v>157</v>
      </c>
      <c r="AH133" s="147">
        <v>0</v>
      </c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</row>
    <row r="134" spans="1:60" outlineLevel="3" x14ac:dyDescent="0.2">
      <c r="A134" s="154"/>
      <c r="B134" s="155"/>
      <c r="C134" s="185" t="s">
        <v>324</v>
      </c>
      <c r="D134" s="158"/>
      <c r="E134" s="159">
        <v>200.64</v>
      </c>
      <c r="F134" s="157"/>
      <c r="G134" s="157"/>
      <c r="H134" s="157"/>
      <c r="I134" s="157"/>
      <c r="J134" s="157"/>
      <c r="K134" s="157"/>
      <c r="L134" s="157"/>
      <c r="M134" s="157"/>
      <c r="N134" s="156"/>
      <c r="O134" s="156"/>
      <c r="P134" s="156"/>
      <c r="Q134" s="156"/>
      <c r="R134" s="157"/>
      <c r="S134" s="157"/>
      <c r="T134" s="157"/>
      <c r="U134" s="157"/>
      <c r="V134" s="157"/>
      <c r="W134" s="157"/>
      <c r="X134" s="157"/>
      <c r="Y134" s="157"/>
      <c r="Z134" s="147"/>
      <c r="AA134" s="147"/>
      <c r="AB134" s="147"/>
      <c r="AC134" s="147"/>
      <c r="AD134" s="147"/>
      <c r="AE134" s="147"/>
      <c r="AF134" s="147"/>
      <c r="AG134" s="147" t="s">
        <v>157</v>
      </c>
      <c r="AH134" s="147">
        <v>0</v>
      </c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</row>
    <row r="135" spans="1:60" outlineLevel="3" x14ac:dyDescent="0.2">
      <c r="A135" s="154"/>
      <c r="B135" s="155"/>
      <c r="C135" s="185" t="s">
        <v>325</v>
      </c>
      <c r="D135" s="158"/>
      <c r="E135" s="159">
        <v>191.76</v>
      </c>
      <c r="F135" s="157"/>
      <c r="G135" s="157"/>
      <c r="H135" s="157"/>
      <c r="I135" s="157"/>
      <c r="J135" s="157"/>
      <c r="K135" s="157"/>
      <c r="L135" s="157"/>
      <c r="M135" s="157"/>
      <c r="N135" s="156"/>
      <c r="O135" s="156"/>
      <c r="P135" s="156"/>
      <c r="Q135" s="156"/>
      <c r="R135" s="157"/>
      <c r="S135" s="157"/>
      <c r="T135" s="157"/>
      <c r="U135" s="157"/>
      <c r="V135" s="157"/>
      <c r="W135" s="157"/>
      <c r="X135" s="157"/>
      <c r="Y135" s="157"/>
      <c r="Z135" s="147"/>
      <c r="AA135" s="147"/>
      <c r="AB135" s="147"/>
      <c r="AC135" s="147"/>
      <c r="AD135" s="147"/>
      <c r="AE135" s="147"/>
      <c r="AF135" s="147"/>
      <c r="AG135" s="147" t="s">
        <v>157</v>
      </c>
      <c r="AH135" s="147">
        <v>0</v>
      </c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</row>
    <row r="136" spans="1:60" outlineLevel="1" x14ac:dyDescent="0.2">
      <c r="A136" s="168">
        <v>38</v>
      </c>
      <c r="B136" s="169" t="s">
        <v>326</v>
      </c>
      <c r="C136" s="184" t="s">
        <v>327</v>
      </c>
      <c r="D136" s="170" t="s">
        <v>147</v>
      </c>
      <c r="E136" s="171">
        <v>48.20149</v>
      </c>
      <c r="F136" s="172"/>
      <c r="G136" s="173">
        <f>ROUND(E136*F136,2)</f>
        <v>0</v>
      </c>
      <c r="H136" s="172"/>
      <c r="I136" s="173">
        <f>ROUND(E136*H136,2)</f>
        <v>0</v>
      </c>
      <c r="J136" s="172"/>
      <c r="K136" s="173">
        <f>ROUND(E136*J136,2)</f>
        <v>0</v>
      </c>
      <c r="L136" s="173">
        <v>21</v>
      </c>
      <c r="M136" s="173">
        <f>G136*(1+L136/100)</f>
        <v>0</v>
      </c>
      <c r="N136" s="171">
        <v>2.3570000000000001E-2</v>
      </c>
      <c r="O136" s="171">
        <f>ROUND(E136*N136,2)</f>
        <v>1.1399999999999999</v>
      </c>
      <c r="P136" s="171">
        <v>0</v>
      </c>
      <c r="Q136" s="171">
        <f>ROUND(E136*P136,2)</f>
        <v>0</v>
      </c>
      <c r="R136" s="173" t="s">
        <v>278</v>
      </c>
      <c r="S136" s="173" t="s">
        <v>149</v>
      </c>
      <c r="T136" s="174" t="s">
        <v>150</v>
      </c>
      <c r="U136" s="157">
        <v>0</v>
      </c>
      <c r="V136" s="157">
        <f>ROUND(E136*U136,2)</f>
        <v>0</v>
      </c>
      <c r="W136" s="157"/>
      <c r="X136" s="157" t="s">
        <v>151</v>
      </c>
      <c r="Y136" s="157" t="s">
        <v>152</v>
      </c>
      <c r="Z136" s="147"/>
      <c r="AA136" s="147"/>
      <c r="AB136" s="147"/>
      <c r="AC136" s="147"/>
      <c r="AD136" s="147"/>
      <c r="AE136" s="147"/>
      <c r="AF136" s="147"/>
      <c r="AG136" s="147" t="s">
        <v>153</v>
      </c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</row>
    <row r="137" spans="1:60" outlineLevel="2" x14ac:dyDescent="0.2">
      <c r="A137" s="154"/>
      <c r="B137" s="155"/>
      <c r="C137" s="185" t="s">
        <v>328</v>
      </c>
      <c r="D137" s="158"/>
      <c r="E137" s="159">
        <v>48.20149</v>
      </c>
      <c r="F137" s="157"/>
      <c r="G137" s="157"/>
      <c r="H137" s="157"/>
      <c r="I137" s="157"/>
      <c r="J137" s="157"/>
      <c r="K137" s="157"/>
      <c r="L137" s="157"/>
      <c r="M137" s="157"/>
      <c r="N137" s="156"/>
      <c r="O137" s="156"/>
      <c r="P137" s="156"/>
      <c r="Q137" s="156"/>
      <c r="R137" s="157"/>
      <c r="S137" s="157"/>
      <c r="T137" s="157"/>
      <c r="U137" s="157"/>
      <c r="V137" s="157"/>
      <c r="W137" s="157"/>
      <c r="X137" s="157"/>
      <c r="Y137" s="157"/>
      <c r="Z137" s="147"/>
      <c r="AA137" s="147"/>
      <c r="AB137" s="147"/>
      <c r="AC137" s="147"/>
      <c r="AD137" s="147"/>
      <c r="AE137" s="147"/>
      <c r="AF137" s="147"/>
      <c r="AG137" s="147" t="s">
        <v>157</v>
      </c>
      <c r="AH137" s="147">
        <v>0</v>
      </c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</row>
    <row r="138" spans="1:60" ht="22.5" outlineLevel="1" x14ac:dyDescent="0.2">
      <c r="A138" s="168">
        <v>39</v>
      </c>
      <c r="B138" s="169" t="s">
        <v>329</v>
      </c>
      <c r="C138" s="184" t="s">
        <v>330</v>
      </c>
      <c r="D138" s="170" t="s">
        <v>147</v>
      </c>
      <c r="E138" s="171">
        <v>48.20149</v>
      </c>
      <c r="F138" s="172"/>
      <c r="G138" s="173">
        <f>ROUND(E138*F138,2)</f>
        <v>0</v>
      </c>
      <c r="H138" s="172"/>
      <c r="I138" s="173">
        <f>ROUND(E138*H138,2)</f>
        <v>0</v>
      </c>
      <c r="J138" s="172"/>
      <c r="K138" s="173">
        <f>ROUND(E138*J138,2)</f>
        <v>0</v>
      </c>
      <c r="L138" s="173">
        <v>21</v>
      </c>
      <c r="M138" s="173">
        <f>G138*(1+L138/100)</f>
        <v>0</v>
      </c>
      <c r="N138" s="171">
        <v>1.6500000000000001E-2</v>
      </c>
      <c r="O138" s="171">
        <f>ROUND(E138*N138,2)</f>
        <v>0.8</v>
      </c>
      <c r="P138" s="171">
        <v>0</v>
      </c>
      <c r="Q138" s="171">
        <f>ROUND(E138*P138,2)</f>
        <v>0</v>
      </c>
      <c r="R138" s="173" t="s">
        <v>278</v>
      </c>
      <c r="S138" s="173" t="s">
        <v>149</v>
      </c>
      <c r="T138" s="174" t="s">
        <v>150</v>
      </c>
      <c r="U138" s="157">
        <v>0</v>
      </c>
      <c r="V138" s="157">
        <f>ROUND(E138*U138,2)</f>
        <v>0</v>
      </c>
      <c r="W138" s="157"/>
      <c r="X138" s="157" t="s">
        <v>151</v>
      </c>
      <c r="Y138" s="157" t="s">
        <v>152</v>
      </c>
      <c r="Z138" s="147"/>
      <c r="AA138" s="147"/>
      <c r="AB138" s="147"/>
      <c r="AC138" s="147"/>
      <c r="AD138" s="147"/>
      <c r="AE138" s="147"/>
      <c r="AF138" s="147"/>
      <c r="AG138" s="147" t="s">
        <v>153</v>
      </c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</row>
    <row r="139" spans="1:60" outlineLevel="2" x14ac:dyDescent="0.2">
      <c r="A139" s="154"/>
      <c r="B139" s="155"/>
      <c r="C139" s="185" t="s">
        <v>328</v>
      </c>
      <c r="D139" s="158"/>
      <c r="E139" s="159">
        <v>48.20149</v>
      </c>
      <c r="F139" s="157"/>
      <c r="G139" s="157"/>
      <c r="H139" s="157"/>
      <c r="I139" s="157"/>
      <c r="J139" s="157"/>
      <c r="K139" s="157"/>
      <c r="L139" s="157"/>
      <c r="M139" s="157"/>
      <c r="N139" s="156"/>
      <c r="O139" s="156"/>
      <c r="P139" s="156"/>
      <c r="Q139" s="156"/>
      <c r="R139" s="157"/>
      <c r="S139" s="157"/>
      <c r="T139" s="157"/>
      <c r="U139" s="157"/>
      <c r="V139" s="157"/>
      <c r="W139" s="157"/>
      <c r="X139" s="157"/>
      <c r="Y139" s="157"/>
      <c r="Z139" s="147"/>
      <c r="AA139" s="147"/>
      <c r="AB139" s="147"/>
      <c r="AC139" s="147"/>
      <c r="AD139" s="147"/>
      <c r="AE139" s="147"/>
      <c r="AF139" s="147"/>
      <c r="AG139" s="147" t="s">
        <v>157</v>
      </c>
      <c r="AH139" s="147">
        <v>0</v>
      </c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</row>
    <row r="140" spans="1:60" outlineLevel="1" x14ac:dyDescent="0.2">
      <c r="A140" s="176">
        <v>40</v>
      </c>
      <c r="B140" s="177" t="s">
        <v>331</v>
      </c>
      <c r="C140" s="186" t="s">
        <v>332</v>
      </c>
      <c r="D140" s="178" t="s">
        <v>247</v>
      </c>
      <c r="E140" s="179">
        <v>92</v>
      </c>
      <c r="F140" s="180"/>
      <c r="G140" s="181">
        <f>ROUND(E140*F140,2)</f>
        <v>0</v>
      </c>
      <c r="H140" s="180"/>
      <c r="I140" s="181">
        <f>ROUND(E140*H140,2)</f>
        <v>0</v>
      </c>
      <c r="J140" s="180"/>
      <c r="K140" s="181">
        <f>ROUND(E140*J140,2)</f>
        <v>0</v>
      </c>
      <c r="L140" s="181">
        <v>21</v>
      </c>
      <c r="M140" s="181">
        <f>G140*(1+L140/100)</f>
        <v>0</v>
      </c>
      <c r="N140" s="179">
        <v>0</v>
      </c>
      <c r="O140" s="179">
        <f>ROUND(E140*N140,2)</f>
        <v>0</v>
      </c>
      <c r="P140" s="179">
        <v>0</v>
      </c>
      <c r="Q140" s="179">
        <f>ROUND(E140*P140,2)</f>
        <v>0</v>
      </c>
      <c r="R140" s="181" t="s">
        <v>265</v>
      </c>
      <c r="S140" s="181" t="s">
        <v>149</v>
      </c>
      <c r="T140" s="182" t="s">
        <v>150</v>
      </c>
      <c r="U140" s="157">
        <v>0</v>
      </c>
      <c r="V140" s="157">
        <f>ROUND(E140*U140,2)</f>
        <v>0</v>
      </c>
      <c r="W140" s="157"/>
      <c r="X140" s="157" t="s">
        <v>266</v>
      </c>
      <c r="Y140" s="157" t="s">
        <v>152</v>
      </c>
      <c r="Z140" s="147"/>
      <c r="AA140" s="147"/>
      <c r="AB140" s="147"/>
      <c r="AC140" s="147"/>
      <c r="AD140" s="147"/>
      <c r="AE140" s="147"/>
      <c r="AF140" s="147"/>
      <c r="AG140" s="147" t="s">
        <v>267</v>
      </c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</row>
    <row r="141" spans="1:60" ht="22.5" outlineLevel="1" x14ac:dyDescent="0.2">
      <c r="A141" s="176">
        <v>41</v>
      </c>
      <c r="B141" s="177" t="s">
        <v>333</v>
      </c>
      <c r="C141" s="186" t="s">
        <v>334</v>
      </c>
      <c r="D141" s="178" t="s">
        <v>247</v>
      </c>
      <c r="E141" s="179">
        <v>92</v>
      </c>
      <c r="F141" s="180"/>
      <c r="G141" s="181">
        <f>ROUND(E141*F141,2)</f>
        <v>0</v>
      </c>
      <c r="H141" s="180"/>
      <c r="I141" s="181">
        <f>ROUND(E141*H141,2)</f>
        <v>0</v>
      </c>
      <c r="J141" s="180"/>
      <c r="K141" s="181">
        <f>ROUND(E141*J141,2)</f>
        <v>0</v>
      </c>
      <c r="L141" s="181">
        <v>21</v>
      </c>
      <c r="M141" s="181">
        <f>G141*(1+L141/100)</f>
        <v>0</v>
      </c>
      <c r="N141" s="179">
        <v>0</v>
      </c>
      <c r="O141" s="179">
        <f>ROUND(E141*N141,2)</f>
        <v>0</v>
      </c>
      <c r="P141" s="179">
        <v>0</v>
      </c>
      <c r="Q141" s="179">
        <f>ROUND(E141*P141,2)</f>
        <v>0</v>
      </c>
      <c r="R141" s="181" t="s">
        <v>265</v>
      </c>
      <c r="S141" s="181" t="s">
        <v>149</v>
      </c>
      <c r="T141" s="182" t="s">
        <v>150</v>
      </c>
      <c r="U141" s="157">
        <v>0</v>
      </c>
      <c r="V141" s="157">
        <f>ROUND(E141*U141,2)</f>
        <v>0</v>
      </c>
      <c r="W141" s="157"/>
      <c r="X141" s="157" t="s">
        <v>266</v>
      </c>
      <c r="Y141" s="157" t="s">
        <v>152</v>
      </c>
      <c r="Z141" s="147"/>
      <c r="AA141" s="147"/>
      <c r="AB141" s="147"/>
      <c r="AC141" s="147"/>
      <c r="AD141" s="147"/>
      <c r="AE141" s="147"/>
      <c r="AF141" s="147"/>
      <c r="AG141" s="147" t="s">
        <v>267</v>
      </c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</row>
    <row r="142" spans="1:60" outlineLevel="1" x14ac:dyDescent="0.2">
      <c r="A142" s="168">
        <v>42</v>
      </c>
      <c r="B142" s="169" t="s">
        <v>335</v>
      </c>
      <c r="C142" s="184" t="s">
        <v>336</v>
      </c>
      <c r="D142" s="170" t="s">
        <v>187</v>
      </c>
      <c r="E142" s="171">
        <v>46</v>
      </c>
      <c r="F142" s="172"/>
      <c r="G142" s="173">
        <f>ROUND(E142*F142,2)</f>
        <v>0</v>
      </c>
      <c r="H142" s="172"/>
      <c r="I142" s="173">
        <f>ROUND(E142*H142,2)</f>
        <v>0</v>
      </c>
      <c r="J142" s="172"/>
      <c r="K142" s="173">
        <f>ROUND(E142*J142,2)</f>
        <v>0</v>
      </c>
      <c r="L142" s="173">
        <v>21</v>
      </c>
      <c r="M142" s="173">
        <f>G142*(1+L142/100)</f>
        <v>0</v>
      </c>
      <c r="N142" s="171">
        <v>9.7000000000000005E-4</v>
      </c>
      <c r="O142" s="171">
        <f>ROUND(E142*N142,2)</f>
        <v>0.04</v>
      </c>
      <c r="P142" s="171">
        <v>0</v>
      </c>
      <c r="Q142" s="171">
        <f>ROUND(E142*P142,2)</f>
        <v>0</v>
      </c>
      <c r="R142" s="173" t="s">
        <v>265</v>
      </c>
      <c r="S142" s="173" t="s">
        <v>149</v>
      </c>
      <c r="T142" s="174" t="s">
        <v>150</v>
      </c>
      <c r="U142" s="157">
        <v>0</v>
      </c>
      <c r="V142" s="157">
        <f>ROUND(E142*U142,2)</f>
        <v>0</v>
      </c>
      <c r="W142" s="157"/>
      <c r="X142" s="157" t="s">
        <v>266</v>
      </c>
      <c r="Y142" s="157" t="s">
        <v>152</v>
      </c>
      <c r="Z142" s="147"/>
      <c r="AA142" s="147"/>
      <c r="AB142" s="147"/>
      <c r="AC142" s="147"/>
      <c r="AD142" s="147"/>
      <c r="AE142" s="147"/>
      <c r="AF142" s="147"/>
      <c r="AG142" s="147" t="s">
        <v>267</v>
      </c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</row>
    <row r="143" spans="1:60" outlineLevel="2" x14ac:dyDescent="0.2">
      <c r="A143" s="154"/>
      <c r="B143" s="155"/>
      <c r="C143" s="185" t="s">
        <v>337</v>
      </c>
      <c r="D143" s="158"/>
      <c r="E143" s="159">
        <v>46</v>
      </c>
      <c r="F143" s="157"/>
      <c r="G143" s="157"/>
      <c r="H143" s="157"/>
      <c r="I143" s="157"/>
      <c r="J143" s="157"/>
      <c r="K143" s="157"/>
      <c r="L143" s="157"/>
      <c r="M143" s="157"/>
      <c r="N143" s="156"/>
      <c r="O143" s="156"/>
      <c r="P143" s="156"/>
      <c r="Q143" s="156"/>
      <c r="R143" s="157"/>
      <c r="S143" s="157"/>
      <c r="T143" s="157"/>
      <c r="U143" s="157"/>
      <c r="V143" s="157"/>
      <c r="W143" s="157"/>
      <c r="X143" s="157"/>
      <c r="Y143" s="157"/>
      <c r="Z143" s="147"/>
      <c r="AA143" s="147"/>
      <c r="AB143" s="147"/>
      <c r="AC143" s="147"/>
      <c r="AD143" s="147"/>
      <c r="AE143" s="147"/>
      <c r="AF143" s="147"/>
      <c r="AG143" s="147" t="s">
        <v>157</v>
      </c>
      <c r="AH143" s="147">
        <v>0</v>
      </c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</row>
    <row r="144" spans="1:60" outlineLevel="1" x14ac:dyDescent="0.2">
      <c r="A144" s="168">
        <v>43</v>
      </c>
      <c r="B144" s="169" t="s">
        <v>338</v>
      </c>
      <c r="C144" s="184" t="s">
        <v>339</v>
      </c>
      <c r="D144" s="170" t="s">
        <v>147</v>
      </c>
      <c r="E144" s="171">
        <v>17.813500000000001</v>
      </c>
      <c r="F144" s="172"/>
      <c r="G144" s="173">
        <f>ROUND(E144*F144,2)</f>
        <v>0</v>
      </c>
      <c r="H144" s="172"/>
      <c r="I144" s="173">
        <f>ROUND(E144*H144,2)</f>
        <v>0</v>
      </c>
      <c r="J144" s="172"/>
      <c r="K144" s="173">
        <f>ROUND(E144*J144,2)</f>
        <v>0</v>
      </c>
      <c r="L144" s="173">
        <v>21</v>
      </c>
      <c r="M144" s="173">
        <f>G144*(1+L144/100)</f>
        <v>0</v>
      </c>
      <c r="N144" s="171">
        <v>0.55000000000000004</v>
      </c>
      <c r="O144" s="171">
        <f>ROUND(E144*N144,2)</f>
        <v>9.8000000000000007</v>
      </c>
      <c r="P144" s="171">
        <v>0</v>
      </c>
      <c r="Q144" s="171">
        <f>ROUND(E144*P144,2)</f>
        <v>0</v>
      </c>
      <c r="R144" s="173" t="s">
        <v>265</v>
      </c>
      <c r="S144" s="173" t="s">
        <v>149</v>
      </c>
      <c r="T144" s="174" t="s">
        <v>150</v>
      </c>
      <c r="U144" s="157">
        <v>0</v>
      </c>
      <c r="V144" s="157">
        <f>ROUND(E144*U144,2)</f>
        <v>0</v>
      </c>
      <c r="W144" s="157"/>
      <c r="X144" s="157" t="s">
        <v>266</v>
      </c>
      <c r="Y144" s="157" t="s">
        <v>152</v>
      </c>
      <c r="Z144" s="147"/>
      <c r="AA144" s="147"/>
      <c r="AB144" s="147"/>
      <c r="AC144" s="147"/>
      <c r="AD144" s="147"/>
      <c r="AE144" s="147"/>
      <c r="AF144" s="147"/>
      <c r="AG144" s="147" t="s">
        <v>267</v>
      </c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47"/>
      <c r="BH144" s="147"/>
    </row>
    <row r="145" spans="1:60" outlineLevel="2" x14ac:dyDescent="0.2">
      <c r="A145" s="154"/>
      <c r="B145" s="155"/>
      <c r="C145" s="185" t="s">
        <v>340</v>
      </c>
      <c r="D145" s="158"/>
      <c r="E145" s="159">
        <v>17.813500000000001</v>
      </c>
      <c r="F145" s="157"/>
      <c r="G145" s="157"/>
      <c r="H145" s="157"/>
      <c r="I145" s="157"/>
      <c r="J145" s="157"/>
      <c r="K145" s="157"/>
      <c r="L145" s="157"/>
      <c r="M145" s="157"/>
      <c r="N145" s="156"/>
      <c r="O145" s="156"/>
      <c r="P145" s="156"/>
      <c r="Q145" s="156"/>
      <c r="R145" s="157"/>
      <c r="S145" s="157"/>
      <c r="T145" s="157"/>
      <c r="U145" s="157"/>
      <c r="V145" s="157"/>
      <c r="W145" s="157"/>
      <c r="X145" s="157"/>
      <c r="Y145" s="157"/>
      <c r="Z145" s="147"/>
      <c r="AA145" s="147"/>
      <c r="AB145" s="147"/>
      <c r="AC145" s="147"/>
      <c r="AD145" s="147"/>
      <c r="AE145" s="147"/>
      <c r="AF145" s="147"/>
      <c r="AG145" s="147" t="s">
        <v>157</v>
      </c>
      <c r="AH145" s="147">
        <v>0</v>
      </c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  <c r="BB145" s="147"/>
      <c r="BC145" s="147"/>
      <c r="BD145" s="147"/>
      <c r="BE145" s="147"/>
      <c r="BF145" s="147"/>
      <c r="BG145" s="147"/>
      <c r="BH145" s="147"/>
    </row>
    <row r="146" spans="1:60" outlineLevel="1" x14ac:dyDescent="0.2">
      <c r="A146" s="168">
        <v>44</v>
      </c>
      <c r="B146" s="169" t="s">
        <v>341</v>
      </c>
      <c r="C146" s="184" t="s">
        <v>342</v>
      </c>
      <c r="D146" s="170" t="s">
        <v>147</v>
      </c>
      <c r="E146" s="171">
        <v>30.387989999999999</v>
      </c>
      <c r="F146" s="172"/>
      <c r="G146" s="173">
        <f>ROUND(E146*F146,2)</f>
        <v>0</v>
      </c>
      <c r="H146" s="172"/>
      <c r="I146" s="173">
        <f>ROUND(E146*H146,2)</f>
        <v>0</v>
      </c>
      <c r="J146" s="172"/>
      <c r="K146" s="173">
        <f>ROUND(E146*J146,2)</f>
        <v>0</v>
      </c>
      <c r="L146" s="173">
        <v>21</v>
      </c>
      <c r="M146" s="173">
        <f>G146*(1+L146/100)</f>
        <v>0</v>
      </c>
      <c r="N146" s="171">
        <v>0.55000000000000004</v>
      </c>
      <c r="O146" s="171">
        <f>ROUND(E146*N146,2)</f>
        <v>16.71</v>
      </c>
      <c r="P146" s="171">
        <v>0</v>
      </c>
      <c r="Q146" s="171">
        <f>ROUND(E146*P146,2)</f>
        <v>0</v>
      </c>
      <c r="R146" s="173" t="s">
        <v>265</v>
      </c>
      <c r="S146" s="173" t="s">
        <v>149</v>
      </c>
      <c r="T146" s="174" t="s">
        <v>150</v>
      </c>
      <c r="U146" s="157">
        <v>0</v>
      </c>
      <c r="V146" s="157">
        <f>ROUND(E146*U146,2)</f>
        <v>0</v>
      </c>
      <c r="W146" s="157"/>
      <c r="X146" s="157" t="s">
        <v>266</v>
      </c>
      <c r="Y146" s="157" t="s">
        <v>152</v>
      </c>
      <c r="Z146" s="147"/>
      <c r="AA146" s="147"/>
      <c r="AB146" s="147"/>
      <c r="AC146" s="147"/>
      <c r="AD146" s="147"/>
      <c r="AE146" s="147"/>
      <c r="AF146" s="147"/>
      <c r="AG146" s="147" t="s">
        <v>267</v>
      </c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  <c r="BB146" s="147"/>
      <c r="BC146" s="147"/>
      <c r="BD146" s="147"/>
      <c r="BE146" s="147"/>
      <c r="BF146" s="147"/>
      <c r="BG146" s="147"/>
      <c r="BH146" s="147"/>
    </row>
    <row r="147" spans="1:60" outlineLevel="2" x14ac:dyDescent="0.2">
      <c r="A147" s="154"/>
      <c r="B147" s="155"/>
      <c r="C147" s="185" t="s">
        <v>343</v>
      </c>
      <c r="D147" s="158"/>
      <c r="E147" s="159"/>
      <c r="F147" s="157"/>
      <c r="G147" s="157"/>
      <c r="H147" s="157"/>
      <c r="I147" s="157"/>
      <c r="J147" s="157"/>
      <c r="K147" s="157"/>
      <c r="L147" s="157"/>
      <c r="M147" s="157"/>
      <c r="N147" s="156"/>
      <c r="O147" s="156"/>
      <c r="P147" s="156"/>
      <c r="Q147" s="156"/>
      <c r="R147" s="157"/>
      <c r="S147" s="157"/>
      <c r="T147" s="157"/>
      <c r="U147" s="157"/>
      <c r="V147" s="157"/>
      <c r="W147" s="157"/>
      <c r="X147" s="157"/>
      <c r="Y147" s="157"/>
      <c r="Z147" s="147"/>
      <c r="AA147" s="147"/>
      <c r="AB147" s="147"/>
      <c r="AC147" s="147"/>
      <c r="AD147" s="147"/>
      <c r="AE147" s="147"/>
      <c r="AF147" s="147"/>
      <c r="AG147" s="147" t="s">
        <v>157</v>
      </c>
      <c r="AH147" s="147">
        <v>0</v>
      </c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  <c r="BB147" s="147"/>
      <c r="BC147" s="147"/>
      <c r="BD147" s="147"/>
      <c r="BE147" s="147"/>
      <c r="BF147" s="147"/>
      <c r="BG147" s="147"/>
      <c r="BH147" s="147"/>
    </row>
    <row r="148" spans="1:60" outlineLevel="3" x14ac:dyDescent="0.2">
      <c r="A148" s="154"/>
      <c r="B148" s="155"/>
      <c r="C148" s="185" t="s">
        <v>344</v>
      </c>
      <c r="D148" s="158"/>
      <c r="E148" s="159"/>
      <c r="F148" s="157"/>
      <c r="G148" s="157"/>
      <c r="H148" s="157"/>
      <c r="I148" s="157"/>
      <c r="J148" s="157"/>
      <c r="K148" s="157"/>
      <c r="L148" s="157"/>
      <c r="M148" s="157"/>
      <c r="N148" s="156"/>
      <c r="O148" s="156"/>
      <c r="P148" s="156"/>
      <c r="Q148" s="156"/>
      <c r="R148" s="157"/>
      <c r="S148" s="157"/>
      <c r="T148" s="157"/>
      <c r="U148" s="157"/>
      <c r="V148" s="157"/>
      <c r="W148" s="157"/>
      <c r="X148" s="157"/>
      <c r="Y148" s="157"/>
      <c r="Z148" s="147"/>
      <c r="AA148" s="147"/>
      <c r="AB148" s="147"/>
      <c r="AC148" s="147"/>
      <c r="AD148" s="147"/>
      <c r="AE148" s="147"/>
      <c r="AF148" s="147"/>
      <c r="AG148" s="147" t="s">
        <v>157</v>
      </c>
      <c r="AH148" s="147">
        <v>0</v>
      </c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  <c r="BB148" s="147"/>
      <c r="BC148" s="147"/>
      <c r="BD148" s="147"/>
      <c r="BE148" s="147"/>
      <c r="BF148" s="147"/>
      <c r="BG148" s="147"/>
      <c r="BH148" s="147"/>
    </row>
    <row r="149" spans="1:60" outlineLevel="3" x14ac:dyDescent="0.2">
      <c r="A149" s="154"/>
      <c r="B149" s="155"/>
      <c r="C149" s="185" t="s">
        <v>288</v>
      </c>
      <c r="D149" s="158"/>
      <c r="E149" s="159"/>
      <c r="F149" s="157"/>
      <c r="G149" s="157"/>
      <c r="H149" s="157"/>
      <c r="I149" s="157"/>
      <c r="J149" s="157"/>
      <c r="K149" s="157"/>
      <c r="L149" s="157"/>
      <c r="M149" s="157"/>
      <c r="N149" s="156"/>
      <c r="O149" s="156"/>
      <c r="P149" s="156"/>
      <c r="Q149" s="156"/>
      <c r="R149" s="157"/>
      <c r="S149" s="157"/>
      <c r="T149" s="157"/>
      <c r="U149" s="157"/>
      <c r="V149" s="157"/>
      <c r="W149" s="157"/>
      <c r="X149" s="157"/>
      <c r="Y149" s="157"/>
      <c r="Z149" s="147"/>
      <c r="AA149" s="147"/>
      <c r="AB149" s="147"/>
      <c r="AC149" s="147"/>
      <c r="AD149" s="147"/>
      <c r="AE149" s="147"/>
      <c r="AF149" s="147"/>
      <c r="AG149" s="147" t="s">
        <v>157</v>
      </c>
      <c r="AH149" s="147">
        <v>0</v>
      </c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  <c r="BB149" s="147"/>
      <c r="BC149" s="147"/>
      <c r="BD149" s="147"/>
      <c r="BE149" s="147"/>
      <c r="BF149" s="147"/>
      <c r="BG149" s="147"/>
      <c r="BH149" s="147"/>
    </row>
    <row r="150" spans="1:60" outlineLevel="3" x14ac:dyDescent="0.2">
      <c r="A150" s="154"/>
      <c r="B150" s="155"/>
      <c r="C150" s="185" t="s">
        <v>345</v>
      </c>
      <c r="D150" s="158"/>
      <c r="E150" s="159">
        <v>2.2844000000000002</v>
      </c>
      <c r="F150" s="157"/>
      <c r="G150" s="157"/>
      <c r="H150" s="157"/>
      <c r="I150" s="157"/>
      <c r="J150" s="157"/>
      <c r="K150" s="157"/>
      <c r="L150" s="157"/>
      <c r="M150" s="157"/>
      <c r="N150" s="156"/>
      <c r="O150" s="156"/>
      <c r="P150" s="156"/>
      <c r="Q150" s="156"/>
      <c r="R150" s="157"/>
      <c r="S150" s="157"/>
      <c r="T150" s="157"/>
      <c r="U150" s="157"/>
      <c r="V150" s="157"/>
      <c r="W150" s="157"/>
      <c r="X150" s="157"/>
      <c r="Y150" s="157"/>
      <c r="Z150" s="147"/>
      <c r="AA150" s="147"/>
      <c r="AB150" s="147"/>
      <c r="AC150" s="147"/>
      <c r="AD150" s="147"/>
      <c r="AE150" s="147"/>
      <c r="AF150" s="147"/>
      <c r="AG150" s="147" t="s">
        <v>157</v>
      </c>
      <c r="AH150" s="147">
        <v>0</v>
      </c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</row>
    <row r="151" spans="1:60" outlineLevel="3" x14ac:dyDescent="0.2">
      <c r="A151" s="154"/>
      <c r="B151" s="155"/>
      <c r="C151" s="185" t="s">
        <v>346</v>
      </c>
      <c r="D151" s="158"/>
      <c r="E151" s="159">
        <v>1.31907</v>
      </c>
      <c r="F151" s="157"/>
      <c r="G151" s="157"/>
      <c r="H151" s="157"/>
      <c r="I151" s="157"/>
      <c r="J151" s="157"/>
      <c r="K151" s="157"/>
      <c r="L151" s="157"/>
      <c r="M151" s="157"/>
      <c r="N151" s="156"/>
      <c r="O151" s="156"/>
      <c r="P151" s="156"/>
      <c r="Q151" s="156"/>
      <c r="R151" s="157"/>
      <c r="S151" s="157"/>
      <c r="T151" s="157"/>
      <c r="U151" s="157"/>
      <c r="V151" s="157"/>
      <c r="W151" s="157"/>
      <c r="X151" s="157"/>
      <c r="Y151" s="157"/>
      <c r="Z151" s="147"/>
      <c r="AA151" s="147"/>
      <c r="AB151" s="147"/>
      <c r="AC151" s="147"/>
      <c r="AD151" s="147"/>
      <c r="AE151" s="147"/>
      <c r="AF151" s="147"/>
      <c r="AG151" s="147" t="s">
        <v>157</v>
      </c>
      <c r="AH151" s="147">
        <v>0</v>
      </c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  <c r="BB151" s="147"/>
      <c r="BC151" s="147"/>
      <c r="BD151" s="147"/>
      <c r="BE151" s="147"/>
      <c r="BF151" s="147"/>
      <c r="BG151" s="147"/>
      <c r="BH151" s="147"/>
    </row>
    <row r="152" spans="1:60" outlineLevel="3" x14ac:dyDescent="0.2">
      <c r="A152" s="154"/>
      <c r="B152" s="155"/>
      <c r="C152" s="185" t="s">
        <v>347</v>
      </c>
      <c r="D152" s="158"/>
      <c r="E152" s="159">
        <v>4.9472399999999999</v>
      </c>
      <c r="F152" s="157"/>
      <c r="G152" s="157"/>
      <c r="H152" s="157"/>
      <c r="I152" s="157"/>
      <c r="J152" s="157"/>
      <c r="K152" s="157"/>
      <c r="L152" s="157"/>
      <c r="M152" s="157"/>
      <c r="N152" s="156"/>
      <c r="O152" s="156"/>
      <c r="P152" s="156"/>
      <c r="Q152" s="156"/>
      <c r="R152" s="157"/>
      <c r="S152" s="157"/>
      <c r="T152" s="157"/>
      <c r="U152" s="157"/>
      <c r="V152" s="157"/>
      <c r="W152" s="157"/>
      <c r="X152" s="157"/>
      <c r="Y152" s="157"/>
      <c r="Z152" s="147"/>
      <c r="AA152" s="147"/>
      <c r="AB152" s="147"/>
      <c r="AC152" s="147"/>
      <c r="AD152" s="147"/>
      <c r="AE152" s="147"/>
      <c r="AF152" s="147"/>
      <c r="AG152" s="147" t="s">
        <v>157</v>
      </c>
      <c r="AH152" s="147">
        <v>0</v>
      </c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</row>
    <row r="153" spans="1:60" outlineLevel="3" x14ac:dyDescent="0.2">
      <c r="A153" s="154"/>
      <c r="B153" s="155"/>
      <c r="C153" s="185" t="s">
        <v>348</v>
      </c>
      <c r="D153" s="158"/>
      <c r="E153" s="159">
        <v>11.45974</v>
      </c>
      <c r="F153" s="157"/>
      <c r="G153" s="157"/>
      <c r="H153" s="157"/>
      <c r="I153" s="157"/>
      <c r="J153" s="157"/>
      <c r="K153" s="157"/>
      <c r="L153" s="157"/>
      <c r="M153" s="157"/>
      <c r="N153" s="156"/>
      <c r="O153" s="156"/>
      <c r="P153" s="156"/>
      <c r="Q153" s="156"/>
      <c r="R153" s="157"/>
      <c r="S153" s="157"/>
      <c r="T153" s="157"/>
      <c r="U153" s="157"/>
      <c r="V153" s="157"/>
      <c r="W153" s="157"/>
      <c r="X153" s="157"/>
      <c r="Y153" s="157"/>
      <c r="Z153" s="147"/>
      <c r="AA153" s="147"/>
      <c r="AB153" s="147"/>
      <c r="AC153" s="147"/>
      <c r="AD153" s="147"/>
      <c r="AE153" s="147"/>
      <c r="AF153" s="147"/>
      <c r="AG153" s="147" t="s">
        <v>157</v>
      </c>
      <c r="AH153" s="147">
        <v>0</v>
      </c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  <c r="BB153" s="147"/>
      <c r="BC153" s="147"/>
      <c r="BD153" s="147"/>
      <c r="BE153" s="147"/>
      <c r="BF153" s="147"/>
      <c r="BG153" s="147"/>
      <c r="BH153" s="147"/>
    </row>
    <row r="154" spans="1:60" outlineLevel="3" x14ac:dyDescent="0.2">
      <c r="A154" s="154"/>
      <c r="B154" s="155"/>
      <c r="C154" s="185" t="s">
        <v>349</v>
      </c>
      <c r="D154" s="158"/>
      <c r="E154" s="159">
        <v>1.2839100000000001</v>
      </c>
      <c r="F154" s="157"/>
      <c r="G154" s="157"/>
      <c r="H154" s="157"/>
      <c r="I154" s="157"/>
      <c r="J154" s="157"/>
      <c r="K154" s="157"/>
      <c r="L154" s="157"/>
      <c r="M154" s="157"/>
      <c r="N154" s="156"/>
      <c r="O154" s="156"/>
      <c r="P154" s="156"/>
      <c r="Q154" s="156"/>
      <c r="R154" s="157"/>
      <c r="S154" s="157"/>
      <c r="T154" s="157"/>
      <c r="U154" s="157"/>
      <c r="V154" s="157"/>
      <c r="W154" s="157"/>
      <c r="X154" s="157"/>
      <c r="Y154" s="157"/>
      <c r="Z154" s="147"/>
      <c r="AA154" s="147"/>
      <c r="AB154" s="147"/>
      <c r="AC154" s="147"/>
      <c r="AD154" s="147"/>
      <c r="AE154" s="147"/>
      <c r="AF154" s="147"/>
      <c r="AG154" s="147" t="s">
        <v>157</v>
      </c>
      <c r="AH154" s="147">
        <v>0</v>
      </c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</row>
    <row r="155" spans="1:60" outlineLevel="3" x14ac:dyDescent="0.2">
      <c r="A155" s="154"/>
      <c r="B155" s="155"/>
      <c r="C155" s="185" t="s">
        <v>350</v>
      </c>
      <c r="D155" s="158"/>
      <c r="E155" s="159">
        <v>2.4571499999999999</v>
      </c>
      <c r="F155" s="157"/>
      <c r="G155" s="157"/>
      <c r="H155" s="157"/>
      <c r="I155" s="157"/>
      <c r="J155" s="157"/>
      <c r="K155" s="157"/>
      <c r="L155" s="157"/>
      <c r="M155" s="157"/>
      <c r="N155" s="156"/>
      <c r="O155" s="156"/>
      <c r="P155" s="156"/>
      <c r="Q155" s="156"/>
      <c r="R155" s="157"/>
      <c r="S155" s="157"/>
      <c r="T155" s="157"/>
      <c r="U155" s="157"/>
      <c r="V155" s="157"/>
      <c r="W155" s="157"/>
      <c r="X155" s="157"/>
      <c r="Y155" s="157"/>
      <c r="Z155" s="147"/>
      <c r="AA155" s="147"/>
      <c r="AB155" s="147"/>
      <c r="AC155" s="147"/>
      <c r="AD155" s="147"/>
      <c r="AE155" s="147"/>
      <c r="AF155" s="147"/>
      <c r="AG155" s="147" t="s">
        <v>157</v>
      </c>
      <c r="AH155" s="147">
        <v>0</v>
      </c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  <c r="BB155" s="147"/>
      <c r="BC155" s="147"/>
      <c r="BD155" s="147"/>
      <c r="BE155" s="147"/>
      <c r="BF155" s="147"/>
      <c r="BG155" s="147"/>
      <c r="BH155" s="147"/>
    </row>
    <row r="156" spans="1:60" outlineLevel="3" x14ac:dyDescent="0.2">
      <c r="A156" s="154"/>
      <c r="B156" s="155"/>
      <c r="C156" s="185" t="s">
        <v>351</v>
      </c>
      <c r="D156" s="158"/>
      <c r="E156" s="159">
        <v>7.3359999999999995E-2</v>
      </c>
      <c r="F156" s="157"/>
      <c r="G156" s="157"/>
      <c r="H156" s="157"/>
      <c r="I156" s="157"/>
      <c r="J156" s="157"/>
      <c r="K156" s="157"/>
      <c r="L156" s="157"/>
      <c r="M156" s="157"/>
      <c r="N156" s="156"/>
      <c r="O156" s="156"/>
      <c r="P156" s="156"/>
      <c r="Q156" s="156"/>
      <c r="R156" s="157"/>
      <c r="S156" s="157"/>
      <c r="T156" s="157"/>
      <c r="U156" s="157"/>
      <c r="V156" s="157"/>
      <c r="W156" s="157"/>
      <c r="X156" s="157"/>
      <c r="Y156" s="157"/>
      <c r="Z156" s="147"/>
      <c r="AA156" s="147"/>
      <c r="AB156" s="147"/>
      <c r="AC156" s="147"/>
      <c r="AD156" s="147"/>
      <c r="AE156" s="147"/>
      <c r="AF156" s="147"/>
      <c r="AG156" s="147" t="s">
        <v>157</v>
      </c>
      <c r="AH156" s="147">
        <v>0</v>
      </c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</row>
    <row r="157" spans="1:60" outlineLevel="3" x14ac:dyDescent="0.2">
      <c r="A157" s="154"/>
      <c r="B157" s="155"/>
      <c r="C157" s="185" t="s">
        <v>352</v>
      </c>
      <c r="D157" s="158"/>
      <c r="E157" s="159">
        <v>6.1777100000000003</v>
      </c>
      <c r="F157" s="157"/>
      <c r="G157" s="157"/>
      <c r="H157" s="157"/>
      <c r="I157" s="157"/>
      <c r="J157" s="157"/>
      <c r="K157" s="157"/>
      <c r="L157" s="157"/>
      <c r="M157" s="157"/>
      <c r="N157" s="156"/>
      <c r="O157" s="156"/>
      <c r="P157" s="156"/>
      <c r="Q157" s="156"/>
      <c r="R157" s="157"/>
      <c r="S157" s="157"/>
      <c r="T157" s="157"/>
      <c r="U157" s="157"/>
      <c r="V157" s="157"/>
      <c r="W157" s="157"/>
      <c r="X157" s="157"/>
      <c r="Y157" s="157"/>
      <c r="Z157" s="147"/>
      <c r="AA157" s="147"/>
      <c r="AB157" s="147"/>
      <c r="AC157" s="147"/>
      <c r="AD157" s="147"/>
      <c r="AE157" s="147"/>
      <c r="AF157" s="147"/>
      <c r="AG157" s="147" t="s">
        <v>157</v>
      </c>
      <c r="AH157" s="147">
        <v>0</v>
      </c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</row>
    <row r="158" spans="1:60" outlineLevel="3" x14ac:dyDescent="0.2">
      <c r="A158" s="154"/>
      <c r="B158" s="155"/>
      <c r="C158" s="185" t="s">
        <v>353</v>
      </c>
      <c r="D158" s="158"/>
      <c r="E158" s="159">
        <v>6.2619999999999995E-2</v>
      </c>
      <c r="F158" s="157"/>
      <c r="G158" s="157"/>
      <c r="H158" s="157"/>
      <c r="I158" s="157"/>
      <c r="J158" s="157"/>
      <c r="K158" s="157"/>
      <c r="L158" s="157"/>
      <c r="M158" s="157"/>
      <c r="N158" s="156"/>
      <c r="O158" s="156"/>
      <c r="P158" s="156"/>
      <c r="Q158" s="156"/>
      <c r="R158" s="157"/>
      <c r="S158" s="157"/>
      <c r="T158" s="157"/>
      <c r="U158" s="157"/>
      <c r="V158" s="157"/>
      <c r="W158" s="157"/>
      <c r="X158" s="157"/>
      <c r="Y158" s="157"/>
      <c r="Z158" s="147"/>
      <c r="AA158" s="147"/>
      <c r="AB158" s="147"/>
      <c r="AC158" s="147"/>
      <c r="AD158" s="147"/>
      <c r="AE158" s="147"/>
      <c r="AF158" s="147"/>
      <c r="AG158" s="147" t="s">
        <v>157</v>
      </c>
      <c r="AH158" s="147">
        <v>0</v>
      </c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</row>
    <row r="159" spans="1:60" outlineLevel="3" x14ac:dyDescent="0.2">
      <c r="A159" s="154"/>
      <c r="B159" s="155"/>
      <c r="C159" s="185" t="s">
        <v>354</v>
      </c>
      <c r="D159" s="158"/>
      <c r="E159" s="159">
        <v>0.12614</v>
      </c>
      <c r="F159" s="157"/>
      <c r="G159" s="157"/>
      <c r="H159" s="157"/>
      <c r="I159" s="157"/>
      <c r="J159" s="157"/>
      <c r="K159" s="157"/>
      <c r="L159" s="157"/>
      <c r="M159" s="157"/>
      <c r="N159" s="156"/>
      <c r="O159" s="156"/>
      <c r="P159" s="156"/>
      <c r="Q159" s="156"/>
      <c r="R159" s="157"/>
      <c r="S159" s="157"/>
      <c r="T159" s="157"/>
      <c r="U159" s="157"/>
      <c r="V159" s="157"/>
      <c r="W159" s="157"/>
      <c r="X159" s="157"/>
      <c r="Y159" s="157"/>
      <c r="Z159" s="147"/>
      <c r="AA159" s="147"/>
      <c r="AB159" s="147"/>
      <c r="AC159" s="147"/>
      <c r="AD159" s="147"/>
      <c r="AE159" s="147"/>
      <c r="AF159" s="147"/>
      <c r="AG159" s="147" t="s">
        <v>157</v>
      </c>
      <c r="AH159" s="147">
        <v>0</v>
      </c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  <c r="BB159" s="147"/>
      <c r="BC159" s="147"/>
      <c r="BD159" s="147"/>
      <c r="BE159" s="147"/>
      <c r="BF159" s="147"/>
      <c r="BG159" s="147"/>
      <c r="BH159" s="147"/>
    </row>
    <row r="160" spans="1:60" outlineLevel="3" x14ac:dyDescent="0.2">
      <c r="A160" s="154"/>
      <c r="B160" s="155"/>
      <c r="C160" s="185" t="s">
        <v>355</v>
      </c>
      <c r="D160" s="158"/>
      <c r="E160" s="159">
        <v>0.19664999999999999</v>
      </c>
      <c r="F160" s="157"/>
      <c r="G160" s="157"/>
      <c r="H160" s="157"/>
      <c r="I160" s="157"/>
      <c r="J160" s="157"/>
      <c r="K160" s="157"/>
      <c r="L160" s="157"/>
      <c r="M160" s="157"/>
      <c r="N160" s="156"/>
      <c r="O160" s="156"/>
      <c r="P160" s="156"/>
      <c r="Q160" s="156"/>
      <c r="R160" s="157"/>
      <c r="S160" s="157"/>
      <c r="T160" s="157"/>
      <c r="U160" s="157"/>
      <c r="V160" s="157"/>
      <c r="W160" s="157"/>
      <c r="X160" s="157"/>
      <c r="Y160" s="157"/>
      <c r="Z160" s="147"/>
      <c r="AA160" s="147"/>
      <c r="AB160" s="147"/>
      <c r="AC160" s="147"/>
      <c r="AD160" s="147"/>
      <c r="AE160" s="147"/>
      <c r="AF160" s="147"/>
      <c r="AG160" s="147" t="s">
        <v>157</v>
      </c>
      <c r="AH160" s="147">
        <v>0</v>
      </c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  <c r="BB160" s="147"/>
      <c r="BC160" s="147"/>
      <c r="BD160" s="147"/>
      <c r="BE160" s="147"/>
      <c r="BF160" s="147"/>
      <c r="BG160" s="147"/>
      <c r="BH160" s="147"/>
    </row>
    <row r="161" spans="1:60" outlineLevel="1" x14ac:dyDescent="0.2">
      <c r="A161" s="168">
        <v>45</v>
      </c>
      <c r="B161" s="169" t="s">
        <v>356</v>
      </c>
      <c r="C161" s="184" t="s">
        <v>357</v>
      </c>
      <c r="D161" s="170" t="s">
        <v>193</v>
      </c>
      <c r="E161" s="171">
        <v>30.25806</v>
      </c>
      <c r="F161" s="172"/>
      <c r="G161" s="173">
        <f>ROUND(E161*F161,2)</f>
        <v>0</v>
      </c>
      <c r="H161" s="172"/>
      <c r="I161" s="173">
        <f>ROUND(E161*H161,2)</f>
        <v>0</v>
      </c>
      <c r="J161" s="172"/>
      <c r="K161" s="173">
        <f>ROUND(E161*J161,2)</f>
        <v>0</v>
      </c>
      <c r="L161" s="173">
        <v>21</v>
      </c>
      <c r="M161" s="173">
        <f>G161*(1+L161/100)</f>
        <v>0</v>
      </c>
      <c r="N161" s="171">
        <v>0</v>
      </c>
      <c r="O161" s="171">
        <f>ROUND(E161*N161,2)</f>
        <v>0</v>
      </c>
      <c r="P161" s="171">
        <v>0</v>
      </c>
      <c r="Q161" s="171">
        <f>ROUND(E161*P161,2)</f>
        <v>0</v>
      </c>
      <c r="R161" s="173" t="s">
        <v>278</v>
      </c>
      <c r="S161" s="173" t="s">
        <v>149</v>
      </c>
      <c r="T161" s="174" t="s">
        <v>150</v>
      </c>
      <c r="U161" s="157">
        <v>1.863</v>
      </c>
      <c r="V161" s="157">
        <f>ROUND(E161*U161,2)</f>
        <v>56.37</v>
      </c>
      <c r="W161" s="157"/>
      <c r="X161" s="157" t="s">
        <v>273</v>
      </c>
      <c r="Y161" s="157" t="s">
        <v>152</v>
      </c>
      <c r="Z161" s="147"/>
      <c r="AA161" s="147"/>
      <c r="AB161" s="147"/>
      <c r="AC161" s="147"/>
      <c r="AD161" s="147"/>
      <c r="AE161" s="147"/>
      <c r="AF161" s="147"/>
      <c r="AG161" s="147" t="s">
        <v>274</v>
      </c>
      <c r="AH161" s="147"/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  <c r="BB161" s="147"/>
      <c r="BC161" s="147"/>
      <c r="BD161" s="147"/>
      <c r="BE161" s="147"/>
      <c r="BF161" s="147"/>
      <c r="BG161" s="147"/>
      <c r="BH161" s="147"/>
    </row>
    <row r="162" spans="1:60" outlineLevel="2" x14ac:dyDescent="0.2">
      <c r="A162" s="154"/>
      <c r="B162" s="155"/>
      <c r="C162" s="246" t="s">
        <v>358</v>
      </c>
      <c r="D162" s="247"/>
      <c r="E162" s="247"/>
      <c r="F162" s="247"/>
      <c r="G162" s="247"/>
      <c r="H162" s="157"/>
      <c r="I162" s="157"/>
      <c r="J162" s="157"/>
      <c r="K162" s="157"/>
      <c r="L162" s="157"/>
      <c r="M162" s="157"/>
      <c r="N162" s="156"/>
      <c r="O162" s="156"/>
      <c r="P162" s="156"/>
      <c r="Q162" s="156"/>
      <c r="R162" s="157"/>
      <c r="S162" s="157"/>
      <c r="T162" s="157"/>
      <c r="U162" s="157"/>
      <c r="V162" s="157"/>
      <c r="W162" s="157"/>
      <c r="X162" s="157"/>
      <c r="Y162" s="157"/>
      <c r="Z162" s="147"/>
      <c r="AA162" s="147"/>
      <c r="AB162" s="147"/>
      <c r="AC162" s="147"/>
      <c r="AD162" s="147"/>
      <c r="AE162" s="147"/>
      <c r="AF162" s="147"/>
      <c r="AG162" s="147" t="s">
        <v>162</v>
      </c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47"/>
      <c r="BH162" s="147"/>
    </row>
    <row r="163" spans="1:60" x14ac:dyDescent="0.2">
      <c r="A163" s="161" t="s">
        <v>143</v>
      </c>
      <c r="B163" s="162" t="s">
        <v>82</v>
      </c>
      <c r="C163" s="183" t="s">
        <v>83</v>
      </c>
      <c r="D163" s="163"/>
      <c r="E163" s="164"/>
      <c r="F163" s="165"/>
      <c r="G163" s="165">
        <f>SUMIF(AG164:AG207,"&lt;&gt;NOR",G164:G207)</f>
        <v>0</v>
      </c>
      <c r="H163" s="165"/>
      <c r="I163" s="165">
        <f>SUM(I164:I207)</f>
        <v>0</v>
      </c>
      <c r="J163" s="165"/>
      <c r="K163" s="165">
        <f>SUM(K164:K207)</f>
        <v>0</v>
      </c>
      <c r="L163" s="165"/>
      <c r="M163" s="165">
        <f>SUM(M164:M207)</f>
        <v>0</v>
      </c>
      <c r="N163" s="164"/>
      <c r="O163" s="164">
        <f>SUM(O164:O207)</f>
        <v>7.1999999999999993</v>
      </c>
      <c r="P163" s="164"/>
      <c r="Q163" s="164">
        <f>SUM(Q164:Q207)</f>
        <v>6.1099999999999994</v>
      </c>
      <c r="R163" s="165"/>
      <c r="S163" s="165"/>
      <c r="T163" s="166"/>
      <c r="U163" s="160"/>
      <c r="V163" s="160">
        <f>SUM(V164:V207)</f>
        <v>1059.04</v>
      </c>
      <c r="W163" s="160"/>
      <c r="X163" s="160"/>
      <c r="Y163" s="160"/>
      <c r="AG163" t="s">
        <v>144</v>
      </c>
    </row>
    <row r="164" spans="1:60" ht="33.75" outlineLevel="1" x14ac:dyDescent="0.2">
      <c r="A164" s="168">
        <v>46</v>
      </c>
      <c r="B164" s="169" t="s">
        <v>359</v>
      </c>
      <c r="C164" s="184" t="s">
        <v>360</v>
      </c>
      <c r="D164" s="170" t="s">
        <v>176</v>
      </c>
      <c r="E164" s="171">
        <v>619.6</v>
      </c>
      <c r="F164" s="172"/>
      <c r="G164" s="173">
        <f>ROUND(E164*F164,2)</f>
        <v>0</v>
      </c>
      <c r="H164" s="172"/>
      <c r="I164" s="173">
        <f>ROUND(E164*H164,2)</f>
        <v>0</v>
      </c>
      <c r="J164" s="172"/>
      <c r="K164" s="173">
        <f>ROUND(E164*J164,2)</f>
        <v>0</v>
      </c>
      <c r="L164" s="173">
        <v>21</v>
      </c>
      <c r="M164" s="173">
        <f>G164*(1+L164/100)</f>
        <v>0</v>
      </c>
      <c r="N164" s="171">
        <v>6.7299999999999999E-3</v>
      </c>
      <c r="O164" s="171">
        <f>ROUND(E164*N164,2)</f>
        <v>4.17</v>
      </c>
      <c r="P164" s="171">
        <v>0</v>
      </c>
      <c r="Q164" s="171">
        <f>ROUND(E164*P164,2)</f>
        <v>0</v>
      </c>
      <c r="R164" s="173" t="s">
        <v>361</v>
      </c>
      <c r="S164" s="173" t="s">
        <v>149</v>
      </c>
      <c r="T164" s="174" t="s">
        <v>150</v>
      </c>
      <c r="U164" s="157">
        <v>1.2765</v>
      </c>
      <c r="V164" s="157">
        <f>ROUND(E164*U164,2)</f>
        <v>790.92</v>
      </c>
      <c r="W164" s="157"/>
      <c r="X164" s="157" t="s">
        <v>151</v>
      </c>
      <c r="Y164" s="157" t="s">
        <v>152</v>
      </c>
      <c r="Z164" s="147"/>
      <c r="AA164" s="147"/>
      <c r="AB164" s="147"/>
      <c r="AC164" s="147"/>
      <c r="AD164" s="147"/>
      <c r="AE164" s="147"/>
      <c r="AF164" s="147"/>
      <c r="AG164" s="147" t="s">
        <v>153</v>
      </c>
      <c r="AH164" s="147"/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  <c r="BB164" s="147"/>
      <c r="BC164" s="147"/>
      <c r="BD164" s="147"/>
      <c r="BE164" s="147"/>
      <c r="BF164" s="147"/>
      <c r="BG164" s="147"/>
      <c r="BH164" s="147"/>
    </row>
    <row r="165" spans="1:60" outlineLevel="2" x14ac:dyDescent="0.2">
      <c r="A165" s="154"/>
      <c r="B165" s="155"/>
      <c r="C165" s="246" t="s">
        <v>362</v>
      </c>
      <c r="D165" s="247"/>
      <c r="E165" s="247"/>
      <c r="F165" s="247"/>
      <c r="G165" s="247"/>
      <c r="H165" s="157"/>
      <c r="I165" s="157"/>
      <c r="J165" s="157"/>
      <c r="K165" s="157"/>
      <c r="L165" s="157"/>
      <c r="M165" s="157"/>
      <c r="N165" s="156"/>
      <c r="O165" s="156"/>
      <c r="P165" s="156"/>
      <c r="Q165" s="156"/>
      <c r="R165" s="157"/>
      <c r="S165" s="157"/>
      <c r="T165" s="157"/>
      <c r="U165" s="157"/>
      <c r="V165" s="157"/>
      <c r="W165" s="157"/>
      <c r="X165" s="157"/>
      <c r="Y165" s="157"/>
      <c r="Z165" s="147"/>
      <c r="AA165" s="147"/>
      <c r="AB165" s="147"/>
      <c r="AC165" s="147"/>
      <c r="AD165" s="147"/>
      <c r="AE165" s="147"/>
      <c r="AF165" s="147"/>
      <c r="AG165" s="147" t="s">
        <v>162</v>
      </c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</row>
    <row r="166" spans="1:60" outlineLevel="2" x14ac:dyDescent="0.2">
      <c r="A166" s="154"/>
      <c r="B166" s="155"/>
      <c r="C166" s="250" t="s">
        <v>363</v>
      </c>
      <c r="D166" s="251"/>
      <c r="E166" s="251"/>
      <c r="F166" s="251"/>
      <c r="G166" s="251"/>
      <c r="H166" s="157"/>
      <c r="I166" s="157"/>
      <c r="J166" s="157"/>
      <c r="K166" s="157"/>
      <c r="L166" s="157"/>
      <c r="M166" s="157"/>
      <c r="N166" s="156"/>
      <c r="O166" s="156"/>
      <c r="P166" s="156"/>
      <c r="Q166" s="156"/>
      <c r="R166" s="157"/>
      <c r="S166" s="157"/>
      <c r="T166" s="157"/>
      <c r="U166" s="157"/>
      <c r="V166" s="157"/>
      <c r="W166" s="157"/>
      <c r="X166" s="157"/>
      <c r="Y166" s="157"/>
      <c r="Z166" s="147"/>
      <c r="AA166" s="147"/>
      <c r="AB166" s="147"/>
      <c r="AC166" s="147"/>
      <c r="AD166" s="147"/>
      <c r="AE166" s="147"/>
      <c r="AF166" s="147"/>
      <c r="AG166" s="147" t="s">
        <v>155</v>
      </c>
      <c r="AH166" s="147"/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  <c r="BB166" s="147"/>
      <c r="BC166" s="147"/>
      <c r="BD166" s="147"/>
      <c r="BE166" s="147"/>
      <c r="BF166" s="147"/>
      <c r="BG166" s="147"/>
      <c r="BH166" s="147"/>
    </row>
    <row r="167" spans="1:60" outlineLevel="2" x14ac:dyDescent="0.2">
      <c r="A167" s="154"/>
      <c r="B167" s="155"/>
      <c r="C167" s="185" t="s">
        <v>364</v>
      </c>
      <c r="D167" s="158"/>
      <c r="E167" s="159">
        <v>211.12</v>
      </c>
      <c r="F167" s="157"/>
      <c r="G167" s="157"/>
      <c r="H167" s="157"/>
      <c r="I167" s="157"/>
      <c r="J167" s="157"/>
      <c r="K167" s="157"/>
      <c r="L167" s="157"/>
      <c r="M167" s="157"/>
      <c r="N167" s="156"/>
      <c r="O167" s="156"/>
      <c r="P167" s="156"/>
      <c r="Q167" s="156"/>
      <c r="R167" s="157"/>
      <c r="S167" s="157"/>
      <c r="T167" s="157"/>
      <c r="U167" s="157"/>
      <c r="V167" s="157"/>
      <c r="W167" s="157"/>
      <c r="X167" s="157"/>
      <c r="Y167" s="157"/>
      <c r="Z167" s="147"/>
      <c r="AA167" s="147"/>
      <c r="AB167" s="147"/>
      <c r="AC167" s="147"/>
      <c r="AD167" s="147"/>
      <c r="AE167" s="147"/>
      <c r="AF167" s="147"/>
      <c r="AG167" s="147" t="s">
        <v>157</v>
      </c>
      <c r="AH167" s="147">
        <v>0</v>
      </c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  <c r="BB167" s="147"/>
      <c r="BC167" s="147"/>
      <c r="BD167" s="147"/>
      <c r="BE167" s="147"/>
      <c r="BF167" s="147"/>
      <c r="BG167" s="147"/>
      <c r="BH167" s="147"/>
    </row>
    <row r="168" spans="1:60" outlineLevel="3" x14ac:dyDescent="0.2">
      <c r="A168" s="154"/>
      <c r="B168" s="155"/>
      <c r="C168" s="185" t="s">
        <v>319</v>
      </c>
      <c r="D168" s="158"/>
      <c r="E168" s="159">
        <v>208.8</v>
      </c>
      <c r="F168" s="157"/>
      <c r="G168" s="157"/>
      <c r="H168" s="157"/>
      <c r="I168" s="157"/>
      <c r="J168" s="157"/>
      <c r="K168" s="157"/>
      <c r="L168" s="157"/>
      <c r="M168" s="157"/>
      <c r="N168" s="156"/>
      <c r="O168" s="156"/>
      <c r="P168" s="156"/>
      <c r="Q168" s="156"/>
      <c r="R168" s="157"/>
      <c r="S168" s="157"/>
      <c r="T168" s="157"/>
      <c r="U168" s="157"/>
      <c r="V168" s="157"/>
      <c r="W168" s="157"/>
      <c r="X168" s="157"/>
      <c r="Y168" s="157"/>
      <c r="Z168" s="147"/>
      <c r="AA168" s="147"/>
      <c r="AB168" s="147"/>
      <c r="AC168" s="147"/>
      <c r="AD168" s="147"/>
      <c r="AE168" s="147"/>
      <c r="AF168" s="147"/>
      <c r="AG168" s="147" t="s">
        <v>157</v>
      </c>
      <c r="AH168" s="147">
        <v>0</v>
      </c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7"/>
      <c r="BD168" s="147"/>
      <c r="BE168" s="147"/>
      <c r="BF168" s="147"/>
      <c r="BG168" s="147"/>
      <c r="BH168" s="147"/>
    </row>
    <row r="169" spans="1:60" outlineLevel="3" x14ac:dyDescent="0.2">
      <c r="A169" s="154"/>
      <c r="B169" s="155"/>
      <c r="C169" s="185" t="s">
        <v>320</v>
      </c>
      <c r="D169" s="158"/>
      <c r="E169" s="159">
        <v>199.68</v>
      </c>
      <c r="F169" s="157"/>
      <c r="G169" s="157"/>
      <c r="H169" s="157"/>
      <c r="I169" s="157"/>
      <c r="J169" s="157"/>
      <c r="K169" s="157"/>
      <c r="L169" s="157"/>
      <c r="M169" s="157"/>
      <c r="N169" s="156"/>
      <c r="O169" s="156"/>
      <c r="P169" s="156"/>
      <c r="Q169" s="156"/>
      <c r="R169" s="157"/>
      <c r="S169" s="157"/>
      <c r="T169" s="157"/>
      <c r="U169" s="157"/>
      <c r="V169" s="157"/>
      <c r="W169" s="157"/>
      <c r="X169" s="157"/>
      <c r="Y169" s="157"/>
      <c r="Z169" s="147"/>
      <c r="AA169" s="147"/>
      <c r="AB169" s="147"/>
      <c r="AC169" s="147"/>
      <c r="AD169" s="147"/>
      <c r="AE169" s="147"/>
      <c r="AF169" s="147"/>
      <c r="AG169" s="147" t="s">
        <v>157</v>
      </c>
      <c r="AH169" s="147">
        <v>0</v>
      </c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  <c r="BB169" s="147"/>
      <c r="BC169" s="147"/>
      <c r="BD169" s="147"/>
      <c r="BE169" s="147"/>
      <c r="BF169" s="147"/>
      <c r="BG169" s="147"/>
      <c r="BH169" s="147"/>
    </row>
    <row r="170" spans="1:60" ht="22.5" outlineLevel="1" x14ac:dyDescent="0.2">
      <c r="A170" s="168">
        <v>47</v>
      </c>
      <c r="B170" s="169" t="s">
        <v>365</v>
      </c>
      <c r="C170" s="184" t="s">
        <v>366</v>
      </c>
      <c r="D170" s="170" t="s">
        <v>187</v>
      </c>
      <c r="E170" s="171">
        <v>50</v>
      </c>
      <c r="F170" s="172"/>
      <c r="G170" s="173">
        <f>ROUND(E170*F170,2)</f>
        <v>0</v>
      </c>
      <c r="H170" s="172"/>
      <c r="I170" s="173">
        <f>ROUND(E170*H170,2)</f>
        <v>0</v>
      </c>
      <c r="J170" s="172"/>
      <c r="K170" s="173">
        <f>ROUND(E170*J170,2)</f>
        <v>0</v>
      </c>
      <c r="L170" s="173">
        <v>21</v>
      </c>
      <c r="M170" s="173">
        <f>G170*(1+L170/100)</f>
        <v>0</v>
      </c>
      <c r="N170" s="171">
        <v>3.4499999999999999E-3</v>
      </c>
      <c r="O170" s="171">
        <f>ROUND(E170*N170,2)</f>
        <v>0.17</v>
      </c>
      <c r="P170" s="171">
        <v>0</v>
      </c>
      <c r="Q170" s="171">
        <f>ROUND(E170*P170,2)</f>
        <v>0</v>
      </c>
      <c r="R170" s="173" t="s">
        <v>361</v>
      </c>
      <c r="S170" s="173" t="s">
        <v>149</v>
      </c>
      <c r="T170" s="174" t="s">
        <v>150</v>
      </c>
      <c r="U170" s="157">
        <v>0.35599999999999998</v>
      </c>
      <c r="V170" s="157">
        <f>ROUND(E170*U170,2)</f>
        <v>17.8</v>
      </c>
      <c r="W170" s="157"/>
      <c r="X170" s="157" t="s">
        <v>151</v>
      </c>
      <c r="Y170" s="157" t="s">
        <v>152</v>
      </c>
      <c r="Z170" s="147"/>
      <c r="AA170" s="147"/>
      <c r="AB170" s="147"/>
      <c r="AC170" s="147"/>
      <c r="AD170" s="147"/>
      <c r="AE170" s="147"/>
      <c r="AF170" s="147"/>
      <c r="AG170" s="147" t="s">
        <v>153</v>
      </c>
      <c r="AH170" s="147"/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  <c r="BB170" s="147"/>
      <c r="BC170" s="147"/>
      <c r="BD170" s="147"/>
      <c r="BE170" s="147"/>
      <c r="BF170" s="147"/>
      <c r="BG170" s="147"/>
      <c r="BH170" s="147"/>
    </row>
    <row r="171" spans="1:60" outlineLevel="2" x14ac:dyDescent="0.2">
      <c r="A171" s="154"/>
      <c r="B171" s="155"/>
      <c r="C171" s="248" t="s">
        <v>367</v>
      </c>
      <c r="D171" s="249"/>
      <c r="E171" s="249"/>
      <c r="F171" s="249"/>
      <c r="G171" s="249"/>
      <c r="H171" s="157"/>
      <c r="I171" s="157"/>
      <c r="J171" s="157"/>
      <c r="K171" s="157"/>
      <c r="L171" s="157"/>
      <c r="M171" s="157"/>
      <c r="N171" s="156"/>
      <c r="O171" s="156"/>
      <c r="P171" s="156"/>
      <c r="Q171" s="156"/>
      <c r="R171" s="157"/>
      <c r="S171" s="157"/>
      <c r="T171" s="157"/>
      <c r="U171" s="157"/>
      <c r="V171" s="157"/>
      <c r="W171" s="157"/>
      <c r="X171" s="157"/>
      <c r="Y171" s="157"/>
      <c r="Z171" s="147"/>
      <c r="AA171" s="147"/>
      <c r="AB171" s="147"/>
      <c r="AC171" s="147"/>
      <c r="AD171" s="147"/>
      <c r="AE171" s="147"/>
      <c r="AF171" s="147"/>
      <c r="AG171" s="147" t="s">
        <v>155</v>
      </c>
      <c r="AH171" s="147"/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  <c r="BB171" s="147"/>
      <c r="BC171" s="147"/>
      <c r="BD171" s="147"/>
      <c r="BE171" s="147"/>
      <c r="BF171" s="147"/>
      <c r="BG171" s="147"/>
      <c r="BH171" s="147"/>
    </row>
    <row r="172" spans="1:60" outlineLevel="2" x14ac:dyDescent="0.2">
      <c r="A172" s="154"/>
      <c r="B172" s="155"/>
      <c r="C172" s="185" t="s">
        <v>368</v>
      </c>
      <c r="D172" s="158"/>
      <c r="E172" s="159">
        <v>50</v>
      </c>
      <c r="F172" s="157"/>
      <c r="G172" s="157"/>
      <c r="H172" s="157"/>
      <c r="I172" s="157"/>
      <c r="J172" s="157"/>
      <c r="K172" s="157"/>
      <c r="L172" s="157"/>
      <c r="M172" s="157"/>
      <c r="N172" s="156"/>
      <c r="O172" s="156"/>
      <c r="P172" s="156"/>
      <c r="Q172" s="156"/>
      <c r="R172" s="157"/>
      <c r="S172" s="157"/>
      <c r="T172" s="157"/>
      <c r="U172" s="157"/>
      <c r="V172" s="157"/>
      <c r="W172" s="157"/>
      <c r="X172" s="157"/>
      <c r="Y172" s="157"/>
      <c r="Z172" s="147"/>
      <c r="AA172" s="147"/>
      <c r="AB172" s="147"/>
      <c r="AC172" s="147"/>
      <c r="AD172" s="147"/>
      <c r="AE172" s="147"/>
      <c r="AF172" s="147"/>
      <c r="AG172" s="147" t="s">
        <v>157</v>
      </c>
      <c r="AH172" s="147">
        <v>0</v>
      </c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  <c r="BB172" s="147"/>
      <c r="BC172" s="147"/>
      <c r="BD172" s="147"/>
      <c r="BE172" s="147"/>
      <c r="BF172" s="147"/>
      <c r="BG172" s="147"/>
      <c r="BH172" s="147"/>
    </row>
    <row r="173" spans="1:60" ht="33.75" outlineLevel="1" x14ac:dyDescent="0.2">
      <c r="A173" s="168">
        <v>48</v>
      </c>
      <c r="B173" s="169" t="s">
        <v>369</v>
      </c>
      <c r="C173" s="184" t="s">
        <v>370</v>
      </c>
      <c r="D173" s="170" t="s">
        <v>187</v>
      </c>
      <c r="E173" s="171">
        <v>94.04</v>
      </c>
      <c r="F173" s="172"/>
      <c r="G173" s="173">
        <f>ROUND(E173*F173,2)</f>
        <v>0</v>
      </c>
      <c r="H173" s="172"/>
      <c r="I173" s="173">
        <f>ROUND(E173*H173,2)</f>
        <v>0</v>
      </c>
      <c r="J173" s="172"/>
      <c r="K173" s="173">
        <f>ROUND(E173*J173,2)</f>
        <v>0</v>
      </c>
      <c r="L173" s="173">
        <v>21</v>
      </c>
      <c r="M173" s="173">
        <f>G173*(1+L173/100)</f>
        <v>0</v>
      </c>
      <c r="N173" s="171">
        <v>2.2499999999999998E-3</v>
      </c>
      <c r="O173" s="171">
        <f>ROUND(E173*N173,2)</f>
        <v>0.21</v>
      </c>
      <c r="P173" s="171">
        <v>0</v>
      </c>
      <c r="Q173" s="171">
        <f>ROUND(E173*P173,2)</f>
        <v>0</v>
      </c>
      <c r="R173" s="173" t="s">
        <v>361</v>
      </c>
      <c r="S173" s="173" t="s">
        <v>149</v>
      </c>
      <c r="T173" s="174" t="s">
        <v>150</v>
      </c>
      <c r="U173" s="157">
        <v>0.36399999999999999</v>
      </c>
      <c r="V173" s="157">
        <f>ROUND(E173*U173,2)</f>
        <v>34.229999999999997</v>
      </c>
      <c r="W173" s="157"/>
      <c r="X173" s="157" t="s">
        <v>151</v>
      </c>
      <c r="Y173" s="157" t="s">
        <v>152</v>
      </c>
      <c r="Z173" s="147"/>
      <c r="AA173" s="147"/>
      <c r="AB173" s="147"/>
      <c r="AC173" s="147"/>
      <c r="AD173" s="147"/>
      <c r="AE173" s="147"/>
      <c r="AF173" s="147"/>
      <c r="AG173" s="147" t="s">
        <v>153</v>
      </c>
      <c r="AH173" s="147"/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  <c r="BB173" s="147"/>
      <c r="BC173" s="147"/>
      <c r="BD173" s="147"/>
      <c r="BE173" s="147"/>
      <c r="BF173" s="147"/>
      <c r="BG173" s="147"/>
      <c r="BH173" s="147"/>
    </row>
    <row r="174" spans="1:60" outlineLevel="2" x14ac:dyDescent="0.2">
      <c r="A174" s="154"/>
      <c r="B174" s="155"/>
      <c r="C174" s="246" t="s">
        <v>371</v>
      </c>
      <c r="D174" s="247"/>
      <c r="E174" s="247"/>
      <c r="F174" s="247"/>
      <c r="G174" s="247"/>
      <c r="H174" s="157"/>
      <c r="I174" s="157"/>
      <c r="J174" s="157"/>
      <c r="K174" s="157"/>
      <c r="L174" s="157"/>
      <c r="M174" s="157"/>
      <c r="N174" s="156"/>
      <c r="O174" s="156"/>
      <c r="P174" s="156"/>
      <c r="Q174" s="156"/>
      <c r="R174" s="157"/>
      <c r="S174" s="157"/>
      <c r="T174" s="157"/>
      <c r="U174" s="157"/>
      <c r="V174" s="157"/>
      <c r="W174" s="157"/>
      <c r="X174" s="157"/>
      <c r="Y174" s="157"/>
      <c r="Z174" s="147"/>
      <c r="AA174" s="147"/>
      <c r="AB174" s="147"/>
      <c r="AC174" s="147"/>
      <c r="AD174" s="147"/>
      <c r="AE174" s="147"/>
      <c r="AF174" s="147"/>
      <c r="AG174" s="147" t="s">
        <v>162</v>
      </c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  <c r="BB174" s="147"/>
      <c r="BC174" s="147"/>
      <c r="BD174" s="147"/>
      <c r="BE174" s="147"/>
      <c r="BF174" s="147"/>
      <c r="BG174" s="147"/>
      <c r="BH174" s="147"/>
    </row>
    <row r="175" spans="1:60" outlineLevel="2" x14ac:dyDescent="0.2">
      <c r="A175" s="154"/>
      <c r="B175" s="155"/>
      <c r="C175" s="250" t="s">
        <v>372</v>
      </c>
      <c r="D175" s="251"/>
      <c r="E175" s="251"/>
      <c r="F175" s="251"/>
      <c r="G175" s="251"/>
      <c r="H175" s="157"/>
      <c r="I175" s="157"/>
      <c r="J175" s="157"/>
      <c r="K175" s="157"/>
      <c r="L175" s="157"/>
      <c r="M175" s="157"/>
      <c r="N175" s="156"/>
      <c r="O175" s="156"/>
      <c r="P175" s="156"/>
      <c r="Q175" s="156"/>
      <c r="R175" s="157"/>
      <c r="S175" s="157"/>
      <c r="T175" s="157"/>
      <c r="U175" s="157"/>
      <c r="V175" s="157"/>
      <c r="W175" s="157"/>
      <c r="X175" s="157"/>
      <c r="Y175" s="157"/>
      <c r="Z175" s="147"/>
      <c r="AA175" s="147"/>
      <c r="AB175" s="147"/>
      <c r="AC175" s="147"/>
      <c r="AD175" s="147"/>
      <c r="AE175" s="147"/>
      <c r="AF175" s="147"/>
      <c r="AG175" s="147" t="s">
        <v>155</v>
      </c>
      <c r="AH175" s="147"/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  <c r="BB175" s="147"/>
      <c r="BC175" s="147"/>
      <c r="BD175" s="147"/>
      <c r="BE175" s="147"/>
      <c r="BF175" s="147"/>
      <c r="BG175" s="147"/>
      <c r="BH175" s="147"/>
    </row>
    <row r="176" spans="1:60" outlineLevel="2" x14ac:dyDescent="0.2">
      <c r="A176" s="154"/>
      <c r="B176" s="155"/>
      <c r="C176" s="185" t="s">
        <v>373</v>
      </c>
      <c r="D176" s="158"/>
      <c r="E176" s="159">
        <v>94.04</v>
      </c>
      <c r="F176" s="157"/>
      <c r="G176" s="157"/>
      <c r="H176" s="157"/>
      <c r="I176" s="157"/>
      <c r="J176" s="157"/>
      <c r="K176" s="157"/>
      <c r="L176" s="157"/>
      <c r="M176" s="157"/>
      <c r="N176" s="156"/>
      <c r="O176" s="156"/>
      <c r="P176" s="156"/>
      <c r="Q176" s="156"/>
      <c r="R176" s="157"/>
      <c r="S176" s="157"/>
      <c r="T176" s="157"/>
      <c r="U176" s="157"/>
      <c r="V176" s="157"/>
      <c r="W176" s="157"/>
      <c r="X176" s="157"/>
      <c r="Y176" s="157"/>
      <c r="Z176" s="147"/>
      <c r="AA176" s="147"/>
      <c r="AB176" s="147"/>
      <c r="AC176" s="147"/>
      <c r="AD176" s="147"/>
      <c r="AE176" s="147"/>
      <c r="AF176" s="147"/>
      <c r="AG176" s="147" t="s">
        <v>157</v>
      </c>
      <c r="AH176" s="147">
        <v>0</v>
      </c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  <c r="BB176" s="147"/>
      <c r="BC176" s="147"/>
      <c r="BD176" s="147"/>
      <c r="BE176" s="147"/>
      <c r="BF176" s="147"/>
      <c r="BG176" s="147"/>
      <c r="BH176" s="147"/>
    </row>
    <row r="177" spans="1:60" ht="22.5" outlineLevel="1" x14ac:dyDescent="0.2">
      <c r="A177" s="168">
        <v>49</v>
      </c>
      <c r="B177" s="169" t="s">
        <v>374</v>
      </c>
      <c r="C177" s="184" t="s">
        <v>375</v>
      </c>
      <c r="D177" s="170" t="s">
        <v>187</v>
      </c>
      <c r="E177" s="171">
        <v>94.44</v>
      </c>
      <c r="F177" s="172"/>
      <c r="G177" s="173">
        <f>ROUND(E177*F177,2)</f>
        <v>0</v>
      </c>
      <c r="H177" s="172"/>
      <c r="I177" s="173">
        <f>ROUND(E177*H177,2)</f>
        <v>0</v>
      </c>
      <c r="J177" s="172"/>
      <c r="K177" s="173">
        <f>ROUND(E177*J177,2)</f>
        <v>0</v>
      </c>
      <c r="L177" s="173">
        <v>21</v>
      </c>
      <c r="M177" s="173">
        <f>G177*(1+L177/100)</f>
        <v>0</v>
      </c>
      <c r="N177" s="171">
        <v>8.4999999999999995E-4</v>
      </c>
      <c r="O177" s="171">
        <f>ROUND(E177*N177,2)</f>
        <v>0.08</v>
      </c>
      <c r="P177" s="171">
        <v>0</v>
      </c>
      <c r="Q177" s="171">
        <f>ROUND(E177*P177,2)</f>
        <v>0</v>
      </c>
      <c r="R177" s="173" t="s">
        <v>361</v>
      </c>
      <c r="S177" s="173" t="s">
        <v>149</v>
      </c>
      <c r="T177" s="174" t="s">
        <v>150</v>
      </c>
      <c r="U177" s="157">
        <v>0.12</v>
      </c>
      <c r="V177" s="157">
        <f>ROUND(E177*U177,2)</f>
        <v>11.33</v>
      </c>
      <c r="W177" s="157"/>
      <c r="X177" s="157" t="s">
        <v>151</v>
      </c>
      <c r="Y177" s="157" t="s">
        <v>152</v>
      </c>
      <c r="Z177" s="147"/>
      <c r="AA177" s="147"/>
      <c r="AB177" s="147"/>
      <c r="AC177" s="147"/>
      <c r="AD177" s="147"/>
      <c r="AE177" s="147"/>
      <c r="AF177" s="147"/>
      <c r="AG177" s="147" t="s">
        <v>153</v>
      </c>
      <c r="AH177" s="147"/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  <c r="BB177" s="147"/>
      <c r="BC177" s="147"/>
      <c r="BD177" s="147"/>
      <c r="BE177" s="147"/>
      <c r="BF177" s="147"/>
      <c r="BG177" s="147"/>
      <c r="BH177" s="147"/>
    </row>
    <row r="178" spans="1:60" outlineLevel="2" x14ac:dyDescent="0.2">
      <c r="A178" s="154"/>
      <c r="B178" s="155"/>
      <c r="C178" s="248" t="s">
        <v>376</v>
      </c>
      <c r="D178" s="249"/>
      <c r="E178" s="249"/>
      <c r="F178" s="249"/>
      <c r="G178" s="249"/>
      <c r="H178" s="157"/>
      <c r="I178" s="157"/>
      <c r="J178" s="157"/>
      <c r="K178" s="157"/>
      <c r="L178" s="157"/>
      <c r="M178" s="157"/>
      <c r="N178" s="156"/>
      <c r="O178" s="156"/>
      <c r="P178" s="156"/>
      <c r="Q178" s="156"/>
      <c r="R178" s="157"/>
      <c r="S178" s="157"/>
      <c r="T178" s="157"/>
      <c r="U178" s="157"/>
      <c r="V178" s="157"/>
      <c r="W178" s="157"/>
      <c r="X178" s="157"/>
      <c r="Y178" s="157"/>
      <c r="Z178" s="147"/>
      <c r="AA178" s="147"/>
      <c r="AB178" s="147"/>
      <c r="AC178" s="147"/>
      <c r="AD178" s="147"/>
      <c r="AE178" s="147"/>
      <c r="AF178" s="147"/>
      <c r="AG178" s="147" t="s">
        <v>155</v>
      </c>
      <c r="AH178" s="147"/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7"/>
      <c r="AU178" s="147"/>
      <c r="AV178" s="147"/>
      <c r="AW178" s="147"/>
      <c r="AX178" s="147"/>
      <c r="AY178" s="147"/>
      <c r="AZ178" s="147"/>
      <c r="BA178" s="147"/>
      <c r="BB178" s="147"/>
      <c r="BC178" s="147"/>
      <c r="BD178" s="147"/>
      <c r="BE178" s="147"/>
      <c r="BF178" s="147"/>
      <c r="BG178" s="147"/>
      <c r="BH178" s="147"/>
    </row>
    <row r="179" spans="1:60" outlineLevel="2" x14ac:dyDescent="0.2">
      <c r="A179" s="154"/>
      <c r="B179" s="155"/>
      <c r="C179" s="185" t="s">
        <v>377</v>
      </c>
      <c r="D179" s="158"/>
      <c r="E179" s="159">
        <v>94.44</v>
      </c>
      <c r="F179" s="157"/>
      <c r="G179" s="157"/>
      <c r="H179" s="157"/>
      <c r="I179" s="157"/>
      <c r="J179" s="157"/>
      <c r="K179" s="157"/>
      <c r="L179" s="157"/>
      <c r="M179" s="157"/>
      <c r="N179" s="156"/>
      <c r="O179" s="156"/>
      <c r="P179" s="156"/>
      <c r="Q179" s="156"/>
      <c r="R179" s="157"/>
      <c r="S179" s="157"/>
      <c r="T179" s="157"/>
      <c r="U179" s="157"/>
      <c r="V179" s="157"/>
      <c r="W179" s="157"/>
      <c r="X179" s="157"/>
      <c r="Y179" s="157"/>
      <c r="Z179" s="147"/>
      <c r="AA179" s="147"/>
      <c r="AB179" s="147"/>
      <c r="AC179" s="147"/>
      <c r="AD179" s="147"/>
      <c r="AE179" s="147"/>
      <c r="AF179" s="147"/>
      <c r="AG179" s="147" t="s">
        <v>157</v>
      </c>
      <c r="AH179" s="147">
        <v>0</v>
      </c>
      <c r="AI179" s="147"/>
      <c r="AJ179" s="147"/>
      <c r="AK179" s="147"/>
      <c r="AL179" s="147"/>
      <c r="AM179" s="147"/>
      <c r="AN179" s="147"/>
      <c r="AO179" s="147"/>
      <c r="AP179" s="147"/>
      <c r="AQ179" s="147"/>
      <c r="AR179" s="147"/>
      <c r="AS179" s="147"/>
      <c r="AT179" s="147"/>
      <c r="AU179" s="147"/>
      <c r="AV179" s="147"/>
      <c r="AW179" s="147"/>
      <c r="AX179" s="147"/>
      <c r="AY179" s="147"/>
      <c r="AZ179" s="147"/>
      <c r="BA179" s="147"/>
      <c r="BB179" s="147"/>
      <c r="BC179" s="147"/>
      <c r="BD179" s="147"/>
      <c r="BE179" s="147"/>
      <c r="BF179" s="147"/>
      <c r="BG179" s="147"/>
      <c r="BH179" s="147"/>
    </row>
    <row r="180" spans="1:60" ht="22.5" outlineLevel="1" x14ac:dyDescent="0.2">
      <c r="A180" s="168">
        <v>50</v>
      </c>
      <c r="B180" s="169" t="s">
        <v>378</v>
      </c>
      <c r="C180" s="184" t="s">
        <v>379</v>
      </c>
      <c r="D180" s="170" t="s">
        <v>187</v>
      </c>
      <c r="E180" s="171">
        <v>68.8</v>
      </c>
      <c r="F180" s="172"/>
      <c r="G180" s="173">
        <f>ROUND(E180*F180,2)</f>
        <v>0</v>
      </c>
      <c r="H180" s="172"/>
      <c r="I180" s="173">
        <f>ROUND(E180*H180,2)</f>
        <v>0</v>
      </c>
      <c r="J180" s="172"/>
      <c r="K180" s="173">
        <f>ROUND(E180*J180,2)</f>
        <v>0</v>
      </c>
      <c r="L180" s="173">
        <v>21</v>
      </c>
      <c r="M180" s="173">
        <f>G180*(1+L180/100)</f>
        <v>0</v>
      </c>
      <c r="N180" s="171">
        <v>7.2500000000000004E-3</v>
      </c>
      <c r="O180" s="171">
        <f>ROUND(E180*N180,2)</f>
        <v>0.5</v>
      </c>
      <c r="P180" s="171">
        <v>0</v>
      </c>
      <c r="Q180" s="171">
        <f>ROUND(E180*P180,2)</f>
        <v>0</v>
      </c>
      <c r="R180" s="173" t="s">
        <v>361</v>
      </c>
      <c r="S180" s="173" t="s">
        <v>149</v>
      </c>
      <c r="T180" s="174" t="s">
        <v>150</v>
      </c>
      <c r="U180" s="157">
        <v>0.28000000000000003</v>
      </c>
      <c r="V180" s="157">
        <f>ROUND(E180*U180,2)</f>
        <v>19.260000000000002</v>
      </c>
      <c r="W180" s="157"/>
      <c r="X180" s="157" t="s">
        <v>151</v>
      </c>
      <c r="Y180" s="157" t="s">
        <v>152</v>
      </c>
      <c r="Z180" s="147"/>
      <c r="AA180" s="147"/>
      <c r="AB180" s="147"/>
      <c r="AC180" s="147"/>
      <c r="AD180" s="147"/>
      <c r="AE180" s="147"/>
      <c r="AF180" s="147"/>
      <c r="AG180" s="147" t="s">
        <v>153</v>
      </c>
      <c r="AH180" s="147"/>
      <c r="AI180" s="147"/>
      <c r="AJ180" s="147"/>
      <c r="AK180" s="147"/>
      <c r="AL180" s="147"/>
      <c r="AM180" s="147"/>
      <c r="AN180" s="147"/>
      <c r="AO180" s="147"/>
      <c r="AP180" s="147"/>
      <c r="AQ180" s="147"/>
      <c r="AR180" s="147"/>
      <c r="AS180" s="147"/>
      <c r="AT180" s="147"/>
      <c r="AU180" s="147"/>
      <c r="AV180" s="147"/>
      <c r="AW180" s="147"/>
      <c r="AX180" s="147"/>
      <c r="AY180" s="147"/>
      <c r="AZ180" s="147"/>
      <c r="BA180" s="147"/>
      <c r="BB180" s="147"/>
      <c r="BC180" s="147"/>
      <c r="BD180" s="147"/>
      <c r="BE180" s="147"/>
      <c r="BF180" s="147"/>
      <c r="BG180" s="147"/>
      <c r="BH180" s="147"/>
    </row>
    <row r="181" spans="1:60" outlineLevel="2" x14ac:dyDescent="0.2">
      <c r="A181" s="154"/>
      <c r="B181" s="155"/>
      <c r="C181" s="248" t="s">
        <v>380</v>
      </c>
      <c r="D181" s="249"/>
      <c r="E181" s="249"/>
      <c r="F181" s="249"/>
      <c r="G181" s="249"/>
      <c r="H181" s="157"/>
      <c r="I181" s="157"/>
      <c r="J181" s="157"/>
      <c r="K181" s="157"/>
      <c r="L181" s="157"/>
      <c r="M181" s="157"/>
      <c r="N181" s="156"/>
      <c r="O181" s="156"/>
      <c r="P181" s="156"/>
      <c r="Q181" s="156"/>
      <c r="R181" s="157"/>
      <c r="S181" s="157"/>
      <c r="T181" s="157"/>
      <c r="U181" s="157"/>
      <c r="V181" s="157"/>
      <c r="W181" s="157"/>
      <c r="X181" s="157"/>
      <c r="Y181" s="157"/>
      <c r="Z181" s="147"/>
      <c r="AA181" s="147"/>
      <c r="AB181" s="147"/>
      <c r="AC181" s="147"/>
      <c r="AD181" s="147"/>
      <c r="AE181" s="147"/>
      <c r="AF181" s="147"/>
      <c r="AG181" s="147" t="s">
        <v>155</v>
      </c>
      <c r="AH181" s="147"/>
      <c r="AI181" s="147"/>
      <c r="AJ181" s="147"/>
      <c r="AK181" s="147"/>
      <c r="AL181" s="147"/>
      <c r="AM181" s="147"/>
      <c r="AN181" s="147"/>
      <c r="AO181" s="147"/>
      <c r="AP181" s="147"/>
      <c r="AQ181" s="147"/>
      <c r="AR181" s="147"/>
      <c r="AS181" s="147"/>
      <c r="AT181" s="147"/>
      <c r="AU181" s="147"/>
      <c r="AV181" s="147"/>
      <c r="AW181" s="147"/>
      <c r="AX181" s="147"/>
      <c r="AY181" s="147"/>
      <c r="AZ181" s="147"/>
      <c r="BA181" s="147"/>
      <c r="BB181" s="147"/>
      <c r="BC181" s="147"/>
      <c r="BD181" s="147"/>
      <c r="BE181" s="147"/>
      <c r="BF181" s="147"/>
      <c r="BG181" s="147"/>
      <c r="BH181" s="147"/>
    </row>
    <row r="182" spans="1:60" outlineLevel="2" x14ac:dyDescent="0.2">
      <c r="A182" s="154"/>
      <c r="B182" s="155"/>
      <c r="C182" s="185" t="s">
        <v>381</v>
      </c>
      <c r="D182" s="158"/>
      <c r="E182" s="159">
        <v>50.4</v>
      </c>
      <c r="F182" s="157"/>
      <c r="G182" s="157"/>
      <c r="H182" s="157"/>
      <c r="I182" s="157"/>
      <c r="J182" s="157"/>
      <c r="K182" s="157"/>
      <c r="L182" s="157"/>
      <c r="M182" s="157"/>
      <c r="N182" s="156"/>
      <c r="O182" s="156"/>
      <c r="P182" s="156"/>
      <c r="Q182" s="156"/>
      <c r="R182" s="157"/>
      <c r="S182" s="157"/>
      <c r="T182" s="157"/>
      <c r="U182" s="157"/>
      <c r="V182" s="157"/>
      <c r="W182" s="157"/>
      <c r="X182" s="157"/>
      <c r="Y182" s="157"/>
      <c r="Z182" s="147"/>
      <c r="AA182" s="147"/>
      <c r="AB182" s="147"/>
      <c r="AC182" s="147"/>
      <c r="AD182" s="147"/>
      <c r="AE182" s="147"/>
      <c r="AF182" s="147"/>
      <c r="AG182" s="147" t="s">
        <v>157</v>
      </c>
      <c r="AH182" s="147">
        <v>0</v>
      </c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  <c r="BB182" s="147"/>
      <c r="BC182" s="147"/>
      <c r="BD182" s="147"/>
      <c r="BE182" s="147"/>
      <c r="BF182" s="147"/>
      <c r="BG182" s="147"/>
      <c r="BH182" s="147"/>
    </row>
    <row r="183" spans="1:60" outlineLevel="3" x14ac:dyDescent="0.2">
      <c r="A183" s="154"/>
      <c r="B183" s="155"/>
      <c r="C183" s="185" t="s">
        <v>382</v>
      </c>
      <c r="D183" s="158"/>
      <c r="E183" s="159">
        <v>18.399999999999999</v>
      </c>
      <c r="F183" s="157"/>
      <c r="G183" s="157"/>
      <c r="H183" s="157"/>
      <c r="I183" s="157"/>
      <c r="J183" s="157"/>
      <c r="K183" s="157"/>
      <c r="L183" s="157"/>
      <c r="M183" s="157"/>
      <c r="N183" s="156"/>
      <c r="O183" s="156"/>
      <c r="P183" s="156"/>
      <c r="Q183" s="156"/>
      <c r="R183" s="157"/>
      <c r="S183" s="157"/>
      <c r="T183" s="157"/>
      <c r="U183" s="157"/>
      <c r="V183" s="157"/>
      <c r="W183" s="157"/>
      <c r="X183" s="157"/>
      <c r="Y183" s="157"/>
      <c r="Z183" s="147"/>
      <c r="AA183" s="147"/>
      <c r="AB183" s="147"/>
      <c r="AC183" s="147"/>
      <c r="AD183" s="147"/>
      <c r="AE183" s="147"/>
      <c r="AF183" s="147"/>
      <c r="AG183" s="147" t="s">
        <v>157</v>
      </c>
      <c r="AH183" s="147">
        <v>0</v>
      </c>
      <c r="AI183" s="147"/>
      <c r="AJ183" s="147"/>
      <c r="AK183" s="147"/>
      <c r="AL183" s="147"/>
      <c r="AM183" s="147"/>
      <c r="AN183" s="147"/>
      <c r="AO183" s="147"/>
      <c r="AP183" s="147"/>
      <c r="AQ183" s="147"/>
      <c r="AR183" s="147"/>
      <c r="AS183" s="147"/>
      <c r="AT183" s="147"/>
      <c r="AU183" s="147"/>
      <c r="AV183" s="147"/>
      <c r="AW183" s="147"/>
      <c r="AX183" s="147"/>
      <c r="AY183" s="147"/>
      <c r="AZ183" s="147"/>
      <c r="BA183" s="147"/>
      <c r="BB183" s="147"/>
      <c r="BC183" s="147"/>
      <c r="BD183" s="147"/>
      <c r="BE183" s="147"/>
      <c r="BF183" s="147"/>
      <c r="BG183" s="147"/>
      <c r="BH183" s="147"/>
    </row>
    <row r="184" spans="1:60" ht="22.5" outlineLevel="1" x14ac:dyDescent="0.2">
      <c r="A184" s="168">
        <v>51</v>
      </c>
      <c r="B184" s="169" t="s">
        <v>383</v>
      </c>
      <c r="C184" s="184" t="s">
        <v>384</v>
      </c>
      <c r="D184" s="170" t="s">
        <v>247</v>
      </c>
      <c r="E184" s="171">
        <v>57</v>
      </c>
      <c r="F184" s="172"/>
      <c r="G184" s="173">
        <f>ROUND(E184*F184,2)</f>
        <v>0</v>
      </c>
      <c r="H184" s="172"/>
      <c r="I184" s="173">
        <f>ROUND(E184*H184,2)</f>
        <v>0</v>
      </c>
      <c r="J184" s="172"/>
      <c r="K184" s="173">
        <f>ROUND(E184*J184,2)</f>
        <v>0</v>
      </c>
      <c r="L184" s="173">
        <v>21</v>
      </c>
      <c r="M184" s="173">
        <f>G184*(1+L184/100)</f>
        <v>0</v>
      </c>
      <c r="N184" s="171">
        <v>3.6400000000000002E-2</v>
      </c>
      <c r="O184" s="171">
        <f>ROUND(E184*N184,2)</f>
        <v>2.0699999999999998</v>
      </c>
      <c r="P184" s="171">
        <v>0</v>
      </c>
      <c r="Q184" s="171">
        <f>ROUND(E184*P184,2)</f>
        <v>0</v>
      </c>
      <c r="R184" s="173" t="s">
        <v>361</v>
      </c>
      <c r="S184" s="173" t="s">
        <v>149</v>
      </c>
      <c r="T184" s="174" t="s">
        <v>150</v>
      </c>
      <c r="U184" s="157">
        <v>0.72</v>
      </c>
      <c r="V184" s="157">
        <f>ROUND(E184*U184,2)</f>
        <v>41.04</v>
      </c>
      <c r="W184" s="157"/>
      <c r="X184" s="157" t="s">
        <v>151</v>
      </c>
      <c r="Y184" s="157" t="s">
        <v>152</v>
      </c>
      <c r="Z184" s="147"/>
      <c r="AA184" s="147"/>
      <c r="AB184" s="147"/>
      <c r="AC184" s="147"/>
      <c r="AD184" s="147"/>
      <c r="AE184" s="147"/>
      <c r="AF184" s="147"/>
      <c r="AG184" s="147" t="s">
        <v>153</v>
      </c>
      <c r="AH184" s="147"/>
      <c r="AI184" s="147"/>
      <c r="AJ184" s="147"/>
      <c r="AK184" s="147"/>
      <c r="AL184" s="147"/>
      <c r="AM184" s="147"/>
      <c r="AN184" s="147"/>
      <c r="AO184" s="147"/>
      <c r="AP184" s="147"/>
      <c r="AQ184" s="147"/>
      <c r="AR184" s="147"/>
      <c r="AS184" s="147"/>
      <c r="AT184" s="147"/>
      <c r="AU184" s="147"/>
      <c r="AV184" s="147"/>
      <c r="AW184" s="147"/>
      <c r="AX184" s="147"/>
      <c r="AY184" s="147"/>
      <c r="AZ184" s="147"/>
      <c r="BA184" s="147"/>
      <c r="BB184" s="147"/>
      <c r="BC184" s="147"/>
      <c r="BD184" s="147"/>
      <c r="BE184" s="147"/>
      <c r="BF184" s="147"/>
      <c r="BG184" s="147"/>
      <c r="BH184" s="147"/>
    </row>
    <row r="185" spans="1:60" outlineLevel="2" x14ac:dyDescent="0.2">
      <c r="A185" s="154"/>
      <c r="B185" s="155"/>
      <c r="C185" s="185" t="s">
        <v>385</v>
      </c>
      <c r="D185" s="158"/>
      <c r="E185" s="159">
        <v>57</v>
      </c>
      <c r="F185" s="157"/>
      <c r="G185" s="157"/>
      <c r="H185" s="157"/>
      <c r="I185" s="157"/>
      <c r="J185" s="157"/>
      <c r="K185" s="157"/>
      <c r="L185" s="157"/>
      <c r="M185" s="157"/>
      <c r="N185" s="156"/>
      <c r="O185" s="156"/>
      <c r="P185" s="156"/>
      <c r="Q185" s="156"/>
      <c r="R185" s="157"/>
      <c r="S185" s="157"/>
      <c r="T185" s="157"/>
      <c r="U185" s="157"/>
      <c r="V185" s="157"/>
      <c r="W185" s="157"/>
      <c r="X185" s="157"/>
      <c r="Y185" s="157"/>
      <c r="Z185" s="147"/>
      <c r="AA185" s="147"/>
      <c r="AB185" s="147"/>
      <c r="AC185" s="147"/>
      <c r="AD185" s="147"/>
      <c r="AE185" s="147"/>
      <c r="AF185" s="147"/>
      <c r="AG185" s="147" t="s">
        <v>157</v>
      </c>
      <c r="AH185" s="147">
        <v>0</v>
      </c>
      <c r="AI185" s="147"/>
      <c r="AJ185" s="147"/>
      <c r="AK185" s="147"/>
      <c r="AL185" s="147"/>
      <c r="AM185" s="147"/>
      <c r="AN185" s="147"/>
      <c r="AO185" s="147"/>
      <c r="AP185" s="147"/>
      <c r="AQ185" s="147"/>
      <c r="AR185" s="147"/>
      <c r="AS185" s="147"/>
      <c r="AT185" s="147"/>
      <c r="AU185" s="147"/>
      <c r="AV185" s="147"/>
      <c r="AW185" s="147"/>
      <c r="AX185" s="147"/>
      <c r="AY185" s="147"/>
      <c r="AZ185" s="147"/>
      <c r="BA185" s="147"/>
      <c r="BB185" s="147"/>
      <c r="BC185" s="147"/>
      <c r="BD185" s="147"/>
      <c r="BE185" s="147"/>
      <c r="BF185" s="147"/>
      <c r="BG185" s="147"/>
      <c r="BH185" s="147"/>
    </row>
    <row r="186" spans="1:60" outlineLevel="1" x14ac:dyDescent="0.2">
      <c r="A186" s="168">
        <v>52</v>
      </c>
      <c r="B186" s="169" t="s">
        <v>386</v>
      </c>
      <c r="C186" s="184" t="s">
        <v>387</v>
      </c>
      <c r="D186" s="170" t="s">
        <v>176</v>
      </c>
      <c r="E186" s="171">
        <v>609.5</v>
      </c>
      <c r="F186" s="172"/>
      <c r="G186" s="173">
        <f>ROUND(E186*F186,2)</f>
        <v>0</v>
      </c>
      <c r="H186" s="172"/>
      <c r="I186" s="173">
        <f>ROUND(E186*H186,2)</f>
        <v>0</v>
      </c>
      <c r="J186" s="172"/>
      <c r="K186" s="173">
        <f>ROUND(E186*J186,2)</f>
        <v>0</v>
      </c>
      <c r="L186" s="173">
        <v>21</v>
      </c>
      <c r="M186" s="173">
        <f>G186*(1+L186/100)</f>
        <v>0</v>
      </c>
      <c r="N186" s="171">
        <v>0</v>
      </c>
      <c r="O186" s="171">
        <f>ROUND(E186*N186,2)</f>
        <v>0</v>
      </c>
      <c r="P186" s="171">
        <v>7.3200000000000001E-3</v>
      </c>
      <c r="Q186" s="171">
        <f>ROUND(E186*P186,2)</f>
        <v>4.46</v>
      </c>
      <c r="R186" s="173" t="s">
        <v>361</v>
      </c>
      <c r="S186" s="173" t="s">
        <v>149</v>
      </c>
      <c r="T186" s="174" t="s">
        <v>150</v>
      </c>
      <c r="U186" s="157">
        <v>0.1288</v>
      </c>
      <c r="V186" s="157">
        <f>ROUND(E186*U186,2)</f>
        <v>78.5</v>
      </c>
      <c r="W186" s="157"/>
      <c r="X186" s="157" t="s">
        <v>151</v>
      </c>
      <c r="Y186" s="157" t="s">
        <v>152</v>
      </c>
      <c r="Z186" s="147"/>
      <c r="AA186" s="147"/>
      <c r="AB186" s="147"/>
      <c r="AC186" s="147"/>
      <c r="AD186" s="147"/>
      <c r="AE186" s="147"/>
      <c r="AF186" s="147"/>
      <c r="AG186" s="147" t="s">
        <v>153</v>
      </c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7"/>
      <c r="AU186" s="147"/>
      <c r="AV186" s="147"/>
      <c r="AW186" s="147"/>
      <c r="AX186" s="147"/>
      <c r="AY186" s="147"/>
      <c r="AZ186" s="147"/>
      <c r="BA186" s="147"/>
      <c r="BB186" s="147"/>
      <c r="BC186" s="147"/>
      <c r="BD186" s="147"/>
      <c r="BE186" s="147"/>
      <c r="BF186" s="147"/>
      <c r="BG186" s="147"/>
      <c r="BH186" s="147"/>
    </row>
    <row r="187" spans="1:60" outlineLevel="2" x14ac:dyDescent="0.2">
      <c r="A187" s="154"/>
      <c r="B187" s="155"/>
      <c r="C187" s="185" t="s">
        <v>388</v>
      </c>
      <c r="D187" s="158"/>
      <c r="E187" s="159">
        <v>208.15</v>
      </c>
      <c r="F187" s="157"/>
      <c r="G187" s="157"/>
      <c r="H187" s="157"/>
      <c r="I187" s="157"/>
      <c r="J187" s="157"/>
      <c r="K187" s="157"/>
      <c r="L187" s="157"/>
      <c r="M187" s="157"/>
      <c r="N187" s="156"/>
      <c r="O187" s="156"/>
      <c r="P187" s="156"/>
      <c r="Q187" s="156"/>
      <c r="R187" s="157"/>
      <c r="S187" s="157"/>
      <c r="T187" s="157"/>
      <c r="U187" s="157"/>
      <c r="V187" s="157"/>
      <c r="W187" s="157"/>
      <c r="X187" s="157"/>
      <c r="Y187" s="157"/>
      <c r="Z187" s="147"/>
      <c r="AA187" s="147"/>
      <c r="AB187" s="147"/>
      <c r="AC187" s="147"/>
      <c r="AD187" s="147"/>
      <c r="AE187" s="147"/>
      <c r="AF187" s="147"/>
      <c r="AG187" s="147" t="s">
        <v>157</v>
      </c>
      <c r="AH187" s="147">
        <v>0</v>
      </c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  <c r="BB187" s="147"/>
      <c r="BC187" s="147"/>
      <c r="BD187" s="147"/>
      <c r="BE187" s="147"/>
      <c r="BF187" s="147"/>
      <c r="BG187" s="147"/>
      <c r="BH187" s="147"/>
    </row>
    <row r="188" spans="1:60" outlineLevel="3" x14ac:dyDescent="0.2">
      <c r="A188" s="154"/>
      <c r="B188" s="155"/>
      <c r="C188" s="185" t="s">
        <v>389</v>
      </c>
      <c r="D188" s="158"/>
      <c r="E188" s="159">
        <v>204.7</v>
      </c>
      <c r="F188" s="157"/>
      <c r="G188" s="157"/>
      <c r="H188" s="157"/>
      <c r="I188" s="157"/>
      <c r="J188" s="157"/>
      <c r="K188" s="157"/>
      <c r="L188" s="157"/>
      <c r="M188" s="157"/>
      <c r="N188" s="156"/>
      <c r="O188" s="156"/>
      <c r="P188" s="156"/>
      <c r="Q188" s="156"/>
      <c r="R188" s="157"/>
      <c r="S188" s="157"/>
      <c r="T188" s="157"/>
      <c r="U188" s="157"/>
      <c r="V188" s="157"/>
      <c r="W188" s="157"/>
      <c r="X188" s="157"/>
      <c r="Y188" s="157"/>
      <c r="Z188" s="147"/>
      <c r="AA188" s="147"/>
      <c r="AB188" s="147"/>
      <c r="AC188" s="147"/>
      <c r="AD188" s="147"/>
      <c r="AE188" s="147"/>
      <c r="AF188" s="147"/>
      <c r="AG188" s="147" t="s">
        <v>157</v>
      </c>
      <c r="AH188" s="147">
        <v>0</v>
      </c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  <c r="BB188" s="147"/>
      <c r="BC188" s="147"/>
      <c r="BD188" s="147"/>
      <c r="BE188" s="147"/>
      <c r="BF188" s="147"/>
      <c r="BG188" s="147"/>
      <c r="BH188" s="147"/>
    </row>
    <row r="189" spans="1:60" outlineLevel="3" x14ac:dyDescent="0.2">
      <c r="A189" s="154"/>
      <c r="B189" s="155"/>
      <c r="C189" s="185" t="s">
        <v>390</v>
      </c>
      <c r="D189" s="158"/>
      <c r="E189" s="159">
        <v>196.65</v>
      </c>
      <c r="F189" s="157"/>
      <c r="G189" s="157"/>
      <c r="H189" s="157"/>
      <c r="I189" s="157"/>
      <c r="J189" s="157"/>
      <c r="K189" s="157"/>
      <c r="L189" s="157"/>
      <c r="M189" s="157"/>
      <c r="N189" s="156"/>
      <c r="O189" s="156"/>
      <c r="P189" s="156"/>
      <c r="Q189" s="156"/>
      <c r="R189" s="157"/>
      <c r="S189" s="157"/>
      <c r="T189" s="157"/>
      <c r="U189" s="157"/>
      <c r="V189" s="157"/>
      <c r="W189" s="157"/>
      <c r="X189" s="157"/>
      <c r="Y189" s="157"/>
      <c r="Z189" s="147"/>
      <c r="AA189" s="147"/>
      <c r="AB189" s="147"/>
      <c r="AC189" s="147"/>
      <c r="AD189" s="147"/>
      <c r="AE189" s="147"/>
      <c r="AF189" s="147"/>
      <c r="AG189" s="147" t="s">
        <v>157</v>
      </c>
      <c r="AH189" s="147">
        <v>0</v>
      </c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  <c r="BB189" s="147"/>
      <c r="BC189" s="147"/>
      <c r="BD189" s="147"/>
      <c r="BE189" s="147"/>
      <c r="BF189" s="147"/>
      <c r="BG189" s="147"/>
      <c r="BH189" s="147"/>
    </row>
    <row r="190" spans="1:60" ht="22.5" outlineLevel="1" x14ac:dyDescent="0.2">
      <c r="A190" s="168">
        <v>53</v>
      </c>
      <c r="B190" s="169" t="s">
        <v>391</v>
      </c>
      <c r="C190" s="184" t="s">
        <v>392</v>
      </c>
      <c r="D190" s="170" t="s">
        <v>187</v>
      </c>
      <c r="E190" s="171">
        <v>94.82</v>
      </c>
      <c r="F190" s="172"/>
      <c r="G190" s="173">
        <f>ROUND(E190*F190,2)</f>
        <v>0</v>
      </c>
      <c r="H190" s="172"/>
      <c r="I190" s="173">
        <f>ROUND(E190*H190,2)</f>
        <v>0</v>
      </c>
      <c r="J190" s="172"/>
      <c r="K190" s="173">
        <f>ROUND(E190*J190,2)</f>
        <v>0</v>
      </c>
      <c r="L190" s="173">
        <v>21</v>
      </c>
      <c r="M190" s="173">
        <f>G190*(1+L190/100)</f>
        <v>0</v>
      </c>
      <c r="N190" s="171">
        <v>0</v>
      </c>
      <c r="O190" s="171">
        <f>ROUND(E190*N190,2)</f>
        <v>0</v>
      </c>
      <c r="P190" s="171">
        <v>3.2599999999999999E-3</v>
      </c>
      <c r="Q190" s="171">
        <f>ROUND(E190*P190,2)</f>
        <v>0.31</v>
      </c>
      <c r="R190" s="173" t="s">
        <v>361</v>
      </c>
      <c r="S190" s="173" t="s">
        <v>149</v>
      </c>
      <c r="T190" s="174" t="s">
        <v>150</v>
      </c>
      <c r="U190" s="157">
        <v>6.5549999999999997E-2</v>
      </c>
      <c r="V190" s="157">
        <f>ROUND(E190*U190,2)</f>
        <v>6.22</v>
      </c>
      <c r="W190" s="157"/>
      <c r="X190" s="157" t="s">
        <v>151</v>
      </c>
      <c r="Y190" s="157" t="s">
        <v>152</v>
      </c>
      <c r="Z190" s="147"/>
      <c r="AA190" s="147"/>
      <c r="AB190" s="147"/>
      <c r="AC190" s="147"/>
      <c r="AD190" s="147"/>
      <c r="AE190" s="147"/>
      <c r="AF190" s="147"/>
      <c r="AG190" s="147" t="s">
        <v>153</v>
      </c>
      <c r="AH190" s="147"/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  <c r="BB190" s="147"/>
      <c r="BC190" s="147"/>
      <c r="BD190" s="147"/>
      <c r="BE190" s="147"/>
      <c r="BF190" s="147"/>
      <c r="BG190" s="147"/>
      <c r="BH190" s="147"/>
    </row>
    <row r="191" spans="1:60" outlineLevel="2" x14ac:dyDescent="0.2">
      <c r="A191" s="154"/>
      <c r="B191" s="155"/>
      <c r="C191" s="185" t="s">
        <v>393</v>
      </c>
      <c r="D191" s="158"/>
      <c r="E191" s="159">
        <v>94.82</v>
      </c>
      <c r="F191" s="157"/>
      <c r="G191" s="157"/>
      <c r="H191" s="157"/>
      <c r="I191" s="157"/>
      <c r="J191" s="157"/>
      <c r="K191" s="157"/>
      <c r="L191" s="157"/>
      <c r="M191" s="157"/>
      <c r="N191" s="156"/>
      <c r="O191" s="156"/>
      <c r="P191" s="156"/>
      <c r="Q191" s="156"/>
      <c r="R191" s="157"/>
      <c r="S191" s="157"/>
      <c r="T191" s="157"/>
      <c r="U191" s="157"/>
      <c r="V191" s="157"/>
      <c r="W191" s="157"/>
      <c r="X191" s="157"/>
      <c r="Y191" s="157"/>
      <c r="Z191" s="147"/>
      <c r="AA191" s="147"/>
      <c r="AB191" s="147"/>
      <c r="AC191" s="147"/>
      <c r="AD191" s="147"/>
      <c r="AE191" s="147"/>
      <c r="AF191" s="147"/>
      <c r="AG191" s="147" t="s">
        <v>157</v>
      </c>
      <c r="AH191" s="147">
        <v>0</v>
      </c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7"/>
      <c r="AX191" s="147"/>
      <c r="AY191" s="147"/>
      <c r="AZ191" s="147"/>
      <c r="BA191" s="147"/>
      <c r="BB191" s="147"/>
      <c r="BC191" s="147"/>
      <c r="BD191" s="147"/>
      <c r="BE191" s="147"/>
      <c r="BF191" s="147"/>
      <c r="BG191" s="147"/>
      <c r="BH191" s="147"/>
    </row>
    <row r="192" spans="1:60" ht="22.5" outlineLevel="1" x14ac:dyDescent="0.2">
      <c r="A192" s="168">
        <v>54</v>
      </c>
      <c r="B192" s="169" t="s">
        <v>394</v>
      </c>
      <c r="C192" s="184" t="s">
        <v>395</v>
      </c>
      <c r="D192" s="170" t="s">
        <v>247</v>
      </c>
      <c r="E192" s="171">
        <v>170</v>
      </c>
      <c r="F192" s="172"/>
      <c r="G192" s="173">
        <f>ROUND(E192*F192,2)</f>
        <v>0</v>
      </c>
      <c r="H192" s="172"/>
      <c r="I192" s="173">
        <f>ROUND(E192*H192,2)</f>
        <v>0</v>
      </c>
      <c r="J192" s="172"/>
      <c r="K192" s="173">
        <f>ROUND(E192*J192,2)</f>
        <v>0</v>
      </c>
      <c r="L192" s="173">
        <v>21</v>
      </c>
      <c r="M192" s="173">
        <f>G192*(1+L192/100)</f>
        <v>0</v>
      </c>
      <c r="N192" s="171">
        <v>0</v>
      </c>
      <c r="O192" s="171">
        <f>ROUND(E192*N192,2)</f>
        <v>0</v>
      </c>
      <c r="P192" s="171">
        <v>4.1599999999999996E-3</v>
      </c>
      <c r="Q192" s="171">
        <f>ROUND(E192*P192,2)</f>
        <v>0.71</v>
      </c>
      <c r="R192" s="173" t="s">
        <v>361</v>
      </c>
      <c r="S192" s="173" t="s">
        <v>149</v>
      </c>
      <c r="T192" s="174" t="s">
        <v>150</v>
      </c>
      <c r="U192" s="157">
        <v>5.2900000000000003E-2</v>
      </c>
      <c r="V192" s="157">
        <f>ROUND(E192*U192,2)</f>
        <v>8.99</v>
      </c>
      <c r="W192" s="157"/>
      <c r="X192" s="157" t="s">
        <v>151</v>
      </c>
      <c r="Y192" s="157" t="s">
        <v>152</v>
      </c>
      <c r="Z192" s="147"/>
      <c r="AA192" s="147"/>
      <c r="AB192" s="147"/>
      <c r="AC192" s="147"/>
      <c r="AD192" s="147"/>
      <c r="AE192" s="147"/>
      <c r="AF192" s="147"/>
      <c r="AG192" s="147" t="s">
        <v>153</v>
      </c>
      <c r="AH192" s="147"/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  <c r="BB192" s="147"/>
      <c r="BC192" s="147"/>
      <c r="BD192" s="147"/>
      <c r="BE192" s="147"/>
      <c r="BF192" s="147"/>
      <c r="BG192" s="147"/>
      <c r="BH192" s="147"/>
    </row>
    <row r="193" spans="1:60" outlineLevel="2" x14ac:dyDescent="0.2">
      <c r="A193" s="154"/>
      <c r="B193" s="155"/>
      <c r="C193" s="185" t="s">
        <v>396</v>
      </c>
      <c r="D193" s="158"/>
      <c r="E193" s="159">
        <v>120</v>
      </c>
      <c r="F193" s="157"/>
      <c r="G193" s="157"/>
      <c r="H193" s="157"/>
      <c r="I193" s="157"/>
      <c r="J193" s="157"/>
      <c r="K193" s="157"/>
      <c r="L193" s="157"/>
      <c r="M193" s="157"/>
      <c r="N193" s="156"/>
      <c r="O193" s="156"/>
      <c r="P193" s="156"/>
      <c r="Q193" s="156"/>
      <c r="R193" s="157"/>
      <c r="S193" s="157"/>
      <c r="T193" s="157"/>
      <c r="U193" s="157"/>
      <c r="V193" s="157"/>
      <c r="W193" s="157"/>
      <c r="X193" s="157"/>
      <c r="Y193" s="157"/>
      <c r="Z193" s="147"/>
      <c r="AA193" s="147"/>
      <c r="AB193" s="147"/>
      <c r="AC193" s="147"/>
      <c r="AD193" s="147"/>
      <c r="AE193" s="147"/>
      <c r="AF193" s="147"/>
      <c r="AG193" s="147" t="s">
        <v>157</v>
      </c>
      <c r="AH193" s="147">
        <v>0</v>
      </c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  <c r="BB193" s="147"/>
      <c r="BC193" s="147"/>
      <c r="BD193" s="147"/>
      <c r="BE193" s="147"/>
      <c r="BF193" s="147"/>
      <c r="BG193" s="147"/>
      <c r="BH193" s="147"/>
    </row>
    <row r="194" spans="1:60" outlineLevel="3" x14ac:dyDescent="0.2">
      <c r="A194" s="154"/>
      <c r="B194" s="155"/>
      <c r="C194" s="185" t="s">
        <v>397</v>
      </c>
      <c r="D194" s="158"/>
      <c r="E194" s="159">
        <v>50</v>
      </c>
      <c r="F194" s="157"/>
      <c r="G194" s="157"/>
      <c r="H194" s="157"/>
      <c r="I194" s="157"/>
      <c r="J194" s="157"/>
      <c r="K194" s="157"/>
      <c r="L194" s="157"/>
      <c r="M194" s="157"/>
      <c r="N194" s="156"/>
      <c r="O194" s="156"/>
      <c r="P194" s="156"/>
      <c r="Q194" s="156"/>
      <c r="R194" s="157"/>
      <c r="S194" s="157"/>
      <c r="T194" s="157"/>
      <c r="U194" s="157"/>
      <c r="V194" s="157"/>
      <c r="W194" s="157"/>
      <c r="X194" s="157"/>
      <c r="Y194" s="157"/>
      <c r="Z194" s="147"/>
      <c r="AA194" s="147"/>
      <c r="AB194" s="147"/>
      <c r="AC194" s="147"/>
      <c r="AD194" s="147"/>
      <c r="AE194" s="147"/>
      <c r="AF194" s="147"/>
      <c r="AG194" s="147" t="s">
        <v>157</v>
      </c>
      <c r="AH194" s="147">
        <v>0</v>
      </c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  <c r="BB194" s="147"/>
      <c r="BC194" s="147"/>
      <c r="BD194" s="147"/>
      <c r="BE194" s="147"/>
      <c r="BF194" s="147"/>
      <c r="BG194" s="147"/>
      <c r="BH194" s="147"/>
    </row>
    <row r="195" spans="1:60" outlineLevel="1" x14ac:dyDescent="0.2">
      <c r="A195" s="168">
        <v>55</v>
      </c>
      <c r="B195" s="169" t="s">
        <v>398</v>
      </c>
      <c r="C195" s="184" t="s">
        <v>399</v>
      </c>
      <c r="D195" s="170" t="s">
        <v>187</v>
      </c>
      <c r="E195" s="171">
        <v>96.8</v>
      </c>
      <c r="F195" s="172"/>
      <c r="G195" s="173">
        <f>ROUND(E195*F195,2)</f>
        <v>0</v>
      </c>
      <c r="H195" s="172"/>
      <c r="I195" s="173">
        <f>ROUND(E195*H195,2)</f>
        <v>0</v>
      </c>
      <c r="J195" s="172"/>
      <c r="K195" s="173">
        <f>ROUND(E195*J195,2)</f>
        <v>0</v>
      </c>
      <c r="L195" s="173">
        <v>21</v>
      </c>
      <c r="M195" s="173">
        <f>G195*(1+L195/100)</f>
        <v>0</v>
      </c>
      <c r="N195" s="171">
        <v>0</v>
      </c>
      <c r="O195" s="171">
        <f>ROUND(E195*N195,2)</f>
        <v>0</v>
      </c>
      <c r="P195" s="171">
        <v>3.3600000000000001E-3</v>
      </c>
      <c r="Q195" s="171">
        <f>ROUND(E195*P195,2)</f>
        <v>0.33</v>
      </c>
      <c r="R195" s="173" t="s">
        <v>361</v>
      </c>
      <c r="S195" s="173" t="s">
        <v>149</v>
      </c>
      <c r="T195" s="174" t="s">
        <v>150</v>
      </c>
      <c r="U195" s="157">
        <v>7.9350000000000004E-2</v>
      </c>
      <c r="V195" s="157">
        <f>ROUND(E195*U195,2)</f>
        <v>7.68</v>
      </c>
      <c r="W195" s="157"/>
      <c r="X195" s="157" t="s">
        <v>151</v>
      </c>
      <c r="Y195" s="157" t="s">
        <v>152</v>
      </c>
      <c r="Z195" s="147"/>
      <c r="AA195" s="147"/>
      <c r="AB195" s="147"/>
      <c r="AC195" s="147"/>
      <c r="AD195" s="147"/>
      <c r="AE195" s="147"/>
      <c r="AF195" s="147"/>
      <c r="AG195" s="147" t="s">
        <v>153</v>
      </c>
      <c r="AH195" s="147"/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  <c r="BB195" s="147"/>
      <c r="BC195" s="147"/>
      <c r="BD195" s="147"/>
      <c r="BE195" s="147"/>
      <c r="BF195" s="147"/>
      <c r="BG195" s="147"/>
      <c r="BH195" s="147"/>
    </row>
    <row r="196" spans="1:60" outlineLevel="2" x14ac:dyDescent="0.2">
      <c r="A196" s="154"/>
      <c r="B196" s="155"/>
      <c r="C196" s="185" t="s">
        <v>400</v>
      </c>
      <c r="D196" s="158"/>
      <c r="E196" s="159">
        <v>96.8</v>
      </c>
      <c r="F196" s="157"/>
      <c r="G196" s="157"/>
      <c r="H196" s="157"/>
      <c r="I196" s="157"/>
      <c r="J196" s="157"/>
      <c r="K196" s="157"/>
      <c r="L196" s="157"/>
      <c r="M196" s="157"/>
      <c r="N196" s="156"/>
      <c r="O196" s="156"/>
      <c r="P196" s="156"/>
      <c r="Q196" s="156"/>
      <c r="R196" s="157"/>
      <c r="S196" s="157"/>
      <c r="T196" s="157"/>
      <c r="U196" s="157"/>
      <c r="V196" s="157"/>
      <c r="W196" s="157"/>
      <c r="X196" s="157"/>
      <c r="Y196" s="157"/>
      <c r="Z196" s="147"/>
      <c r="AA196" s="147"/>
      <c r="AB196" s="147"/>
      <c r="AC196" s="147"/>
      <c r="AD196" s="147"/>
      <c r="AE196" s="147"/>
      <c r="AF196" s="147"/>
      <c r="AG196" s="147" t="s">
        <v>157</v>
      </c>
      <c r="AH196" s="147">
        <v>0</v>
      </c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  <c r="BB196" s="147"/>
      <c r="BC196" s="147"/>
      <c r="BD196" s="147"/>
      <c r="BE196" s="147"/>
      <c r="BF196" s="147"/>
      <c r="BG196" s="147"/>
      <c r="BH196" s="147"/>
    </row>
    <row r="197" spans="1:60" outlineLevel="1" x14ac:dyDescent="0.2">
      <c r="A197" s="168">
        <v>56</v>
      </c>
      <c r="B197" s="169" t="s">
        <v>401</v>
      </c>
      <c r="C197" s="184" t="s">
        <v>402</v>
      </c>
      <c r="D197" s="170" t="s">
        <v>187</v>
      </c>
      <c r="E197" s="171">
        <v>67.05</v>
      </c>
      <c r="F197" s="172"/>
      <c r="G197" s="173">
        <f>ROUND(E197*F197,2)</f>
        <v>0</v>
      </c>
      <c r="H197" s="172"/>
      <c r="I197" s="173">
        <f>ROUND(E197*H197,2)</f>
        <v>0</v>
      </c>
      <c r="J197" s="172"/>
      <c r="K197" s="173">
        <f>ROUND(E197*J197,2)</f>
        <v>0</v>
      </c>
      <c r="L197" s="173">
        <v>21</v>
      </c>
      <c r="M197" s="173">
        <f>G197*(1+L197/100)</f>
        <v>0</v>
      </c>
      <c r="N197" s="171">
        <v>0</v>
      </c>
      <c r="O197" s="171">
        <f>ROUND(E197*N197,2)</f>
        <v>0</v>
      </c>
      <c r="P197" s="171">
        <v>1.97E-3</v>
      </c>
      <c r="Q197" s="171">
        <f>ROUND(E197*P197,2)</f>
        <v>0.13</v>
      </c>
      <c r="R197" s="173" t="s">
        <v>361</v>
      </c>
      <c r="S197" s="173" t="s">
        <v>149</v>
      </c>
      <c r="T197" s="174" t="s">
        <v>150</v>
      </c>
      <c r="U197" s="157">
        <v>5.2900000000000003E-2</v>
      </c>
      <c r="V197" s="157">
        <f>ROUND(E197*U197,2)</f>
        <v>3.55</v>
      </c>
      <c r="W197" s="157"/>
      <c r="X197" s="157" t="s">
        <v>151</v>
      </c>
      <c r="Y197" s="157" t="s">
        <v>152</v>
      </c>
      <c r="Z197" s="147"/>
      <c r="AA197" s="147"/>
      <c r="AB197" s="147"/>
      <c r="AC197" s="147"/>
      <c r="AD197" s="147"/>
      <c r="AE197" s="147"/>
      <c r="AF197" s="147"/>
      <c r="AG197" s="147" t="s">
        <v>153</v>
      </c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  <c r="BB197" s="147"/>
      <c r="BC197" s="147"/>
      <c r="BD197" s="147"/>
      <c r="BE197" s="147"/>
      <c r="BF197" s="147"/>
      <c r="BG197" s="147"/>
      <c r="BH197" s="147"/>
    </row>
    <row r="198" spans="1:60" outlineLevel="2" x14ac:dyDescent="0.2">
      <c r="A198" s="154"/>
      <c r="B198" s="155"/>
      <c r="C198" s="185" t="s">
        <v>403</v>
      </c>
      <c r="D198" s="158"/>
      <c r="E198" s="159">
        <v>58</v>
      </c>
      <c r="F198" s="157"/>
      <c r="G198" s="157"/>
      <c r="H198" s="157"/>
      <c r="I198" s="157"/>
      <c r="J198" s="157"/>
      <c r="K198" s="157"/>
      <c r="L198" s="157"/>
      <c r="M198" s="157"/>
      <c r="N198" s="156"/>
      <c r="O198" s="156"/>
      <c r="P198" s="156"/>
      <c r="Q198" s="156"/>
      <c r="R198" s="157"/>
      <c r="S198" s="157"/>
      <c r="T198" s="157"/>
      <c r="U198" s="157"/>
      <c r="V198" s="157"/>
      <c r="W198" s="157"/>
      <c r="X198" s="157"/>
      <c r="Y198" s="157"/>
      <c r="Z198" s="147"/>
      <c r="AA198" s="147"/>
      <c r="AB198" s="147"/>
      <c r="AC198" s="147"/>
      <c r="AD198" s="147"/>
      <c r="AE198" s="147"/>
      <c r="AF198" s="147"/>
      <c r="AG198" s="147" t="s">
        <v>157</v>
      </c>
      <c r="AH198" s="147">
        <v>0</v>
      </c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  <c r="BB198" s="147"/>
      <c r="BC198" s="147"/>
      <c r="BD198" s="147"/>
      <c r="BE198" s="147"/>
      <c r="BF198" s="147"/>
      <c r="BG198" s="147"/>
      <c r="BH198" s="147"/>
    </row>
    <row r="199" spans="1:60" outlineLevel="3" x14ac:dyDescent="0.2">
      <c r="A199" s="154"/>
      <c r="B199" s="155"/>
      <c r="C199" s="185" t="s">
        <v>404</v>
      </c>
      <c r="D199" s="158"/>
      <c r="E199" s="159">
        <v>9.0500000000000007</v>
      </c>
      <c r="F199" s="157"/>
      <c r="G199" s="157"/>
      <c r="H199" s="157"/>
      <c r="I199" s="157"/>
      <c r="J199" s="157"/>
      <c r="K199" s="157"/>
      <c r="L199" s="157"/>
      <c r="M199" s="157"/>
      <c r="N199" s="156"/>
      <c r="O199" s="156"/>
      <c r="P199" s="156"/>
      <c r="Q199" s="156"/>
      <c r="R199" s="157"/>
      <c r="S199" s="157"/>
      <c r="T199" s="157"/>
      <c r="U199" s="157"/>
      <c r="V199" s="157"/>
      <c r="W199" s="157"/>
      <c r="X199" s="157"/>
      <c r="Y199" s="157"/>
      <c r="Z199" s="147"/>
      <c r="AA199" s="147"/>
      <c r="AB199" s="147"/>
      <c r="AC199" s="147"/>
      <c r="AD199" s="147"/>
      <c r="AE199" s="147"/>
      <c r="AF199" s="147"/>
      <c r="AG199" s="147" t="s">
        <v>157</v>
      </c>
      <c r="AH199" s="147">
        <v>0</v>
      </c>
      <c r="AI199" s="147"/>
      <c r="AJ199" s="147"/>
      <c r="AK199" s="147"/>
      <c r="AL199" s="147"/>
      <c r="AM199" s="147"/>
      <c r="AN199" s="147"/>
      <c r="AO199" s="147"/>
      <c r="AP199" s="147"/>
      <c r="AQ199" s="147"/>
      <c r="AR199" s="147"/>
      <c r="AS199" s="147"/>
      <c r="AT199" s="147"/>
      <c r="AU199" s="147"/>
      <c r="AV199" s="147"/>
      <c r="AW199" s="147"/>
      <c r="AX199" s="147"/>
      <c r="AY199" s="147"/>
      <c r="AZ199" s="147"/>
      <c r="BA199" s="147"/>
      <c r="BB199" s="147"/>
      <c r="BC199" s="147"/>
      <c r="BD199" s="147"/>
      <c r="BE199" s="147"/>
      <c r="BF199" s="147"/>
      <c r="BG199" s="147"/>
      <c r="BH199" s="147"/>
    </row>
    <row r="200" spans="1:60" outlineLevel="1" x14ac:dyDescent="0.2">
      <c r="A200" s="168">
        <v>57</v>
      </c>
      <c r="B200" s="169" t="s">
        <v>405</v>
      </c>
      <c r="C200" s="184" t="s">
        <v>406</v>
      </c>
      <c r="D200" s="170" t="s">
        <v>187</v>
      </c>
      <c r="E200" s="171">
        <v>48</v>
      </c>
      <c r="F200" s="172"/>
      <c r="G200" s="173">
        <f>ROUND(E200*F200,2)</f>
        <v>0</v>
      </c>
      <c r="H200" s="172"/>
      <c r="I200" s="173">
        <f>ROUND(E200*H200,2)</f>
        <v>0</v>
      </c>
      <c r="J200" s="172"/>
      <c r="K200" s="173">
        <f>ROUND(E200*J200,2)</f>
        <v>0</v>
      </c>
      <c r="L200" s="173">
        <v>21</v>
      </c>
      <c r="M200" s="173">
        <f>G200*(1+L200/100)</f>
        <v>0</v>
      </c>
      <c r="N200" s="171">
        <v>0</v>
      </c>
      <c r="O200" s="171">
        <f>ROUND(E200*N200,2)</f>
        <v>0</v>
      </c>
      <c r="P200" s="171">
        <v>3.5599999999999998E-3</v>
      </c>
      <c r="Q200" s="171">
        <f>ROUND(E200*P200,2)</f>
        <v>0.17</v>
      </c>
      <c r="R200" s="173" t="s">
        <v>361</v>
      </c>
      <c r="S200" s="173" t="s">
        <v>149</v>
      </c>
      <c r="T200" s="174" t="s">
        <v>150</v>
      </c>
      <c r="U200" s="157">
        <v>8.0500000000000002E-2</v>
      </c>
      <c r="V200" s="157">
        <f>ROUND(E200*U200,2)</f>
        <v>3.86</v>
      </c>
      <c r="W200" s="157"/>
      <c r="X200" s="157" t="s">
        <v>151</v>
      </c>
      <c r="Y200" s="157" t="s">
        <v>152</v>
      </c>
      <c r="Z200" s="147"/>
      <c r="AA200" s="147"/>
      <c r="AB200" s="147"/>
      <c r="AC200" s="147"/>
      <c r="AD200" s="147"/>
      <c r="AE200" s="147"/>
      <c r="AF200" s="147"/>
      <c r="AG200" s="147" t="s">
        <v>153</v>
      </c>
      <c r="AH200" s="147"/>
      <c r="AI200" s="147"/>
      <c r="AJ200" s="147"/>
      <c r="AK200" s="147"/>
      <c r="AL200" s="147"/>
      <c r="AM200" s="147"/>
      <c r="AN200" s="147"/>
      <c r="AO200" s="147"/>
      <c r="AP200" s="147"/>
      <c r="AQ200" s="147"/>
      <c r="AR200" s="147"/>
      <c r="AS200" s="147"/>
      <c r="AT200" s="147"/>
      <c r="AU200" s="147"/>
      <c r="AV200" s="147"/>
      <c r="AW200" s="147"/>
      <c r="AX200" s="147"/>
      <c r="AY200" s="147"/>
      <c r="AZ200" s="147"/>
      <c r="BA200" s="147"/>
      <c r="BB200" s="147"/>
      <c r="BC200" s="147"/>
      <c r="BD200" s="147"/>
      <c r="BE200" s="147"/>
      <c r="BF200" s="147"/>
      <c r="BG200" s="147"/>
      <c r="BH200" s="147"/>
    </row>
    <row r="201" spans="1:60" outlineLevel="2" x14ac:dyDescent="0.2">
      <c r="A201" s="154"/>
      <c r="B201" s="155"/>
      <c r="C201" s="185" t="s">
        <v>407</v>
      </c>
      <c r="D201" s="158"/>
      <c r="E201" s="159">
        <v>48</v>
      </c>
      <c r="F201" s="157"/>
      <c r="G201" s="157"/>
      <c r="H201" s="157"/>
      <c r="I201" s="157"/>
      <c r="J201" s="157"/>
      <c r="K201" s="157"/>
      <c r="L201" s="157"/>
      <c r="M201" s="157"/>
      <c r="N201" s="156"/>
      <c r="O201" s="156"/>
      <c r="P201" s="156"/>
      <c r="Q201" s="156"/>
      <c r="R201" s="157"/>
      <c r="S201" s="157"/>
      <c r="T201" s="157"/>
      <c r="U201" s="157"/>
      <c r="V201" s="157"/>
      <c r="W201" s="157"/>
      <c r="X201" s="157"/>
      <c r="Y201" s="157"/>
      <c r="Z201" s="147"/>
      <c r="AA201" s="147"/>
      <c r="AB201" s="147"/>
      <c r="AC201" s="147"/>
      <c r="AD201" s="147"/>
      <c r="AE201" s="147"/>
      <c r="AF201" s="147"/>
      <c r="AG201" s="147" t="s">
        <v>157</v>
      </c>
      <c r="AH201" s="147">
        <v>0</v>
      </c>
      <c r="AI201" s="147"/>
      <c r="AJ201" s="147"/>
      <c r="AK201" s="147"/>
      <c r="AL201" s="147"/>
      <c r="AM201" s="147"/>
      <c r="AN201" s="147"/>
      <c r="AO201" s="147"/>
      <c r="AP201" s="147"/>
      <c r="AQ201" s="147"/>
      <c r="AR201" s="147"/>
      <c r="AS201" s="147"/>
      <c r="AT201" s="147"/>
      <c r="AU201" s="147"/>
      <c r="AV201" s="147"/>
      <c r="AW201" s="147"/>
      <c r="AX201" s="147"/>
      <c r="AY201" s="147"/>
      <c r="AZ201" s="147"/>
      <c r="BA201" s="147"/>
      <c r="BB201" s="147"/>
      <c r="BC201" s="147"/>
      <c r="BD201" s="147"/>
      <c r="BE201" s="147"/>
      <c r="BF201" s="147"/>
      <c r="BG201" s="147"/>
      <c r="BH201" s="147"/>
    </row>
    <row r="202" spans="1:60" outlineLevel="1" x14ac:dyDescent="0.2">
      <c r="A202" s="168">
        <v>58</v>
      </c>
      <c r="B202" s="169" t="s">
        <v>408</v>
      </c>
      <c r="C202" s="184" t="s">
        <v>409</v>
      </c>
      <c r="D202" s="170" t="s">
        <v>410</v>
      </c>
      <c r="E202" s="171">
        <v>23.2</v>
      </c>
      <c r="F202" s="172"/>
      <c r="G202" s="173">
        <f>ROUND(E202*F202,2)</f>
        <v>0</v>
      </c>
      <c r="H202" s="172"/>
      <c r="I202" s="173">
        <f>ROUND(E202*H202,2)</f>
        <v>0</v>
      </c>
      <c r="J202" s="172"/>
      <c r="K202" s="173">
        <f>ROUND(E202*J202,2)</f>
        <v>0</v>
      </c>
      <c r="L202" s="173">
        <v>21</v>
      </c>
      <c r="M202" s="173">
        <f>G202*(1+L202/100)</f>
        <v>0</v>
      </c>
      <c r="N202" s="171">
        <v>0</v>
      </c>
      <c r="O202" s="171">
        <f>ROUND(E202*N202,2)</f>
        <v>0</v>
      </c>
      <c r="P202" s="171">
        <v>0</v>
      </c>
      <c r="Q202" s="171">
        <f>ROUND(E202*P202,2)</f>
        <v>0</v>
      </c>
      <c r="R202" s="173"/>
      <c r="S202" s="173" t="s">
        <v>411</v>
      </c>
      <c r="T202" s="174" t="s">
        <v>412</v>
      </c>
      <c r="U202" s="157">
        <v>0</v>
      </c>
      <c r="V202" s="157">
        <f>ROUND(E202*U202,2)</f>
        <v>0</v>
      </c>
      <c r="W202" s="157"/>
      <c r="X202" s="157" t="s">
        <v>413</v>
      </c>
      <c r="Y202" s="157" t="s">
        <v>152</v>
      </c>
      <c r="Z202" s="147"/>
      <c r="AA202" s="147"/>
      <c r="AB202" s="147"/>
      <c r="AC202" s="147"/>
      <c r="AD202" s="147"/>
      <c r="AE202" s="147"/>
      <c r="AF202" s="147"/>
      <c r="AG202" s="147" t="s">
        <v>414</v>
      </c>
      <c r="AH202" s="147"/>
      <c r="AI202" s="147"/>
      <c r="AJ202" s="147"/>
      <c r="AK202" s="147"/>
      <c r="AL202" s="147"/>
      <c r="AM202" s="147"/>
      <c r="AN202" s="147"/>
      <c r="AO202" s="147"/>
      <c r="AP202" s="147"/>
      <c r="AQ202" s="147"/>
      <c r="AR202" s="147"/>
      <c r="AS202" s="147"/>
      <c r="AT202" s="147"/>
      <c r="AU202" s="147"/>
      <c r="AV202" s="147"/>
      <c r="AW202" s="147"/>
      <c r="AX202" s="147"/>
      <c r="AY202" s="147"/>
      <c r="AZ202" s="147"/>
      <c r="BA202" s="147"/>
      <c r="BB202" s="147"/>
      <c r="BC202" s="147"/>
      <c r="BD202" s="147"/>
      <c r="BE202" s="147"/>
      <c r="BF202" s="147"/>
      <c r="BG202" s="147"/>
      <c r="BH202" s="147"/>
    </row>
    <row r="203" spans="1:60" outlineLevel="2" x14ac:dyDescent="0.2">
      <c r="A203" s="154"/>
      <c r="B203" s="155"/>
      <c r="C203" s="185" t="s">
        <v>415</v>
      </c>
      <c r="D203" s="158"/>
      <c r="E203" s="159">
        <v>23.2</v>
      </c>
      <c r="F203" s="157"/>
      <c r="G203" s="157"/>
      <c r="H203" s="157"/>
      <c r="I203" s="157"/>
      <c r="J203" s="157"/>
      <c r="K203" s="157"/>
      <c r="L203" s="157"/>
      <c r="M203" s="157"/>
      <c r="N203" s="156"/>
      <c r="O203" s="156"/>
      <c r="P203" s="156"/>
      <c r="Q203" s="156"/>
      <c r="R203" s="157"/>
      <c r="S203" s="157"/>
      <c r="T203" s="157"/>
      <c r="U203" s="157"/>
      <c r="V203" s="157"/>
      <c r="W203" s="157"/>
      <c r="X203" s="157"/>
      <c r="Y203" s="157"/>
      <c r="Z203" s="147"/>
      <c r="AA203" s="147"/>
      <c r="AB203" s="147"/>
      <c r="AC203" s="147"/>
      <c r="AD203" s="147"/>
      <c r="AE203" s="147"/>
      <c r="AF203" s="147"/>
      <c r="AG203" s="147" t="s">
        <v>157</v>
      </c>
      <c r="AH203" s="147">
        <v>0</v>
      </c>
      <c r="AI203" s="147"/>
      <c r="AJ203" s="147"/>
      <c r="AK203" s="147"/>
      <c r="AL203" s="147"/>
      <c r="AM203" s="147"/>
      <c r="AN203" s="147"/>
      <c r="AO203" s="147"/>
      <c r="AP203" s="147"/>
      <c r="AQ203" s="147"/>
      <c r="AR203" s="147"/>
      <c r="AS203" s="147"/>
      <c r="AT203" s="147"/>
      <c r="AU203" s="147"/>
      <c r="AV203" s="147"/>
      <c r="AW203" s="147"/>
      <c r="AX203" s="147"/>
      <c r="AY203" s="147"/>
      <c r="AZ203" s="147"/>
      <c r="BA203" s="147"/>
      <c r="BB203" s="147"/>
      <c r="BC203" s="147"/>
      <c r="BD203" s="147"/>
      <c r="BE203" s="147"/>
      <c r="BF203" s="147"/>
      <c r="BG203" s="147"/>
      <c r="BH203" s="147"/>
    </row>
    <row r="204" spans="1:60" outlineLevel="1" x14ac:dyDescent="0.2">
      <c r="A204" s="168">
        <v>59</v>
      </c>
      <c r="B204" s="169" t="s">
        <v>416</v>
      </c>
      <c r="C204" s="184" t="s">
        <v>417</v>
      </c>
      <c r="D204" s="170" t="s">
        <v>418</v>
      </c>
      <c r="E204" s="171">
        <v>80</v>
      </c>
      <c r="F204" s="172"/>
      <c r="G204" s="173">
        <f>ROUND(E204*F204,2)</f>
        <v>0</v>
      </c>
      <c r="H204" s="172"/>
      <c r="I204" s="173">
        <f>ROUND(E204*H204,2)</f>
        <v>0</v>
      </c>
      <c r="J204" s="172"/>
      <c r="K204" s="173">
        <f>ROUND(E204*J204,2)</f>
        <v>0</v>
      </c>
      <c r="L204" s="173">
        <v>21</v>
      </c>
      <c r="M204" s="173">
        <f>G204*(1+L204/100)</f>
        <v>0</v>
      </c>
      <c r="N204" s="171">
        <v>0</v>
      </c>
      <c r="O204" s="171">
        <f>ROUND(E204*N204,2)</f>
        <v>0</v>
      </c>
      <c r="P204" s="171">
        <v>0</v>
      </c>
      <c r="Q204" s="171">
        <f>ROUND(E204*P204,2)</f>
        <v>0</v>
      </c>
      <c r="R204" s="173"/>
      <c r="S204" s="173" t="s">
        <v>411</v>
      </c>
      <c r="T204" s="174" t="s">
        <v>412</v>
      </c>
      <c r="U204" s="157">
        <v>0</v>
      </c>
      <c r="V204" s="157">
        <f>ROUND(E204*U204,2)</f>
        <v>0</v>
      </c>
      <c r="W204" s="157"/>
      <c r="X204" s="157" t="s">
        <v>413</v>
      </c>
      <c r="Y204" s="157" t="s">
        <v>152</v>
      </c>
      <c r="Z204" s="147"/>
      <c r="AA204" s="147"/>
      <c r="AB204" s="147"/>
      <c r="AC204" s="147"/>
      <c r="AD204" s="147"/>
      <c r="AE204" s="147"/>
      <c r="AF204" s="147"/>
      <c r="AG204" s="147" t="s">
        <v>414</v>
      </c>
      <c r="AH204" s="147"/>
      <c r="AI204" s="147"/>
      <c r="AJ204" s="147"/>
      <c r="AK204" s="147"/>
      <c r="AL204" s="147"/>
      <c r="AM204" s="147"/>
      <c r="AN204" s="147"/>
      <c r="AO204" s="147"/>
      <c r="AP204" s="147"/>
      <c r="AQ204" s="147"/>
      <c r="AR204" s="147"/>
      <c r="AS204" s="147"/>
      <c r="AT204" s="147"/>
      <c r="AU204" s="147"/>
      <c r="AV204" s="147"/>
      <c r="AW204" s="147"/>
      <c r="AX204" s="147"/>
      <c r="AY204" s="147"/>
      <c r="AZ204" s="147"/>
      <c r="BA204" s="147"/>
      <c r="BB204" s="147"/>
      <c r="BC204" s="147"/>
      <c r="BD204" s="147"/>
      <c r="BE204" s="147"/>
      <c r="BF204" s="147"/>
      <c r="BG204" s="147"/>
      <c r="BH204" s="147"/>
    </row>
    <row r="205" spans="1:60" outlineLevel="2" x14ac:dyDescent="0.2">
      <c r="A205" s="154"/>
      <c r="B205" s="155"/>
      <c r="C205" s="185" t="s">
        <v>419</v>
      </c>
      <c r="D205" s="158"/>
      <c r="E205" s="159">
        <v>80</v>
      </c>
      <c r="F205" s="157"/>
      <c r="G205" s="157"/>
      <c r="H205" s="157"/>
      <c r="I205" s="157"/>
      <c r="J205" s="157"/>
      <c r="K205" s="157"/>
      <c r="L205" s="157"/>
      <c r="M205" s="157"/>
      <c r="N205" s="156"/>
      <c r="O205" s="156"/>
      <c r="P205" s="156"/>
      <c r="Q205" s="156"/>
      <c r="R205" s="157"/>
      <c r="S205" s="157"/>
      <c r="T205" s="157"/>
      <c r="U205" s="157"/>
      <c r="V205" s="157"/>
      <c r="W205" s="157"/>
      <c r="X205" s="157"/>
      <c r="Y205" s="157"/>
      <c r="Z205" s="147"/>
      <c r="AA205" s="147"/>
      <c r="AB205" s="147"/>
      <c r="AC205" s="147"/>
      <c r="AD205" s="147"/>
      <c r="AE205" s="147"/>
      <c r="AF205" s="147"/>
      <c r="AG205" s="147" t="s">
        <v>157</v>
      </c>
      <c r="AH205" s="147">
        <v>0</v>
      </c>
      <c r="AI205" s="147"/>
      <c r="AJ205" s="147"/>
      <c r="AK205" s="147"/>
      <c r="AL205" s="147"/>
      <c r="AM205" s="147"/>
      <c r="AN205" s="147"/>
      <c r="AO205" s="147"/>
      <c r="AP205" s="147"/>
      <c r="AQ205" s="147"/>
      <c r="AR205" s="147"/>
      <c r="AS205" s="147"/>
      <c r="AT205" s="147"/>
      <c r="AU205" s="147"/>
      <c r="AV205" s="147"/>
      <c r="AW205" s="147"/>
      <c r="AX205" s="147"/>
      <c r="AY205" s="147"/>
      <c r="AZ205" s="147"/>
      <c r="BA205" s="147"/>
      <c r="BB205" s="147"/>
      <c r="BC205" s="147"/>
      <c r="BD205" s="147"/>
      <c r="BE205" s="147"/>
      <c r="BF205" s="147"/>
      <c r="BG205" s="147"/>
      <c r="BH205" s="147"/>
    </row>
    <row r="206" spans="1:60" outlineLevel="1" x14ac:dyDescent="0.2">
      <c r="A206" s="168">
        <v>60</v>
      </c>
      <c r="B206" s="169" t="s">
        <v>420</v>
      </c>
      <c r="C206" s="184" t="s">
        <v>421</v>
      </c>
      <c r="D206" s="170" t="s">
        <v>193</v>
      </c>
      <c r="E206" s="171">
        <v>7.2078699999999998</v>
      </c>
      <c r="F206" s="172"/>
      <c r="G206" s="173">
        <f>ROUND(E206*F206,2)</f>
        <v>0</v>
      </c>
      <c r="H206" s="172"/>
      <c r="I206" s="173">
        <f>ROUND(E206*H206,2)</f>
        <v>0</v>
      </c>
      <c r="J206" s="172"/>
      <c r="K206" s="173">
        <f>ROUND(E206*J206,2)</f>
        <v>0</v>
      </c>
      <c r="L206" s="173">
        <v>21</v>
      </c>
      <c r="M206" s="173">
        <f>G206*(1+L206/100)</f>
        <v>0</v>
      </c>
      <c r="N206" s="171">
        <v>0</v>
      </c>
      <c r="O206" s="171">
        <f>ROUND(E206*N206,2)</f>
        <v>0</v>
      </c>
      <c r="P206" s="171">
        <v>0</v>
      </c>
      <c r="Q206" s="171">
        <f>ROUND(E206*P206,2)</f>
        <v>0</v>
      </c>
      <c r="R206" s="173" t="s">
        <v>361</v>
      </c>
      <c r="S206" s="173" t="s">
        <v>149</v>
      </c>
      <c r="T206" s="174" t="s">
        <v>150</v>
      </c>
      <c r="U206" s="157">
        <v>4.9470000000000001</v>
      </c>
      <c r="V206" s="157">
        <f>ROUND(E206*U206,2)</f>
        <v>35.659999999999997</v>
      </c>
      <c r="W206" s="157"/>
      <c r="X206" s="157" t="s">
        <v>273</v>
      </c>
      <c r="Y206" s="157" t="s">
        <v>152</v>
      </c>
      <c r="Z206" s="147"/>
      <c r="AA206" s="147"/>
      <c r="AB206" s="147"/>
      <c r="AC206" s="147"/>
      <c r="AD206" s="147"/>
      <c r="AE206" s="147"/>
      <c r="AF206" s="147"/>
      <c r="AG206" s="147" t="s">
        <v>274</v>
      </c>
      <c r="AH206" s="147"/>
      <c r="AI206" s="147"/>
      <c r="AJ206" s="147"/>
      <c r="AK206" s="147"/>
      <c r="AL206" s="147"/>
      <c r="AM206" s="147"/>
      <c r="AN206" s="147"/>
      <c r="AO206" s="147"/>
      <c r="AP206" s="147"/>
      <c r="AQ206" s="147"/>
      <c r="AR206" s="147"/>
      <c r="AS206" s="147"/>
      <c r="AT206" s="147"/>
      <c r="AU206" s="147"/>
      <c r="AV206" s="147"/>
      <c r="AW206" s="147"/>
      <c r="AX206" s="147"/>
      <c r="AY206" s="147"/>
      <c r="AZ206" s="147"/>
      <c r="BA206" s="147"/>
      <c r="BB206" s="147"/>
      <c r="BC206" s="147"/>
      <c r="BD206" s="147"/>
      <c r="BE206" s="147"/>
      <c r="BF206" s="147"/>
      <c r="BG206" s="147"/>
      <c r="BH206" s="147"/>
    </row>
    <row r="207" spans="1:60" outlineLevel="2" x14ac:dyDescent="0.2">
      <c r="A207" s="154"/>
      <c r="B207" s="155"/>
      <c r="C207" s="246" t="s">
        <v>358</v>
      </c>
      <c r="D207" s="247"/>
      <c r="E207" s="247"/>
      <c r="F207" s="247"/>
      <c r="G207" s="247"/>
      <c r="H207" s="157"/>
      <c r="I207" s="157"/>
      <c r="J207" s="157"/>
      <c r="K207" s="157"/>
      <c r="L207" s="157"/>
      <c r="M207" s="157"/>
      <c r="N207" s="156"/>
      <c r="O207" s="156"/>
      <c r="P207" s="156"/>
      <c r="Q207" s="156"/>
      <c r="R207" s="157"/>
      <c r="S207" s="157"/>
      <c r="T207" s="157"/>
      <c r="U207" s="157"/>
      <c r="V207" s="157"/>
      <c r="W207" s="157"/>
      <c r="X207" s="157"/>
      <c r="Y207" s="157"/>
      <c r="Z207" s="147"/>
      <c r="AA207" s="147"/>
      <c r="AB207" s="147"/>
      <c r="AC207" s="147"/>
      <c r="AD207" s="147"/>
      <c r="AE207" s="147"/>
      <c r="AF207" s="147"/>
      <c r="AG207" s="147" t="s">
        <v>162</v>
      </c>
      <c r="AH207" s="147"/>
      <c r="AI207" s="147"/>
      <c r="AJ207" s="147"/>
      <c r="AK207" s="147"/>
      <c r="AL207" s="147"/>
      <c r="AM207" s="147"/>
      <c r="AN207" s="147"/>
      <c r="AO207" s="147"/>
      <c r="AP207" s="147"/>
      <c r="AQ207" s="147"/>
      <c r="AR207" s="147"/>
      <c r="AS207" s="147"/>
      <c r="AT207" s="147"/>
      <c r="AU207" s="147"/>
      <c r="AV207" s="147"/>
      <c r="AW207" s="147"/>
      <c r="AX207" s="147"/>
      <c r="AY207" s="147"/>
      <c r="AZ207" s="147"/>
      <c r="BA207" s="147"/>
      <c r="BB207" s="147"/>
      <c r="BC207" s="147"/>
      <c r="BD207" s="147"/>
      <c r="BE207" s="147"/>
      <c r="BF207" s="147"/>
      <c r="BG207" s="147"/>
      <c r="BH207" s="147"/>
    </row>
    <row r="208" spans="1:60" x14ac:dyDescent="0.2">
      <c r="A208" s="161" t="s">
        <v>143</v>
      </c>
      <c r="B208" s="162" t="s">
        <v>84</v>
      </c>
      <c r="C208" s="183" t="s">
        <v>85</v>
      </c>
      <c r="D208" s="163"/>
      <c r="E208" s="164"/>
      <c r="F208" s="165"/>
      <c r="G208" s="165">
        <f>SUMIF(AG209:AG221,"&lt;&gt;NOR",G209:G221)</f>
        <v>0</v>
      </c>
      <c r="H208" s="165"/>
      <c r="I208" s="165">
        <f>SUM(I209:I221)</f>
        <v>0</v>
      </c>
      <c r="J208" s="165"/>
      <c r="K208" s="165">
        <f>SUM(K209:K221)</f>
        <v>0</v>
      </c>
      <c r="L208" s="165"/>
      <c r="M208" s="165">
        <f>SUM(M209:M221)</f>
        <v>0</v>
      </c>
      <c r="N208" s="164"/>
      <c r="O208" s="164">
        <f>SUM(O209:O221)</f>
        <v>0.37</v>
      </c>
      <c r="P208" s="164"/>
      <c r="Q208" s="164">
        <f>SUM(Q209:Q221)</f>
        <v>0</v>
      </c>
      <c r="R208" s="165"/>
      <c r="S208" s="165"/>
      <c r="T208" s="166"/>
      <c r="U208" s="160"/>
      <c r="V208" s="160">
        <f>SUM(V209:V221)</f>
        <v>56.69</v>
      </c>
      <c r="W208" s="160"/>
      <c r="X208" s="160"/>
      <c r="Y208" s="160"/>
      <c r="AG208" t="s">
        <v>144</v>
      </c>
    </row>
    <row r="209" spans="1:60" outlineLevel="1" x14ac:dyDescent="0.2">
      <c r="A209" s="168">
        <v>61</v>
      </c>
      <c r="B209" s="169" t="s">
        <v>422</v>
      </c>
      <c r="C209" s="184" t="s">
        <v>423</v>
      </c>
      <c r="D209" s="170" t="s">
        <v>176</v>
      </c>
      <c r="E209" s="171">
        <v>619.6</v>
      </c>
      <c r="F209" s="172"/>
      <c r="G209" s="173">
        <f>ROUND(E209*F209,2)</f>
        <v>0</v>
      </c>
      <c r="H209" s="172"/>
      <c r="I209" s="173">
        <f>ROUND(E209*H209,2)</f>
        <v>0</v>
      </c>
      <c r="J209" s="172"/>
      <c r="K209" s="173">
        <f>ROUND(E209*J209,2)</f>
        <v>0</v>
      </c>
      <c r="L209" s="173">
        <v>21</v>
      </c>
      <c r="M209" s="173">
        <f>G209*(1+L209/100)</f>
        <v>0</v>
      </c>
      <c r="N209" s="171">
        <v>1.0000000000000001E-5</v>
      </c>
      <c r="O209" s="171">
        <f>ROUND(E209*N209,2)</f>
        <v>0.01</v>
      </c>
      <c r="P209" s="171">
        <v>0</v>
      </c>
      <c r="Q209" s="171">
        <f>ROUND(E209*P209,2)</f>
        <v>0</v>
      </c>
      <c r="R209" s="173" t="s">
        <v>424</v>
      </c>
      <c r="S209" s="173" t="s">
        <v>149</v>
      </c>
      <c r="T209" s="174" t="s">
        <v>150</v>
      </c>
      <c r="U209" s="157">
        <v>0.09</v>
      </c>
      <c r="V209" s="157">
        <f>ROUND(E209*U209,2)</f>
        <v>55.76</v>
      </c>
      <c r="W209" s="157"/>
      <c r="X209" s="157" t="s">
        <v>151</v>
      </c>
      <c r="Y209" s="157" t="s">
        <v>152</v>
      </c>
      <c r="Z209" s="147"/>
      <c r="AA209" s="147"/>
      <c r="AB209" s="147"/>
      <c r="AC209" s="147"/>
      <c r="AD209" s="147"/>
      <c r="AE209" s="147"/>
      <c r="AF209" s="147"/>
      <c r="AG209" s="147" t="s">
        <v>153</v>
      </c>
      <c r="AH209" s="147"/>
      <c r="AI209" s="147"/>
      <c r="AJ209" s="147"/>
      <c r="AK209" s="147"/>
      <c r="AL209" s="147"/>
      <c r="AM209" s="147"/>
      <c r="AN209" s="147"/>
      <c r="AO209" s="147"/>
      <c r="AP209" s="147"/>
      <c r="AQ209" s="147"/>
      <c r="AR209" s="147"/>
      <c r="AS209" s="147"/>
      <c r="AT209" s="147"/>
      <c r="AU209" s="147"/>
      <c r="AV209" s="147"/>
      <c r="AW209" s="147"/>
      <c r="AX209" s="147"/>
      <c r="AY209" s="147"/>
      <c r="AZ209" s="147"/>
      <c r="BA209" s="147"/>
      <c r="BB209" s="147"/>
      <c r="BC209" s="147"/>
      <c r="BD209" s="147"/>
      <c r="BE209" s="147"/>
      <c r="BF209" s="147"/>
      <c r="BG209" s="147"/>
      <c r="BH209" s="147"/>
    </row>
    <row r="210" spans="1:60" outlineLevel="2" x14ac:dyDescent="0.2">
      <c r="A210" s="154"/>
      <c r="B210" s="155"/>
      <c r="C210" s="248" t="s">
        <v>376</v>
      </c>
      <c r="D210" s="249"/>
      <c r="E210" s="249"/>
      <c r="F210" s="249"/>
      <c r="G210" s="249"/>
      <c r="H210" s="157"/>
      <c r="I210" s="157"/>
      <c r="J210" s="157"/>
      <c r="K210" s="157"/>
      <c r="L210" s="157"/>
      <c r="M210" s="157"/>
      <c r="N210" s="156"/>
      <c r="O210" s="156"/>
      <c r="P210" s="156"/>
      <c r="Q210" s="156"/>
      <c r="R210" s="157"/>
      <c r="S210" s="157"/>
      <c r="T210" s="157"/>
      <c r="U210" s="157"/>
      <c r="V210" s="157"/>
      <c r="W210" s="157"/>
      <c r="X210" s="157"/>
      <c r="Y210" s="157"/>
      <c r="Z210" s="147"/>
      <c r="AA210" s="147"/>
      <c r="AB210" s="147"/>
      <c r="AC210" s="147"/>
      <c r="AD210" s="147"/>
      <c r="AE210" s="147"/>
      <c r="AF210" s="147"/>
      <c r="AG210" s="147" t="s">
        <v>155</v>
      </c>
      <c r="AH210" s="147"/>
      <c r="AI210" s="147"/>
      <c r="AJ210" s="147"/>
      <c r="AK210" s="147"/>
      <c r="AL210" s="147"/>
      <c r="AM210" s="147"/>
      <c r="AN210" s="147"/>
      <c r="AO210" s="147"/>
      <c r="AP210" s="147"/>
      <c r="AQ210" s="147"/>
      <c r="AR210" s="147"/>
      <c r="AS210" s="147"/>
      <c r="AT210" s="147"/>
      <c r="AU210" s="147"/>
      <c r="AV210" s="147"/>
      <c r="AW210" s="147"/>
      <c r="AX210" s="147"/>
      <c r="AY210" s="147"/>
      <c r="AZ210" s="147"/>
      <c r="BA210" s="147"/>
      <c r="BB210" s="147"/>
      <c r="BC210" s="147"/>
      <c r="BD210" s="147"/>
      <c r="BE210" s="147"/>
      <c r="BF210" s="147"/>
      <c r="BG210" s="147"/>
      <c r="BH210" s="147"/>
    </row>
    <row r="211" spans="1:60" outlineLevel="2" x14ac:dyDescent="0.2">
      <c r="A211" s="154"/>
      <c r="B211" s="155"/>
      <c r="C211" s="185" t="s">
        <v>425</v>
      </c>
      <c r="D211" s="158"/>
      <c r="E211" s="159"/>
      <c r="F211" s="157"/>
      <c r="G211" s="157"/>
      <c r="H211" s="157"/>
      <c r="I211" s="157"/>
      <c r="J211" s="157"/>
      <c r="K211" s="157"/>
      <c r="L211" s="157"/>
      <c r="M211" s="157"/>
      <c r="N211" s="156"/>
      <c r="O211" s="156"/>
      <c r="P211" s="156"/>
      <c r="Q211" s="156"/>
      <c r="R211" s="157"/>
      <c r="S211" s="157"/>
      <c r="T211" s="157"/>
      <c r="U211" s="157"/>
      <c r="V211" s="157"/>
      <c r="W211" s="157"/>
      <c r="X211" s="157"/>
      <c r="Y211" s="157"/>
      <c r="Z211" s="147"/>
      <c r="AA211" s="147"/>
      <c r="AB211" s="147"/>
      <c r="AC211" s="147"/>
      <c r="AD211" s="147"/>
      <c r="AE211" s="147"/>
      <c r="AF211" s="147"/>
      <c r="AG211" s="147" t="s">
        <v>157</v>
      </c>
      <c r="AH211" s="147">
        <v>0</v>
      </c>
      <c r="AI211" s="147"/>
      <c r="AJ211" s="147"/>
      <c r="AK211" s="147"/>
      <c r="AL211" s="147"/>
      <c r="AM211" s="147"/>
      <c r="AN211" s="147"/>
      <c r="AO211" s="147"/>
      <c r="AP211" s="147"/>
      <c r="AQ211" s="147"/>
      <c r="AR211" s="147"/>
      <c r="AS211" s="147"/>
      <c r="AT211" s="147"/>
      <c r="AU211" s="147"/>
      <c r="AV211" s="147"/>
      <c r="AW211" s="147"/>
      <c r="AX211" s="147"/>
      <c r="AY211" s="147"/>
      <c r="AZ211" s="147"/>
      <c r="BA211" s="147"/>
      <c r="BB211" s="147"/>
      <c r="BC211" s="147"/>
      <c r="BD211" s="147"/>
      <c r="BE211" s="147"/>
      <c r="BF211" s="147"/>
      <c r="BG211" s="147"/>
      <c r="BH211" s="147"/>
    </row>
    <row r="212" spans="1:60" outlineLevel="3" x14ac:dyDescent="0.2">
      <c r="A212" s="154"/>
      <c r="B212" s="155"/>
      <c r="C212" s="185" t="s">
        <v>426</v>
      </c>
      <c r="D212" s="158"/>
      <c r="E212" s="159">
        <v>211.12</v>
      </c>
      <c r="F212" s="157"/>
      <c r="G212" s="157"/>
      <c r="H212" s="157"/>
      <c r="I212" s="157"/>
      <c r="J212" s="157"/>
      <c r="K212" s="157"/>
      <c r="L212" s="157"/>
      <c r="M212" s="157"/>
      <c r="N212" s="156"/>
      <c r="O212" s="156"/>
      <c r="P212" s="156"/>
      <c r="Q212" s="156"/>
      <c r="R212" s="157"/>
      <c r="S212" s="157"/>
      <c r="T212" s="157"/>
      <c r="U212" s="157"/>
      <c r="V212" s="157"/>
      <c r="W212" s="157"/>
      <c r="X212" s="157"/>
      <c r="Y212" s="157"/>
      <c r="Z212" s="147"/>
      <c r="AA212" s="147"/>
      <c r="AB212" s="147"/>
      <c r="AC212" s="147"/>
      <c r="AD212" s="147"/>
      <c r="AE212" s="147"/>
      <c r="AF212" s="147"/>
      <c r="AG212" s="147" t="s">
        <v>157</v>
      </c>
      <c r="AH212" s="147">
        <v>0</v>
      </c>
      <c r="AI212" s="147"/>
      <c r="AJ212" s="147"/>
      <c r="AK212" s="147"/>
      <c r="AL212" s="147"/>
      <c r="AM212" s="147"/>
      <c r="AN212" s="147"/>
      <c r="AO212" s="147"/>
      <c r="AP212" s="147"/>
      <c r="AQ212" s="147"/>
      <c r="AR212" s="147"/>
      <c r="AS212" s="147"/>
      <c r="AT212" s="147"/>
      <c r="AU212" s="147"/>
      <c r="AV212" s="147"/>
      <c r="AW212" s="147"/>
      <c r="AX212" s="147"/>
      <c r="AY212" s="147"/>
      <c r="AZ212" s="147"/>
      <c r="BA212" s="147"/>
      <c r="BB212" s="147"/>
      <c r="BC212" s="147"/>
      <c r="BD212" s="147"/>
      <c r="BE212" s="147"/>
      <c r="BF212" s="147"/>
      <c r="BG212" s="147"/>
      <c r="BH212" s="147"/>
    </row>
    <row r="213" spans="1:60" outlineLevel="3" x14ac:dyDescent="0.2">
      <c r="A213" s="154"/>
      <c r="B213" s="155"/>
      <c r="C213" s="185" t="s">
        <v>319</v>
      </c>
      <c r="D213" s="158"/>
      <c r="E213" s="159">
        <v>208.8</v>
      </c>
      <c r="F213" s="157"/>
      <c r="G213" s="157"/>
      <c r="H213" s="157"/>
      <c r="I213" s="157"/>
      <c r="J213" s="157"/>
      <c r="K213" s="157"/>
      <c r="L213" s="157"/>
      <c r="M213" s="157"/>
      <c r="N213" s="156"/>
      <c r="O213" s="156"/>
      <c r="P213" s="156"/>
      <c r="Q213" s="156"/>
      <c r="R213" s="157"/>
      <c r="S213" s="157"/>
      <c r="T213" s="157"/>
      <c r="U213" s="157"/>
      <c r="V213" s="157"/>
      <c r="W213" s="157"/>
      <c r="X213" s="157"/>
      <c r="Y213" s="157"/>
      <c r="Z213" s="147"/>
      <c r="AA213" s="147"/>
      <c r="AB213" s="147"/>
      <c r="AC213" s="147"/>
      <c r="AD213" s="147"/>
      <c r="AE213" s="147"/>
      <c r="AF213" s="147"/>
      <c r="AG213" s="147" t="s">
        <v>157</v>
      </c>
      <c r="AH213" s="147">
        <v>0</v>
      </c>
      <c r="AI213" s="147"/>
      <c r="AJ213" s="147"/>
      <c r="AK213" s="147"/>
      <c r="AL213" s="147"/>
      <c r="AM213" s="147"/>
      <c r="AN213" s="147"/>
      <c r="AO213" s="147"/>
      <c r="AP213" s="147"/>
      <c r="AQ213" s="147"/>
      <c r="AR213" s="147"/>
      <c r="AS213" s="147"/>
      <c r="AT213" s="147"/>
      <c r="AU213" s="147"/>
      <c r="AV213" s="147"/>
      <c r="AW213" s="147"/>
      <c r="AX213" s="147"/>
      <c r="AY213" s="147"/>
      <c r="AZ213" s="147"/>
      <c r="BA213" s="147"/>
      <c r="BB213" s="147"/>
      <c r="BC213" s="147"/>
      <c r="BD213" s="147"/>
      <c r="BE213" s="147"/>
      <c r="BF213" s="147"/>
      <c r="BG213" s="147"/>
      <c r="BH213" s="147"/>
    </row>
    <row r="214" spans="1:60" outlineLevel="3" x14ac:dyDescent="0.2">
      <c r="A214" s="154"/>
      <c r="B214" s="155"/>
      <c r="C214" s="185" t="s">
        <v>320</v>
      </c>
      <c r="D214" s="158"/>
      <c r="E214" s="159">
        <v>199.68</v>
      </c>
      <c r="F214" s="157"/>
      <c r="G214" s="157"/>
      <c r="H214" s="157"/>
      <c r="I214" s="157"/>
      <c r="J214" s="157"/>
      <c r="K214" s="157"/>
      <c r="L214" s="157"/>
      <c r="M214" s="157"/>
      <c r="N214" s="156"/>
      <c r="O214" s="156"/>
      <c r="P214" s="156"/>
      <c r="Q214" s="156"/>
      <c r="R214" s="157"/>
      <c r="S214" s="157"/>
      <c r="T214" s="157"/>
      <c r="U214" s="157"/>
      <c r="V214" s="157"/>
      <c r="W214" s="157"/>
      <c r="X214" s="157"/>
      <c r="Y214" s="157"/>
      <c r="Z214" s="147"/>
      <c r="AA214" s="147"/>
      <c r="AB214" s="147"/>
      <c r="AC214" s="147"/>
      <c r="AD214" s="147"/>
      <c r="AE214" s="147"/>
      <c r="AF214" s="147"/>
      <c r="AG214" s="147" t="s">
        <v>157</v>
      </c>
      <c r="AH214" s="147">
        <v>0</v>
      </c>
      <c r="AI214" s="147"/>
      <c r="AJ214" s="147"/>
      <c r="AK214" s="147"/>
      <c r="AL214" s="147"/>
      <c r="AM214" s="147"/>
      <c r="AN214" s="147"/>
      <c r="AO214" s="147"/>
      <c r="AP214" s="147"/>
      <c r="AQ214" s="147"/>
      <c r="AR214" s="147"/>
      <c r="AS214" s="147"/>
      <c r="AT214" s="147"/>
      <c r="AU214" s="147"/>
      <c r="AV214" s="147"/>
      <c r="AW214" s="147"/>
      <c r="AX214" s="147"/>
      <c r="AY214" s="147"/>
      <c r="AZ214" s="147"/>
      <c r="BA214" s="147"/>
      <c r="BB214" s="147"/>
      <c r="BC214" s="147"/>
      <c r="BD214" s="147"/>
      <c r="BE214" s="147"/>
      <c r="BF214" s="147"/>
      <c r="BG214" s="147"/>
      <c r="BH214" s="147"/>
    </row>
    <row r="215" spans="1:60" ht="33.75" outlineLevel="1" x14ac:dyDescent="0.2">
      <c r="A215" s="168">
        <v>62</v>
      </c>
      <c r="B215" s="169" t="s">
        <v>427</v>
      </c>
      <c r="C215" s="184" t="s">
        <v>428</v>
      </c>
      <c r="D215" s="170" t="s">
        <v>176</v>
      </c>
      <c r="E215" s="171">
        <v>712.54</v>
      </c>
      <c r="F215" s="172"/>
      <c r="G215" s="173">
        <f>ROUND(E215*F215,2)</f>
        <v>0</v>
      </c>
      <c r="H215" s="172"/>
      <c r="I215" s="173">
        <f>ROUND(E215*H215,2)</f>
        <v>0</v>
      </c>
      <c r="J215" s="172"/>
      <c r="K215" s="173">
        <f>ROUND(E215*J215,2)</f>
        <v>0</v>
      </c>
      <c r="L215" s="173">
        <v>21</v>
      </c>
      <c r="M215" s="173">
        <f>G215*(1+L215/100)</f>
        <v>0</v>
      </c>
      <c r="N215" s="171">
        <v>5.0000000000000001E-4</v>
      </c>
      <c r="O215" s="171">
        <f>ROUND(E215*N215,2)</f>
        <v>0.36</v>
      </c>
      <c r="P215" s="171">
        <v>0</v>
      </c>
      <c r="Q215" s="171">
        <f>ROUND(E215*P215,2)</f>
        <v>0</v>
      </c>
      <c r="R215" s="173" t="s">
        <v>265</v>
      </c>
      <c r="S215" s="173" t="s">
        <v>149</v>
      </c>
      <c r="T215" s="174" t="s">
        <v>150</v>
      </c>
      <c r="U215" s="157">
        <v>0</v>
      </c>
      <c r="V215" s="157">
        <f>ROUND(E215*U215,2)</f>
        <v>0</v>
      </c>
      <c r="W215" s="157"/>
      <c r="X215" s="157" t="s">
        <v>266</v>
      </c>
      <c r="Y215" s="157" t="s">
        <v>152</v>
      </c>
      <c r="Z215" s="147"/>
      <c r="AA215" s="147"/>
      <c r="AB215" s="147"/>
      <c r="AC215" s="147"/>
      <c r="AD215" s="147"/>
      <c r="AE215" s="147"/>
      <c r="AF215" s="147"/>
      <c r="AG215" s="147" t="s">
        <v>267</v>
      </c>
      <c r="AH215" s="147"/>
      <c r="AI215" s="147"/>
      <c r="AJ215" s="147"/>
      <c r="AK215" s="147"/>
      <c r="AL215" s="147"/>
      <c r="AM215" s="147"/>
      <c r="AN215" s="147"/>
      <c r="AO215" s="147"/>
      <c r="AP215" s="147"/>
      <c r="AQ215" s="147"/>
      <c r="AR215" s="147"/>
      <c r="AS215" s="147"/>
      <c r="AT215" s="147"/>
      <c r="AU215" s="147"/>
      <c r="AV215" s="147"/>
      <c r="AW215" s="147"/>
      <c r="AX215" s="147"/>
      <c r="AY215" s="147"/>
      <c r="AZ215" s="147"/>
      <c r="BA215" s="147"/>
      <c r="BB215" s="147"/>
      <c r="BC215" s="147"/>
      <c r="BD215" s="147"/>
      <c r="BE215" s="147"/>
      <c r="BF215" s="147"/>
      <c r="BG215" s="147"/>
      <c r="BH215" s="147"/>
    </row>
    <row r="216" spans="1:60" outlineLevel="2" x14ac:dyDescent="0.2">
      <c r="A216" s="154"/>
      <c r="B216" s="155"/>
      <c r="C216" s="185" t="s">
        <v>429</v>
      </c>
      <c r="D216" s="158"/>
      <c r="E216" s="159"/>
      <c r="F216" s="157"/>
      <c r="G216" s="157"/>
      <c r="H216" s="157"/>
      <c r="I216" s="157"/>
      <c r="J216" s="157"/>
      <c r="K216" s="157"/>
      <c r="L216" s="157"/>
      <c r="M216" s="157"/>
      <c r="N216" s="156"/>
      <c r="O216" s="156"/>
      <c r="P216" s="156"/>
      <c r="Q216" s="156"/>
      <c r="R216" s="157"/>
      <c r="S216" s="157"/>
      <c r="T216" s="157"/>
      <c r="U216" s="157"/>
      <c r="V216" s="157"/>
      <c r="W216" s="157"/>
      <c r="X216" s="157"/>
      <c r="Y216" s="157"/>
      <c r="Z216" s="147"/>
      <c r="AA216" s="147"/>
      <c r="AB216" s="147"/>
      <c r="AC216" s="147"/>
      <c r="AD216" s="147"/>
      <c r="AE216" s="147"/>
      <c r="AF216" s="147"/>
      <c r="AG216" s="147" t="s">
        <v>157</v>
      </c>
      <c r="AH216" s="147">
        <v>0</v>
      </c>
      <c r="AI216" s="147"/>
      <c r="AJ216" s="147"/>
      <c r="AK216" s="147"/>
      <c r="AL216" s="147"/>
      <c r="AM216" s="147"/>
      <c r="AN216" s="147"/>
      <c r="AO216" s="147"/>
      <c r="AP216" s="147"/>
      <c r="AQ216" s="147"/>
      <c r="AR216" s="147"/>
      <c r="AS216" s="147"/>
      <c r="AT216" s="147"/>
      <c r="AU216" s="147"/>
      <c r="AV216" s="147"/>
      <c r="AW216" s="147"/>
      <c r="AX216" s="147"/>
      <c r="AY216" s="147"/>
      <c r="AZ216" s="147"/>
      <c r="BA216" s="147"/>
      <c r="BB216" s="147"/>
      <c r="BC216" s="147"/>
      <c r="BD216" s="147"/>
      <c r="BE216" s="147"/>
      <c r="BF216" s="147"/>
      <c r="BG216" s="147"/>
      <c r="BH216" s="147"/>
    </row>
    <row r="217" spans="1:60" outlineLevel="3" x14ac:dyDescent="0.2">
      <c r="A217" s="154"/>
      <c r="B217" s="155"/>
      <c r="C217" s="185" t="s">
        <v>430</v>
      </c>
      <c r="D217" s="158"/>
      <c r="E217" s="159">
        <v>242.78800000000001</v>
      </c>
      <c r="F217" s="157"/>
      <c r="G217" s="157"/>
      <c r="H217" s="157"/>
      <c r="I217" s="157"/>
      <c r="J217" s="157"/>
      <c r="K217" s="157"/>
      <c r="L217" s="157"/>
      <c r="M217" s="157"/>
      <c r="N217" s="156"/>
      <c r="O217" s="156"/>
      <c r="P217" s="156"/>
      <c r="Q217" s="156"/>
      <c r="R217" s="157"/>
      <c r="S217" s="157"/>
      <c r="T217" s="157"/>
      <c r="U217" s="157"/>
      <c r="V217" s="157"/>
      <c r="W217" s="157"/>
      <c r="X217" s="157"/>
      <c r="Y217" s="157"/>
      <c r="Z217" s="147"/>
      <c r="AA217" s="147"/>
      <c r="AB217" s="147"/>
      <c r="AC217" s="147"/>
      <c r="AD217" s="147"/>
      <c r="AE217" s="147"/>
      <c r="AF217" s="147"/>
      <c r="AG217" s="147" t="s">
        <v>157</v>
      </c>
      <c r="AH217" s="147">
        <v>0</v>
      </c>
      <c r="AI217" s="147"/>
      <c r="AJ217" s="147"/>
      <c r="AK217" s="147"/>
      <c r="AL217" s="147"/>
      <c r="AM217" s="147"/>
      <c r="AN217" s="147"/>
      <c r="AO217" s="147"/>
      <c r="AP217" s="147"/>
      <c r="AQ217" s="147"/>
      <c r="AR217" s="147"/>
      <c r="AS217" s="147"/>
      <c r="AT217" s="147"/>
      <c r="AU217" s="147"/>
      <c r="AV217" s="147"/>
      <c r="AW217" s="147"/>
      <c r="AX217" s="147"/>
      <c r="AY217" s="147"/>
      <c r="AZ217" s="147"/>
      <c r="BA217" s="147"/>
      <c r="BB217" s="147"/>
      <c r="BC217" s="147"/>
      <c r="BD217" s="147"/>
      <c r="BE217" s="147"/>
      <c r="BF217" s="147"/>
      <c r="BG217" s="147"/>
      <c r="BH217" s="147"/>
    </row>
    <row r="218" spans="1:60" outlineLevel="3" x14ac:dyDescent="0.2">
      <c r="A218" s="154"/>
      <c r="B218" s="155"/>
      <c r="C218" s="185" t="s">
        <v>431</v>
      </c>
      <c r="D218" s="158"/>
      <c r="E218" s="159">
        <v>240.12</v>
      </c>
      <c r="F218" s="157"/>
      <c r="G218" s="157"/>
      <c r="H218" s="157"/>
      <c r="I218" s="157"/>
      <c r="J218" s="157"/>
      <c r="K218" s="157"/>
      <c r="L218" s="157"/>
      <c r="M218" s="157"/>
      <c r="N218" s="156"/>
      <c r="O218" s="156"/>
      <c r="P218" s="156"/>
      <c r="Q218" s="156"/>
      <c r="R218" s="157"/>
      <c r="S218" s="157"/>
      <c r="T218" s="157"/>
      <c r="U218" s="157"/>
      <c r="V218" s="157"/>
      <c r="W218" s="157"/>
      <c r="X218" s="157"/>
      <c r="Y218" s="157"/>
      <c r="Z218" s="147"/>
      <c r="AA218" s="147"/>
      <c r="AB218" s="147"/>
      <c r="AC218" s="147"/>
      <c r="AD218" s="147"/>
      <c r="AE218" s="147"/>
      <c r="AF218" s="147"/>
      <c r="AG218" s="147" t="s">
        <v>157</v>
      </c>
      <c r="AH218" s="147">
        <v>0</v>
      </c>
      <c r="AI218" s="147"/>
      <c r="AJ218" s="147"/>
      <c r="AK218" s="147"/>
      <c r="AL218" s="147"/>
      <c r="AM218" s="147"/>
      <c r="AN218" s="147"/>
      <c r="AO218" s="147"/>
      <c r="AP218" s="147"/>
      <c r="AQ218" s="147"/>
      <c r="AR218" s="147"/>
      <c r="AS218" s="147"/>
      <c r="AT218" s="147"/>
      <c r="AU218" s="147"/>
      <c r="AV218" s="147"/>
      <c r="AW218" s="147"/>
      <c r="AX218" s="147"/>
      <c r="AY218" s="147"/>
      <c r="AZ218" s="147"/>
      <c r="BA218" s="147"/>
      <c r="BB218" s="147"/>
      <c r="BC218" s="147"/>
      <c r="BD218" s="147"/>
      <c r="BE218" s="147"/>
      <c r="BF218" s="147"/>
      <c r="BG218" s="147"/>
      <c r="BH218" s="147"/>
    </row>
    <row r="219" spans="1:60" outlineLevel="3" x14ac:dyDescent="0.2">
      <c r="A219" s="154"/>
      <c r="B219" s="155"/>
      <c r="C219" s="185" t="s">
        <v>432</v>
      </c>
      <c r="D219" s="158"/>
      <c r="E219" s="159">
        <v>229.63200000000001</v>
      </c>
      <c r="F219" s="157"/>
      <c r="G219" s="157"/>
      <c r="H219" s="157"/>
      <c r="I219" s="157"/>
      <c r="J219" s="157"/>
      <c r="K219" s="157"/>
      <c r="L219" s="157"/>
      <c r="M219" s="157"/>
      <c r="N219" s="156"/>
      <c r="O219" s="156"/>
      <c r="P219" s="156"/>
      <c r="Q219" s="156"/>
      <c r="R219" s="157"/>
      <c r="S219" s="157"/>
      <c r="T219" s="157"/>
      <c r="U219" s="157"/>
      <c r="V219" s="157"/>
      <c r="W219" s="157"/>
      <c r="X219" s="157"/>
      <c r="Y219" s="157"/>
      <c r="Z219" s="147"/>
      <c r="AA219" s="147"/>
      <c r="AB219" s="147"/>
      <c r="AC219" s="147"/>
      <c r="AD219" s="147"/>
      <c r="AE219" s="147"/>
      <c r="AF219" s="147"/>
      <c r="AG219" s="147" t="s">
        <v>157</v>
      </c>
      <c r="AH219" s="147">
        <v>0</v>
      </c>
      <c r="AI219" s="147"/>
      <c r="AJ219" s="147"/>
      <c r="AK219" s="147"/>
      <c r="AL219" s="147"/>
      <c r="AM219" s="147"/>
      <c r="AN219" s="147"/>
      <c r="AO219" s="147"/>
      <c r="AP219" s="147"/>
      <c r="AQ219" s="147"/>
      <c r="AR219" s="147"/>
      <c r="AS219" s="147"/>
      <c r="AT219" s="147"/>
      <c r="AU219" s="147"/>
      <c r="AV219" s="147"/>
      <c r="AW219" s="147"/>
      <c r="AX219" s="147"/>
      <c r="AY219" s="147"/>
      <c r="AZ219" s="147"/>
      <c r="BA219" s="147"/>
      <c r="BB219" s="147"/>
      <c r="BC219" s="147"/>
      <c r="BD219" s="147"/>
      <c r="BE219" s="147"/>
      <c r="BF219" s="147"/>
      <c r="BG219" s="147"/>
      <c r="BH219" s="147"/>
    </row>
    <row r="220" spans="1:60" outlineLevel="1" x14ac:dyDescent="0.2">
      <c r="A220" s="168">
        <v>63</v>
      </c>
      <c r="B220" s="169" t="s">
        <v>433</v>
      </c>
      <c r="C220" s="184" t="s">
        <v>434</v>
      </c>
      <c r="D220" s="170" t="s">
        <v>193</v>
      </c>
      <c r="E220" s="171">
        <v>0.36247000000000001</v>
      </c>
      <c r="F220" s="172"/>
      <c r="G220" s="173">
        <f>ROUND(E220*F220,2)</f>
        <v>0</v>
      </c>
      <c r="H220" s="172"/>
      <c r="I220" s="173">
        <f>ROUND(E220*H220,2)</f>
        <v>0</v>
      </c>
      <c r="J220" s="172"/>
      <c r="K220" s="173">
        <f>ROUND(E220*J220,2)</f>
        <v>0</v>
      </c>
      <c r="L220" s="173">
        <v>21</v>
      </c>
      <c r="M220" s="173">
        <f>G220*(1+L220/100)</f>
        <v>0</v>
      </c>
      <c r="N220" s="171">
        <v>0</v>
      </c>
      <c r="O220" s="171">
        <f>ROUND(E220*N220,2)</f>
        <v>0</v>
      </c>
      <c r="P220" s="171">
        <v>0</v>
      </c>
      <c r="Q220" s="171">
        <f>ROUND(E220*P220,2)</f>
        <v>0</v>
      </c>
      <c r="R220" s="173" t="s">
        <v>424</v>
      </c>
      <c r="S220" s="173" t="s">
        <v>149</v>
      </c>
      <c r="T220" s="174" t="s">
        <v>150</v>
      </c>
      <c r="U220" s="157">
        <v>2.5569999999999999</v>
      </c>
      <c r="V220" s="157">
        <f>ROUND(E220*U220,2)</f>
        <v>0.93</v>
      </c>
      <c r="W220" s="157"/>
      <c r="X220" s="157" t="s">
        <v>273</v>
      </c>
      <c r="Y220" s="157" t="s">
        <v>152</v>
      </c>
      <c r="Z220" s="147"/>
      <c r="AA220" s="147"/>
      <c r="AB220" s="147"/>
      <c r="AC220" s="147"/>
      <c r="AD220" s="147"/>
      <c r="AE220" s="147"/>
      <c r="AF220" s="147"/>
      <c r="AG220" s="147" t="s">
        <v>274</v>
      </c>
      <c r="AH220" s="147"/>
      <c r="AI220" s="147"/>
      <c r="AJ220" s="147"/>
      <c r="AK220" s="147"/>
      <c r="AL220" s="147"/>
      <c r="AM220" s="147"/>
      <c r="AN220" s="147"/>
      <c r="AO220" s="147"/>
      <c r="AP220" s="147"/>
      <c r="AQ220" s="147"/>
      <c r="AR220" s="147"/>
      <c r="AS220" s="147"/>
      <c r="AT220" s="147"/>
      <c r="AU220" s="147"/>
      <c r="AV220" s="147"/>
      <c r="AW220" s="147"/>
      <c r="AX220" s="147"/>
      <c r="AY220" s="147"/>
      <c r="AZ220" s="147"/>
      <c r="BA220" s="147"/>
      <c r="BB220" s="147"/>
      <c r="BC220" s="147"/>
      <c r="BD220" s="147"/>
      <c r="BE220" s="147"/>
      <c r="BF220" s="147"/>
      <c r="BG220" s="147"/>
      <c r="BH220" s="147"/>
    </row>
    <row r="221" spans="1:60" outlineLevel="2" x14ac:dyDescent="0.2">
      <c r="A221" s="154"/>
      <c r="B221" s="155"/>
      <c r="C221" s="246" t="s">
        <v>358</v>
      </c>
      <c r="D221" s="247"/>
      <c r="E221" s="247"/>
      <c r="F221" s="247"/>
      <c r="G221" s="247"/>
      <c r="H221" s="157"/>
      <c r="I221" s="157"/>
      <c r="J221" s="157"/>
      <c r="K221" s="157"/>
      <c r="L221" s="157"/>
      <c r="M221" s="157"/>
      <c r="N221" s="156"/>
      <c r="O221" s="156"/>
      <c r="P221" s="156"/>
      <c r="Q221" s="156"/>
      <c r="R221" s="157"/>
      <c r="S221" s="157"/>
      <c r="T221" s="157"/>
      <c r="U221" s="157"/>
      <c r="V221" s="157"/>
      <c r="W221" s="157"/>
      <c r="X221" s="157"/>
      <c r="Y221" s="157"/>
      <c r="Z221" s="147"/>
      <c r="AA221" s="147"/>
      <c r="AB221" s="147"/>
      <c r="AC221" s="147"/>
      <c r="AD221" s="147"/>
      <c r="AE221" s="147"/>
      <c r="AF221" s="147"/>
      <c r="AG221" s="147" t="s">
        <v>162</v>
      </c>
      <c r="AH221" s="147"/>
      <c r="AI221" s="147"/>
      <c r="AJ221" s="147"/>
      <c r="AK221" s="147"/>
      <c r="AL221" s="147"/>
      <c r="AM221" s="147"/>
      <c r="AN221" s="147"/>
      <c r="AO221" s="147"/>
      <c r="AP221" s="147"/>
      <c r="AQ221" s="147"/>
      <c r="AR221" s="147"/>
      <c r="AS221" s="147"/>
      <c r="AT221" s="147"/>
      <c r="AU221" s="147"/>
      <c r="AV221" s="147"/>
      <c r="AW221" s="147"/>
      <c r="AX221" s="147"/>
      <c r="AY221" s="147"/>
      <c r="AZ221" s="147"/>
      <c r="BA221" s="147"/>
      <c r="BB221" s="147"/>
      <c r="BC221" s="147"/>
      <c r="BD221" s="147"/>
      <c r="BE221" s="147"/>
      <c r="BF221" s="147"/>
      <c r="BG221" s="147"/>
      <c r="BH221" s="147"/>
    </row>
    <row r="222" spans="1:60" x14ac:dyDescent="0.2">
      <c r="A222" s="161" t="s">
        <v>143</v>
      </c>
      <c r="B222" s="162" t="s">
        <v>86</v>
      </c>
      <c r="C222" s="183" t="s">
        <v>87</v>
      </c>
      <c r="D222" s="163"/>
      <c r="E222" s="164"/>
      <c r="F222" s="165"/>
      <c r="G222" s="165">
        <f>SUMIF(AG223:AG231,"&lt;&gt;NOR",G223:G231)</f>
        <v>0</v>
      </c>
      <c r="H222" s="165"/>
      <c r="I222" s="165">
        <f>SUM(I223:I231)</f>
        <v>0</v>
      </c>
      <c r="J222" s="165"/>
      <c r="K222" s="165">
        <f>SUM(K223:K231)</f>
        <v>0</v>
      </c>
      <c r="L222" s="165"/>
      <c r="M222" s="165">
        <f>SUM(M223:M231)</f>
        <v>0</v>
      </c>
      <c r="N222" s="164"/>
      <c r="O222" s="164">
        <f>SUM(O223:O231)</f>
        <v>0.94000000000000006</v>
      </c>
      <c r="P222" s="164"/>
      <c r="Q222" s="164">
        <f>SUM(Q223:Q231)</f>
        <v>0</v>
      </c>
      <c r="R222" s="165"/>
      <c r="S222" s="165"/>
      <c r="T222" s="166"/>
      <c r="U222" s="160"/>
      <c r="V222" s="160">
        <f>SUM(V223:V231)</f>
        <v>89.189999999999984</v>
      </c>
      <c r="W222" s="160"/>
      <c r="X222" s="160"/>
      <c r="Y222" s="160"/>
      <c r="AG222" t="s">
        <v>144</v>
      </c>
    </row>
    <row r="223" spans="1:60" ht="22.5" outlineLevel="1" x14ac:dyDescent="0.2">
      <c r="A223" s="168">
        <v>64</v>
      </c>
      <c r="B223" s="169" t="s">
        <v>435</v>
      </c>
      <c r="C223" s="184" t="s">
        <v>436</v>
      </c>
      <c r="D223" s="170" t="s">
        <v>176</v>
      </c>
      <c r="E223" s="171">
        <v>112.848</v>
      </c>
      <c r="F223" s="172"/>
      <c r="G223" s="173">
        <f>ROUND(E223*F223,2)</f>
        <v>0</v>
      </c>
      <c r="H223" s="172"/>
      <c r="I223" s="173">
        <f>ROUND(E223*H223,2)</f>
        <v>0</v>
      </c>
      <c r="J223" s="172"/>
      <c r="K223" s="173">
        <f>ROUND(E223*J223,2)</f>
        <v>0</v>
      </c>
      <c r="L223" s="173">
        <v>21</v>
      </c>
      <c r="M223" s="173">
        <f>G223*(1+L223/100)</f>
        <v>0</v>
      </c>
      <c r="N223" s="171">
        <v>2.9E-4</v>
      </c>
      <c r="O223" s="171">
        <f>ROUND(E223*N223,2)</f>
        <v>0.03</v>
      </c>
      <c r="P223" s="171">
        <v>0</v>
      </c>
      <c r="Q223" s="171">
        <f>ROUND(E223*P223,2)</f>
        <v>0</v>
      </c>
      <c r="R223" s="173" t="s">
        <v>437</v>
      </c>
      <c r="S223" s="173" t="s">
        <v>149</v>
      </c>
      <c r="T223" s="174" t="s">
        <v>150</v>
      </c>
      <c r="U223" s="157">
        <v>0.65</v>
      </c>
      <c r="V223" s="157">
        <f>ROUND(E223*U223,2)</f>
        <v>73.349999999999994</v>
      </c>
      <c r="W223" s="157"/>
      <c r="X223" s="157" t="s">
        <v>151</v>
      </c>
      <c r="Y223" s="157" t="s">
        <v>152</v>
      </c>
      <c r="Z223" s="147"/>
      <c r="AA223" s="147"/>
      <c r="AB223" s="147"/>
      <c r="AC223" s="147"/>
      <c r="AD223" s="147"/>
      <c r="AE223" s="147"/>
      <c r="AF223" s="147"/>
      <c r="AG223" s="147" t="s">
        <v>153</v>
      </c>
      <c r="AH223" s="147"/>
      <c r="AI223" s="147"/>
      <c r="AJ223" s="147"/>
      <c r="AK223" s="147"/>
      <c r="AL223" s="147"/>
      <c r="AM223" s="147"/>
      <c r="AN223" s="147"/>
      <c r="AO223" s="147"/>
      <c r="AP223" s="147"/>
      <c r="AQ223" s="147"/>
      <c r="AR223" s="147"/>
      <c r="AS223" s="147"/>
      <c r="AT223" s="147"/>
      <c r="AU223" s="147"/>
      <c r="AV223" s="147"/>
      <c r="AW223" s="147"/>
      <c r="AX223" s="147"/>
      <c r="AY223" s="147"/>
      <c r="AZ223" s="147"/>
      <c r="BA223" s="147"/>
      <c r="BB223" s="147"/>
      <c r="BC223" s="147"/>
      <c r="BD223" s="147"/>
      <c r="BE223" s="147"/>
      <c r="BF223" s="147"/>
      <c r="BG223" s="147"/>
      <c r="BH223" s="147"/>
    </row>
    <row r="224" spans="1:60" outlineLevel="2" x14ac:dyDescent="0.2">
      <c r="A224" s="154"/>
      <c r="B224" s="155"/>
      <c r="C224" s="185" t="s">
        <v>438</v>
      </c>
      <c r="D224" s="158"/>
      <c r="E224" s="159">
        <v>112.848</v>
      </c>
      <c r="F224" s="157"/>
      <c r="G224" s="157"/>
      <c r="H224" s="157"/>
      <c r="I224" s="157"/>
      <c r="J224" s="157"/>
      <c r="K224" s="157"/>
      <c r="L224" s="157"/>
      <c r="M224" s="157"/>
      <c r="N224" s="156"/>
      <c r="O224" s="156"/>
      <c r="P224" s="156"/>
      <c r="Q224" s="156"/>
      <c r="R224" s="157"/>
      <c r="S224" s="157"/>
      <c r="T224" s="157"/>
      <c r="U224" s="157"/>
      <c r="V224" s="157"/>
      <c r="W224" s="157"/>
      <c r="X224" s="157"/>
      <c r="Y224" s="157"/>
      <c r="Z224" s="147"/>
      <c r="AA224" s="147"/>
      <c r="AB224" s="147"/>
      <c r="AC224" s="147"/>
      <c r="AD224" s="147"/>
      <c r="AE224" s="147"/>
      <c r="AF224" s="147"/>
      <c r="AG224" s="147" t="s">
        <v>157</v>
      </c>
      <c r="AH224" s="147">
        <v>0</v>
      </c>
      <c r="AI224" s="147"/>
      <c r="AJ224" s="147"/>
      <c r="AK224" s="147"/>
      <c r="AL224" s="147"/>
      <c r="AM224" s="147"/>
      <c r="AN224" s="147"/>
      <c r="AO224" s="147"/>
      <c r="AP224" s="147"/>
      <c r="AQ224" s="147"/>
      <c r="AR224" s="147"/>
      <c r="AS224" s="147"/>
      <c r="AT224" s="147"/>
      <c r="AU224" s="147"/>
      <c r="AV224" s="147"/>
      <c r="AW224" s="147"/>
      <c r="AX224" s="147"/>
      <c r="AY224" s="147"/>
      <c r="AZ224" s="147"/>
      <c r="BA224" s="147"/>
      <c r="BB224" s="147"/>
      <c r="BC224" s="147"/>
      <c r="BD224" s="147"/>
      <c r="BE224" s="147"/>
      <c r="BF224" s="147"/>
      <c r="BG224" s="147"/>
      <c r="BH224" s="147"/>
    </row>
    <row r="225" spans="1:60" outlineLevel="1" x14ac:dyDescent="0.2">
      <c r="A225" s="168">
        <v>65</v>
      </c>
      <c r="B225" s="169" t="s">
        <v>439</v>
      </c>
      <c r="C225" s="184" t="s">
        <v>440</v>
      </c>
      <c r="D225" s="170" t="s">
        <v>247</v>
      </c>
      <c r="E225" s="171">
        <v>4</v>
      </c>
      <c r="F225" s="172"/>
      <c r="G225" s="173">
        <f>ROUND(E225*F225,2)</f>
        <v>0</v>
      </c>
      <c r="H225" s="172"/>
      <c r="I225" s="173">
        <f>ROUND(E225*H225,2)</f>
        <v>0</v>
      </c>
      <c r="J225" s="172"/>
      <c r="K225" s="173">
        <f>ROUND(E225*J225,2)</f>
        <v>0</v>
      </c>
      <c r="L225" s="173">
        <v>21</v>
      </c>
      <c r="M225" s="173">
        <f>G225*(1+L225/100)</f>
        <v>0</v>
      </c>
      <c r="N225" s="171">
        <v>2.7999999999999998E-4</v>
      </c>
      <c r="O225" s="171">
        <f>ROUND(E225*N225,2)</f>
        <v>0</v>
      </c>
      <c r="P225" s="171">
        <v>0</v>
      </c>
      <c r="Q225" s="171">
        <f>ROUND(E225*P225,2)</f>
        <v>0</v>
      </c>
      <c r="R225" s="173" t="s">
        <v>437</v>
      </c>
      <c r="S225" s="173" t="s">
        <v>149</v>
      </c>
      <c r="T225" s="174" t="s">
        <v>150</v>
      </c>
      <c r="U225" s="157">
        <v>3.38</v>
      </c>
      <c r="V225" s="157">
        <f>ROUND(E225*U225,2)</f>
        <v>13.52</v>
      </c>
      <c r="W225" s="157"/>
      <c r="X225" s="157" t="s">
        <v>151</v>
      </c>
      <c r="Y225" s="157" t="s">
        <v>152</v>
      </c>
      <c r="Z225" s="147"/>
      <c r="AA225" s="147"/>
      <c r="AB225" s="147"/>
      <c r="AC225" s="147"/>
      <c r="AD225" s="147"/>
      <c r="AE225" s="147"/>
      <c r="AF225" s="147"/>
      <c r="AG225" s="147" t="s">
        <v>153</v>
      </c>
      <c r="AH225" s="147"/>
      <c r="AI225" s="147"/>
      <c r="AJ225" s="147"/>
      <c r="AK225" s="147"/>
      <c r="AL225" s="147"/>
      <c r="AM225" s="147"/>
      <c r="AN225" s="147"/>
      <c r="AO225" s="147"/>
      <c r="AP225" s="147"/>
      <c r="AQ225" s="147"/>
      <c r="AR225" s="147"/>
      <c r="AS225" s="147"/>
      <c r="AT225" s="147"/>
      <c r="AU225" s="147"/>
      <c r="AV225" s="147"/>
      <c r="AW225" s="147"/>
      <c r="AX225" s="147"/>
      <c r="AY225" s="147"/>
      <c r="AZ225" s="147"/>
      <c r="BA225" s="147"/>
      <c r="BB225" s="147"/>
      <c r="BC225" s="147"/>
      <c r="BD225" s="147"/>
      <c r="BE225" s="147"/>
      <c r="BF225" s="147"/>
      <c r="BG225" s="147"/>
      <c r="BH225" s="147"/>
    </row>
    <row r="226" spans="1:60" outlineLevel="2" x14ac:dyDescent="0.2">
      <c r="A226" s="154"/>
      <c r="B226" s="155"/>
      <c r="C226" s="185" t="s">
        <v>441</v>
      </c>
      <c r="D226" s="158"/>
      <c r="E226" s="159">
        <v>4</v>
      </c>
      <c r="F226" s="157"/>
      <c r="G226" s="157"/>
      <c r="H226" s="157"/>
      <c r="I226" s="157"/>
      <c r="J226" s="157"/>
      <c r="K226" s="157"/>
      <c r="L226" s="157"/>
      <c r="M226" s="157"/>
      <c r="N226" s="156"/>
      <c r="O226" s="156"/>
      <c r="P226" s="156"/>
      <c r="Q226" s="156"/>
      <c r="R226" s="157"/>
      <c r="S226" s="157"/>
      <c r="T226" s="157"/>
      <c r="U226" s="157"/>
      <c r="V226" s="157"/>
      <c r="W226" s="157"/>
      <c r="X226" s="157"/>
      <c r="Y226" s="157"/>
      <c r="Z226" s="147"/>
      <c r="AA226" s="147"/>
      <c r="AB226" s="147"/>
      <c r="AC226" s="147"/>
      <c r="AD226" s="147"/>
      <c r="AE226" s="147"/>
      <c r="AF226" s="147"/>
      <c r="AG226" s="147" t="s">
        <v>157</v>
      </c>
      <c r="AH226" s="147">
        <v>0</v>
      </c>
      <c r="AI226" s="147"/>
      <c r="AJ226" s="147"/>
      <c r="AK226" s="147"/>
      <c r="AL226" s="147"/>
      <c r="AM226" s="147"/>
      <c r="AN226" s="147"/>
      <c r="AO226" s="147"/>
      <c r="AP226" s="147"/>
      <c r="AQ226" s="147"/>
      <c r="AR226" s="147"/>
      <c r="AS226" s="147"/>
      <c r="AT226" s="147"/>
      <c r="AU226" s="147"/>
      <c r="AV226" s="147"/>
      <c r="AW226" s="147"/>
      <c r="AX226" s="147"/>
      <c r="AY226" s="147"/>
      <c r="AZ226" s="147"/>
      <c r="BA226" s="147"/>
      <c r="BB226" s="147"/>
      <c r="BC226" s="147"/>
      <c r="BD226" s="147"/>
      <c r="BE226" s="147"/>
      <c r="BF226" s="147"/>
      <c r="BG226" s="147"/>
      <c r="BH226" s="147"/>
    </row>
    <row r="227" spans="1:60" ht="33.75" outlineLevel="1" x14ac:dyDescent="0.2">
      <c r="A227" s="176">
        <v>66</v>
      </c>
      <c r="B227" s="177" t="s">
        <v>442</v>
      </c>
      <c r="C227" s="186" t="s">
        <v>443</v>
      </c>
      <c r="D227" s="178" t="s">
        <v>247</v>
      </c>
      <c r="E227" s="179">
        <v>4</v>
      </c>
      <c r="F227" s="180"/>
      <c r="G227" s="181">
        <f>ROUND(E227*F227,2)</f>
        <v>0</v>
      </c>
      <c r="H227" s="180"/>
      <c r="I227" s="181">
        <f>ROUND(E227*H227,2)</f>
        <v>0</v>
      </c>
      <c r="J227" s="180"/>
      <c r="K227" s="181">
        <f>ROUND(E227*J227,2)</f>
        <v>0</v>
      </c>
      <c r="L227" s="181">
        <v>21</v>
      </c>
      <c r="M227" s="181">
        <f>G227*(1+L227/100)</f>
        <v>0</v>
      </c>
      <c r="N227" s="179">
        <v>2.5999999999999999E-2</v>
      </c>
      <c r="O227" s="179">
        <f>ROUND(E227*N227,2)</f>
        <v>0.1</v>
      </c>
      <c r="P227" s="179">
        <v>0</v>
      </c>
      <c r="Q227" s="179">
        <f>ROUND(E227*P227,2)</f>
        <v>0</v>
      </c>
      <c r="R227" s="181" t="s">
        <v>265</v>
      </c>
      <c r="S227" s="181" t="s">
        <v>149</v>
      </c>
      <c r="T227" s="182" t="s">
        <v>150</v>
      </c>
      <c r="U227" s="157">
        <v>0</v>
      </c>
      <c r="V227" s="157">
        <f>ROUND(E227*U227,2)</f>
        <v>0</v>
      </c>
      <c r="W227" s="157"/>
      <c r="X227" s="157" t="s">
        <v>266</v>
      </c>
      <c r="Y227" s="157" t="s">
        <v>152</v>
      </c>
      <c r="Z227" s="147"/>
      <c r="AA227" s="147"/>
      <c r="AB227" s="147"/>
      <c r="AC227" s="147"/>
      <c r="AD227" s="147"/>
      <c r="AE227" s="147"/>
      <c r="AF227" s="147"/>
      <c r="AG227" s="147" t="s">
        <v>267</v>
      </c>
      <c r="AH227" s="147"/>
      <c r="AI227" s="147"/>
      <c r="AJ227" s="147"/>
      <c r="AK227" s="147"/>
      <c r="AL227" s="147"/>
      <c r="AM227" s="147"/>
      <c r="AN227" s="147"/>
      <c r="AO227" s="147"/>
      <c r="AP227" s="147"/>
      <c r="AQ227" s="147"/>
      <c r="AR227" s="147"/>
      <c r="AS227" s="147"/>
      <c r="AT227" s="147"/>
      <c r="AU227" s="147"/>
      <c r="AV227" s="147"/>
      <c r="AW227" s="147"/>
      <c r="AX227" s="147"/>
      <c r="AY227" s="147"/>
      <c r="AZ227" s="147"/>
      <c r="BA227" s="147"/>
      <c r="BB227" s="147"/>
      <c r="BC227" s="147"/>
      <c r="BD227" s="147"/>
      <c r="BE227" s="147"/>
      <c r="BF227" s="147"/>
      <c r="BG227" s="147"/>
      <c r="BH227" s="147"/>
    </row>
    <row r="228" spans="1:60" outlineLevel="1" x14ac:dyDescent="0.2">
      <c r="A228" s="168">
        <v>67</v>
      </c>
      <c r="B228" s="169" t="s">
        <v>444</v>
      </c>
      <c r="C228" s="184" t="s">
        <v>445</v>
      </c>
      <c r="D228" s="170" t="s">
        <v>176</v>
      </c>
      <c r="E228" s="171">
        <v>129.77520000000001</v>
      </c>
      <c r="F228" s="172"/>
      <c r="G228" s="173">
        <f>ROUND(E228*F228,2)</f>
        <v>0</v>
      </c>
      <c r="H228" s="172"/>
      <c r="I228" s="173">
        <f>ROUND(E228*H228,2)</f>
        <v>0</v>
      </c>
      <c r="J228" s="172"/>
      <c r="K228" s="173">
        <f>ROUND(E228*J228,2)</f>
        <v>0</v>
      </c>
      <c r="L228" s="173">
        <v>21</v>
      </c>
      <c r="M228" s="173">
        <f>G228*(1+L228/100)</f>
        <v>0</v>
      </c>
      <c r="N228" s="171">
        <v>6.2500000000000003E-3</v>
      </c>
      <c r="O228" s="171">
        <f>ROUND(E228*N228,2)</f>
        <v>0.81</v>
      </c>
      <c r="P228" s="171">
        <v>0</v>
      </c>
      <c r="Q228" s="171">
        <f>ROUND(E228*P228,2)</f>
        <v>0</v>
      </c>
      <c r="R228" s="173" t="s">
        <v>265</v>
      </c>
      <c r="S228" s="173" t="s">
        <v>149</v>
      </c>
      <c r="T228" s="174" t="s">
        <v>150</v>
      </c>
      <c r="U228" s="157">
        <v>0</v>
      </c>
      <c r="V228" s="157">
        <f>ROUND(E228*U228,2)</f>
        <v>0</v>
      </c>
      <c r="W228" s="157"/>
      <c r="X228" s="157" t="s">
        <v>266</v>
      </c>
      <c r="Y228" s="157" t="s">
        <v>152</v>
      </c>
      <c r="Z228" s="147"/>
      <c r="AA228" s="147"/>
      <c r="AB228" s="147"/>
      <c r="AC228" s="147"/>
      <c r="AD228" s="147"/>
      <c r="AE228" s="147"/>
      <c r="AF228" s="147"/>
      <c r="AG228" s="147" t="s">
        <v>267</v>
      </c>
      <c r="AH228" s="147"/>
      <c r="AI228" s="147"/>
      <c r="AJ228" s="147"/>
      <c r="AK228" s="147"/>
      <c r="AL228" s="147"/>
      <c r="AM228" s="147"/>
      <c r="AN228" s="147"/>
      <c r="AO228" s="147"/>
      <c r="AP228" s="147"/>
      <c r="AQ228" s="147"/>
      <c r="AR228" s="147"/>
      <c r="AS228" s="147"/>
      <c r="AT228" s="147"/>
      <c r="AU228" s="147"/>
      <c r="AV228" s="147"/>
      <c r="AW228" s="147"/>
      <c r="AX228" s="147"/>
      <c r="AY228" s="147"/>
      <c r="AZ228" s="147"/>
      <c r="BA228" s="147"/>
      <c r="BB228" s="147"/>
      <c r="BC228" s="147"/>
      <c r="BD228" s="147"/>
      <c r="BE228" s="147"/>
      <c r="BF228" s="147"/>
      <c r="BG228" s="147"/>
      <c r="BH228" s="147"/>
    </row>
    <row r="229" spans="1:60" outlineLevel="2" x14ac:dyDescent="0.2">
      <c r="A229" s="154"/>
      <c r="B229" s="155"/>
      <c r="C229" s="185" t="s">
        <v>446</v>
      </c>
      <c r="D229" s="158"/>
      <c r="E229" s="159">
        <v>129.77520000000001</v>
      </c>
      <c r="F229" s="157"/>
      <c r="G229" s="157"/>
      <c r="H229" s="157"/>
      <c r="I229" s="157"/>
      <c r="J229" s="157"/>
      <c r="K229" s="157"/>
      <c r="L229" s="157"/>
      <c r="M229" s="157"/>
      <c r="N229" s="156"/>
      <c r="O229" s="156"/>
      <c r="P229" s="156"/>
      <c r="Q229" s="156"/>
      <c r="R229" s="157"/>
      <c r="S229" s="157"/>
      <c r="T229" s="157"/>
      <c r="U229" s="157"/>
      <c r="V229" s="157"/>
      <c r="W229" s="157"/>
      <c r="X229" s="157"/>
      <c r="Y229" s="157"/>
      <c r="Z229" s="147"/>
      <c r="AA229" s="147"/>
      <c r="AB229" s="147"/>
      <c r="AC229" s="147"/>
      <c r="AD229" s="147"/>
      <c r="AE229" s="147"/>
      <c r="AF229" s="147"/>
      <c r="AG229" s="147" t="s">
        <v>157</v>
      </c>
      <c r="AH229" s="147">
        <v>0</v>
      </c>
      <c r="AI229" s="147"/>
      <c r="AJ229" s="147"/>
      <c r="AK229" s="147"/>
      <c r="AL229" s="147"/>
      <c r="AM229" s="147"/>
      <c r="AN229" s="147"/>
      <c r="AO229" s="147"/>
      <c r="AP229" s="147"/>
      <c r="AQ229" s="147"/>
      <c r="AR229" s="147"/>
      <c r="AS229" s="147"/>
      <c r="AT229" s="147"/>
      <c r="AU229" s="147"/>
      <c r="AV229" s="147"/>
      <c r="AW229" s="147"/>
      <c r="AX229" s="147"/>
      <c r="AY229" s="147"/>
      <c r="AZ229" s="147"/>
      <c r="BA229" s="147"/>
      <c r="BB229" s="147"/>
      <c r="BC229" s="147"/>
      <c r="BD229" s="147"/>
      <c r="BE229" s="147"/>
      <c r="BF229" s="147"/>
      <c r="BG229" s="147"/>
      <c r="BH229" s="147"/>
    </row>
    <row r="230" spans="1:60" outlineLevel="1" x14ac:dyDescent="0.2">
      <c r="A230" s="168">
        <v>68</v>
      </c>
      <c r="B230" s="169" t="s">
        <v>447</v>
      </c>
      <c r="C230" s="184" t="s">
        <v>448</v>
      </c>
      <c r="D230" s="170" t="s">
        <v>193</v>
      </c>
      <c r="E230" s="171">
        <v>0.94894000000000001</v>
      </c>
      <c r="F230" s="172"/>
      <c r="G230" s="173">
        <f>ROUND(E230*F230,2)</f>
        <v>0</v>
      </c>
      <c r="H230" s="172"/>
      <c r="I230" s="173">
        <f>ROUND(E230*H230,2)</f>
        <v>0</v>
      </c>
      <c r="J230" s="172"/>
      <c r="K230" s="173">
        <f>ROUND(E230*J230,2)</f>
        <v>0</v>
      </c>
      <c r="L230" s="173">
        <v>21</v>
      </c>
      <c r="M230" s="173">
        <f>G230*(1+L230/100)</f>
        <v>0</v>
      </c>
      <c r="N230" s="171">
        <v>0</v>
      </c>
      <c r="O230" s="171">
        <f>ROUND(E230*N230,2)</f>
        <v>0</v>
      </c>
      <c r="P230" s="171">
        <v>0</v>
      </c>
      <c r="Q230" s="171">
        <f>ROUND(E230*P230,2)</f>
        <v>0</v>
      </c>
      <c r="R230" s="173" t="s">
        <v>437</v>
      </c>
      <c r="S230" s="173" t="s">
        <v>149</v>
      </c>
      <c r="T230" s="174" t="s">
        <v>150</v>
      </c>
      <c r="U230" s="157">
        <v>2.4470000000000001</v>
      </c>
      <c r="V230" s="157">
        <f>ROUND(E230*U230,2)</f>
        <v>2.3199999999999998</v>
      </c>
      <c r="W230" s="157"/>
      <c r="X230" s="157" t="s">
        <v>273</v>
      </c>
      <c r="Y230" s="157" t="s">
        <v>152</v>
      </c>
      <c r="Z230" s="147"/>
      <c r="AA230" s="147"/>
      <c r="AB230" s="147"/>
      <c r="AC230" s="147"/>
      <c r="AD230" s="147"/>
      <c r="AE230" s="147"/>
      <c r="AF230" s="147"/>
      <c r="AG230" s="147" t="s">
        <v>274</v>
      </c>
      <c r="AH230" s="147"/>
      <c r="AI230" s="147"/>
      <c r="AJ230" s="147"/>
      <c r="AK230" s="147"/>
      <c r="AL230" s="147"/>
      <c r="AM230" s="147"/>
      <c r="AN230" s="147"/>
      <c r="AO230" s="147"/>
      <c r="AP230" s="147"/>
      <c r="AQ230" s="147"/>
      <c r="AR230" s="147"/>
      <c r="AS230" s="147"/>
      <c r="AT230" s="147"/>
      <c r="AU230" s="147"/>
      <c r="AV230" s="147"/>
      <c r="AW230" s="147"/>
      <c r="AX230" s="147"/>
      <c r="AY230" s="147"/>
      <c r="AZ230" s="147"/>
      <c r="BA230" s="147"/>
      <c r="BB230" s="147"/>
      <c r="BC230" s="147"/>
      <c r="BD230" s="147"/>
      <c r="BE230" s="147"/>
      <c r="BF230" s="147"/>
      <c r="BG230" s="147"/>
      <c r="BH230" s="147"/>
    </row>
    <row r="231" spans="1:60" outlineLevel="2" x14ac:dyDescent="0.2">
      <c r="A231" s="154"/>
      <c r="B231" s="155"/>
      <c r="C231" s="246" t="s">
        <v>358</v>
      </c>
      <c r="D231" s="247"/>
      <c r="E231" s="247"/>
      <c r="F231" s="247"/>
      <c r="G231" s="247"/>
      <c r="H231" s="157"/>
      <c r="I231" s="157"/>
      <c r="J231" s="157"/>
      <c r="K231" s="157"/>
      <c r="L231" s="157"/>
      <c r="M231" s="157"/>
      <c r="N231" s="156"/>
      <c r="O231" s="156"/>
      <c r="P231" s="156"/>
      <c r="Q231" s="156"/>
      <c r="R231" s="157"/>
      <c r="S231" s="157"/>
      <c r="T231" s="157"/>
      <c r="U231" s="157"/>
      <c r="V231" s="157"/>
      <c r="W231" s="157"/>
      <c r="X231" s="157"/>
      <c r="Y231" s="157"/>
      <c r="Z231" s="147"/>
      <c r="AA231" s="147"/>
      <c r="AB231" s="147"/>
      <c r="AC231" s="147"/>
      <c r="AD231" s="147"/>
      <c r="AE231" s="147"/>
      <c r="AF231" s="147"/>
      <c r="AG231" s="147" t="s">
        <v>162</v>
      </c>
      <c r="AH231" s="147"/>
      <c r="AI231" s="147"/>
      <c r="AJ231" s="147"/>
      <c r="AK231" s="147"/>
      <c r="AL231" s="147"/>
      <c r="AM231" s="147"/>
      <c r="AN231" s="147"/>
      <c r="AO231" s="147"/>
      <c r="AP231" s="147"/>
      <c r="AQ231" s="147"/>
      <c r="AR231" s="147"/>
      <c r="AS231" s="147"/>
      <c r="AT231" s="147"/>
      <c r="AU231" s="147"/>
      <c r="AV231" s="147"/>
      <c r="AW231" s="147"/>
      <c r="AX231" s="147"/>
      <c r="AY231" s="147"/>
      <c r="AZ231" s="147"/>
      <c r="BA231" s="147"/>
      <c r="BB231" s="147"/>
      <c r="BC231" s="147"/>
      <c r="BD231" s="147"/>
      <c r="BE231" s="147"/>
      <c r="BF231" s="147"/>
      <c r="BG231" s="147"/>
      <c r="BH231" s="147"/>
    </row>
    <row r="232" spans="1:60" x14ac:dyDescent="0.2">
      <c r="A232" s="161" t="s">
        <v>143</v>
      </c>
      <c r="B232" s="162" t="s">
        <v>88</v>
      </c>
      <c r="C232" s="183" t="s">
        <v>89</v>
      </c>
      <c r="D232" s="163"/>
      <c r="E232" s="164"/>
      <c r="F232" s="165"/>
      <c r="G232" s="165">
        <f>SUMIF(AG233:AG243,"&lt;&gt;NOR",G233:G243)</f>
        <v>0</v>
      </c>
      <c r="H232" s="165"/>
      <c r="I232" s="165">
        <f>SUM(I233:I243)</f>
        <v>0</v>
      </c>
      <c r="J232" s="165"/>
      <c r="K232" s="165">
        <f>SUM(K233:K243)</f>
        <v>0</v>
      </c>
      <c r="L232" s="165"/>
      <c r="M232" s="165">
        <f>SUM(M233:M243)</f>
        <v>0</v>
      </c>
      <c r="N232" s="164"/>
      <c r="O232" s="164">
        <f>SUM(O233:O243)</f>
        <v>0.28000000000000003</v>
      </c>
      <c r="P232" s="164"/>
      <c r="Q232" s="164">
        <f>SUM(Q233:Q243)</f>
        <v>0</v>
      </c>
      <c r="R232" s="165"/>
      <c r="S232" s="165"/>
      <c r="T232" s="166"/>
      <c r="U232" s="160"/>
      <c r="V232" s="160">
        <f>SUM(V233:V243)</f>
        <v>370.84000000000003</v>
      </c>
      <c r="W232" s="160"/>
      <c r="X232" s="160"/>
      <c r="Y232" s="160"/>
      <c r="AG232" t="s">
        <v>144</v>
      </c>
    </row>
    <row r="233" spans="1:60" outlineLevel="1" x14ac:dyDescent="0.2">
      <c r="A233" s="168">
        <v>69</v>
      </c>
      <c r="B233" s="169" t="s">
        <v>449</v>
      </c>
      <c r="C233" s="184" t="s">
        <v>450</v>
      </c>
      <c r="D233" s="170" t="s">
        <v>451</v>
      </c>
      <c r="E233" s="171">
        <v>5618.79</v>
      </c>
      <c r="F233" s="172"/>
      <c r="G233" s="173">
        <f>ROUND(E233*F233,2)</f>
        <v>0</v>
      </c>
      <c r="H233" s="172"/>
      <c r="I233" s="173">
        <f>ROUND(E233*H233,2)</f>
        <v>0</v>
      </c>
      <c r="J233" s="172"/>
      <c r="K233" s="173">
        <f>ROUND(E233*J233,2)</f>
        <v>0</v>
      </c>
      <c r="L233" s="173">
        <v>21</v>
      </c>
      <c r="M233" s="173">
        <f>G233*(1+L233/100)</f>
        <v>0</v>
      </c>
      <c r="N233" s="171">
        <v>5.0000000000000002E-5</v>
      </c>
      <c r="O233" s="171">
        <f>ROUND(E233*N233,2)</f>
        <v>0.28000000000000003</v>
      </c>
      <c r="P233" s="171">
        <v>0</v>
      </c>
      <c r="Q233" s="171">
        <f>ROUND(E233*P233,2)</f>
        <v>0</v>
      </c>
      <c r="R233" s="173"/>
      <c r="S233" s="173" t="s">
        <v>411</v>
      </c>
      <c r="T233" s="174" t="s">
        <v>412</v>
      </c>
      <c r="U233" s="157">
        <v>0.03</v>
      </c>
      <c r="V233" s="157">
        <f>ROUND(E233*U233,2)</f>
        <v>168.56</v>
      </c>
      <c r="W233" s="157"/>
      <c r="X233" s="157" t="s">
        <v>413</v>
      </c>
      <c r="Y233" s="157" t="s">
        <v>152</v>
      </c>
      <c r="Z233" s="147"/>
      <c r="AA233" s="147"/>
      <c r="AB233" s="147"/>
      <c r="AC233" s="147"/>
      <c r="AD233" s="147"/>
      <c r="AE233" s="147"/>
      <c r="AF233" s="147"/>
      <c r="AG233" s="147" t="s">
        <v>414</v>
      </c>
      <c r="AH233" s="147"/>
      <c r="AI233" s="147"/>
      <c r="AJ233" s="147"/>
      <c r="AK233" s="147"/>
      <c r="AL233" s="147"/>
      <c r="AM233" s="147"/>
      <c r="AN233" s="147"/>
      <c r="AO233" s="147"/>
      <c r="AP233" s="147"/>
      <c r="AQ233" s="147"/>
      <c r="AR233" s="147"/>
      <c r="AS233" s="147"/>
      <c r="AT233" s="147"/>
      <c r="AU233" s="147"/>
      <c r="AV233" s="147"/>
      <c r="AW233" s="147"/>
      <c r="AX233" s="147"/>
      <c r="AY233" s="147"/>
      <c r="AZ233" s="147"/>
      <c r="BA233" s="147"/>
      <c r="BB233" s="147"/>
      <c r="BC233" s="147"/>
      <c r="BD233" s="147"/>
      <c r="BE233" s="147"/>
      <c r="BF233" s="147"/>
      <c r="BG233" s="147"/>
      <c r="BH233" s="147"/>
    </row>
    <row r="234" spans="1:60" outlineLevel="2" x14ac:dyDescent="0.2">
      <c r="A234" s="154"/>
      <c r="B234" s="155"/>
      <c r="C234" s="185" t="s">
        <v>452</v>
      </c>
      <c r="D234" s="158"/>
      <c r="E234" s="159">
        <v>3638.16</v>
      </c>
      <c r="F234" s="157"/>
      <c r="G234" s="157"/>
      <c r="H234" s="157"/>
      <c r="I234" s="157"/>
      <c r="J234" s="157"/>
      <c r="K234" s="157"/>
      <c r="L234" s="157"/>
      <c r="M234" s="157"/>
      <c r="N234" s="156"/>
      <c r="O234" s="156"/>
      <c r="P234" s="156"/>
      <c r="Q234" s="156"/>
      <c r="R234" s="157"/>
      <c r="S234" s="157"/>
      <c r="T234" s="157"/>
      <c r="U234" s="157"/>
      <c r="V234" s="157"/>
      <c r="W234" s="157"/>
      <c r="X234" s="157"/>
      <c r="Y234" s="157"/>
      <c r="Z234" s="147"/>
      <c r="AA234" s="147"/>
      <c r="AB234" s="147"/>
      <c r="AC234" s="147"/>
      <c r="AD234" s="147"/>
      <c r="AE234" s="147"/>
      <c r="AF234" s="147"/>
      <c r="AG234" s="147" t="s">
        <v>157</v>
      </c>
      <c r="AH234" s="147">
        <v>0</v>
      </c>
      <c r="AI234" s="147"/>
      <c r="AJ234" s="147"/>
      <c r="AK234" s="147"/>
      <c r="AL234" s="147"/>
      <c r="AM234" s="147"/>
      <c r="AN234" s="147"/>
      <c r="AO234" s="147"/>
      <c r="AP234" s="147"/>
      <c r="AQ234" s="147"/>
      <c r="AR234" s="147"/>
      <c r="AS234" s="147"/>
      <c r="AT234" s="147"/>
      <c r="AU234" s="147"/>
      <c r="AV234" s="147"/>
      <c r="AW234" s="147"/>
      <c r="AX234" s="147"/>
      <c r="AY234" s="147"/>
      <c r="AZ234" s="147"/>
      <c r="BA234" s="147"/>
      <c r="BB234" s="147"/>
      <c r="BC234" s="147"/>
      <c r="BD234" s="147"/>
      <c r="BE234" s="147"/>
      <c r="BF234" s="147"/>
      <c r="BG234" s="147"/>
      <c r="BH234" s="147"/>
    </row>
    <row r="235" spans="1:60" outlineLevel="3" x14ac:dyDescent="0.2">
      <c r="A235" s="154"/>
      <c r="B235" s="155"/>
      <c r="C235" s="185" t="s">
        <v>453</v>
      </c>
      <c r="D235" s="158"/>
      <c r="E235" s="159">
        <v>1664.08</v>
      </c>
      <c r="F235" s="157"/>
      <c r="G235" s="157"/>
      <c r="H235" s="157"/>
      <c r="I235" s="157"/>
      <c r="J235" s="157"/>
      <c r="K235" s="157"/>
      <c r="L235" s="157"/>
      <c r="M235" s="157"/>
      <c r="N235" s="156"/>
      <c r="O235" s="156"/>
      <c r="P235" s="156"/>
      <c r="Q235" s="156"/>
      <c r="R235" s="157"/>
      <c r="S235" s="157"/>
      <c r="T235" s="157"/>
      <c r="U235" s="157"/>
      <c r="V235" s="157"/>
      <c r="W235" s="157"/>
      <c r="X235" s="157"/>
      <c r="Y235" s="157"/>
      <c r="Z235" s="147"/>
      <c r="AA235" s="147"/>
      <c r="AB235" s="147"/>
      <c r="AC235" s="147"/>
      <c r="AD235" s="147"/>
      <c r="AE235" s="147"/>
      <c r="AF235" s="147"/>
      <c r="AG235" s="147" t="s">
        <v>157</v>
      </c>
      <c r="AH235" s="147">
        <v>0</v>
      </c>
      <c r="AI235" s="147"/>
      <c r="AJ235" s="147"/>
      <c r="AK235" s="147"/>
      <c r="AL235" s="147"/>
      <c r="AM235" s="147"/>
      <c r="AN235" s="147"/>
      <c r="AO235" s="147"/>
      <c r="AP235" s="147"/>
      <c r="AQ235" s="147"/>
      <c r="AR235" s="147"/>
      <c r="AS235" s="147"/>
      <c r="AT235" s="147"/>
      <c r="AU235" s="147"/>
      <c r="AV235" s="147"/>
      <c r="AW235" s="147"/>
      <c r="AX235" s="147"/>
      <c r="AY235" s="147"/>
      <c r="AZ235" s="147"/>
      <c r="BA235" s="147"/>
      <c r="BB235" s="147"/>
      <c r="BC235" s="147"/>
      <c r="BD235" s="147"/>
      <c r="BE235" s="147"/>
      <c r="BF235" s="147"/>
      <c r="BG235" s="147"/>
      <c r="BH235" s="147"/>
    </row>
    <row r="236" spans="1:60" outlineLevel="3" x14ac:dyDescent="0.2">
      <c r="A236" s="154"/>
      <c r="B236" s="155"/>
      <c r="C236" s="185" t="s">
        <v>454</v>
      </c>
      <c r="D236" s="158"/>
      <c r="E236" s="159">
        <v>221</v>
      </c>
      <c r="F236" s="157"/>
      <c r="G236" s="157"/>
      <c r="H236" s="157"/>
      <c r="I236" s="157"/>
      <c r="J236" s="157"/>
      <c r="K236" s="157"/>
      <c r="L236" s="157"/>
      <c r="M236" s="157"/>
      <c r="N236" s="156"/>
      <c r="O236" s="156"/>
      <c r="P236" s="156"/>
      <c r="Q236" s="156"/>
      <c r="R236" s="157"/>
      <c r="S236" s="157"/>
      <c r="T236" s="157"/>
      <c r="U236" s="157"/>
      <c r="V236" s="157"/>
      <c r="W236" s="157"/>
      <c r="X236" s="157"/>
      <c r="Y236" s="157"/>
      <c r="Z236" s="147"/>
      <c r="AA236" s="147"/>
      <c r="AB236" s="147"/>
      <c r="AC236" s="147"/>
      <c r="AD236" s="147"/>
      <c r="AE236" s="147"/>
      <c r="AF236" s="147"/>
      <c r="AG236" s="147" t="s">
        <v>157</v>
      </c>
      <c r="AH236" s="147">
        <v>0</v>
      </c>
      <c r="AI236" s="147"/>
      <c r="AJ236" s="147"/>
      <c r="AK236" s="147"/>
      <c r="AL236" s="147"/>
      <c r="AM236" s="147"/>
      <c r="AN236" s="147"/>
      <c r="AO236" s="147"/>
      <c r="AP236" s="147"/>
      <c r="AQ236" s="147"/>
      <c r="AR236" s="147"/>
      <c r="AS236" s="147"/>
      <c r="AT236" s="147"/>
      <c r="AU236" s="147"/>
      <c r="AV236" s="147"/>
      <c r="AW236" s="147"/>
      <c r="AX236" s="147"/>
      <c r="AY236" s="147"/>
      <c r="AZ236" s="147"/>
      <c r="BA236" s="147"/>
      <c r="BB236" s="147"/>
      <c r="BC236" s="147"/>
      <c r="BD236" s="147"/>
      <c r="BE236" s="147"/>
      <c r="BF236" s="147"/>
      <c r="BG236" s="147"/>
      <c r="BH236" s="147"/>
    </row>
    <row r="237" spans="1:60" outlineLevel="3" x14ac:dyDescent="0.2">
      <c r="A237" s="154"/>
      <c r="B237" s="155"/>
      <c r="C237" s="185" t="s">
        <v>455</v>
      </c>
      <c r="D237" s="158"/>
      <c r="E237" s="159">
        <v>95.55</v>
      </c>
      <c r="F237" s="157"/>
      <c r="G237" s="157"/>
      <c r="H237" s="157"/>
      <c r="I237" s="157"/>
      <c r="J237" s="157"/>
      <c r="K237" s="157"/>
      <c r="L237" s="157"/>
      <c r="M237" s="157"/>
      <c r="N237" s="156"/>
      <c r="O237" s="156"/>
      <c r="P237" s="156"/>
      <c r="Q237" s="156"/>
      <c r="R237" s="157"/>
      <c r="S237" s="157"/>
      <c r="T237" s="157"/>
      <c r="U237" s="157"/>
      <c r="V237" s="157"/>
      <c r="W237" s="157"/>
      <c r="X237" s="157"/>
      <c r="Y237" s="157"/>
      <c r="Z237" s="147"/>
      <c r="AA237" s="147"/>
      <c r="AB237" s="147"/>
      <c r="AC237" s="147"/>
      <c r="AD237" s="147"/>
      <c r="AE237" s="147"/>
      <c r="AF237" s="147"/>
      <c r="AG237" s="147" t="s">
        <v>157</v>
      </c>
      <c r="AH237" s="147">
        <v>0</v>
      </c>
      <c r="AI237" s="147"/>
      <c r="AJ237" s="147"/>
      <c r="AK237" s="147"/>
      <c r="AL237" s="147"/>
      <c r="AM237" s="147"/>
      <c r="AN237" s="147"/>
      <c r="AO237" s="147"/>
      <c r="AP237" s="147"/>
      <c r="AQ237" s="147"/>
      <c r="AR237" s="147"/>
      <c r="AS237" s="147"/>
      <c r="AT237" s="147"/>
      <c r="AU237" s="147"/>
      <c r="AV237" s="147"/>
      <c r="AW237" s="147"/>
      <c r="AX237" s="147"/>
      <c r="AY237" s="147"/>
      <c r="AZ237" s="147"/>
      <c r="BA237" s="147"/>
      <c r="BB237" s="147"/>
      <c r="BC237" s="147"/>
      <c r="BD237" s="147"/>
      <c r="BE237" s="147"/>
      <c r="BF237" s="147"/>
      <c r="BG237" s="147"/>
      <c r="BH237" s="147"/>
    </row>
    <row r="238" spans="1:60" outlineLevel="1" x14ac:dyDescent="0.2">
      <c r="A238" s="168">
        <v>70</v>
      </c>
      <c r="B238" s="169" t="s">
        <v>456</v>
      </c>
      <c r="C238" s="184" t="s">
        <v>457</v>
      </c>
      <c r="D238" s="170" t="s">
        <v>451</v>
      </c>
      <c r="E238" s="171">
        <v>6742.5479999999998</v>
      </c>
      <c r="F238" s="172"/>
      <c r="G238" s="173">
        <f>ROUND(E238*F238,2)</f>
        <v>0</v>
      </c>
      <c r="H238" s="172"/>
      <c r="I238" s="173">
        <f>ROUND(E238*H238,2)</f>
        <v>0</v>
      </c>
      <c r="J238" s="172"/>
      <c r="K238" s="173">
        <f>ROUND(E238*J238,2)</f>
        <v>0</v>
      </c>
      <c r="L238" s="173">
        <v>21</v>
      </c>
      <c r="M238" s="173">
        <f>G238*(1+L238/100)</f>
        <v>0</v>
      </c>
      <c r="N238" s="171">
        <v>0</v>
      </c>
      <c r="O238" s="171">
        <f>ROUND(E238*N238,2)</f>
        <v>0</v>
      </c>
      <c r="P238" s="171">
        <v>0</v>
      </c>
      <c r="Q238" s="171">
        <f>ROUND(E238*P238,2)</f>
        <v>0</v>
      </c>
      <c r="R238" s="173"/>
      <c r="S238" s="173" t="s">
        <v>411</v>
      </c>
      <c r="T238" s="174" t="s">
        <v>412</v>
      </c>
      <c r="U238" s="157">
        <v>0.03</v>
      </c>
      <c r="V238" s="157">
        <f>ROUND(E238*U238,2)</f>
        <v>202.28</v>
      </c>
      <c r="W238" s="157"/>
      <c r="X238" s="157" t="s">
        <v>413</v>
      </c>
      <c r="Y238" s="157" t="s">
        <v>152</v>
      </c>
      <c r="Z238" s="147"/>
      <c r="AA238" s="147"/>
      <c r="AB238" s="147"/>
      <c r="AC238" s="147"/>
      <c r="AD238" s="147"/>
      <c r="AE238" s="147"/>
      <c r="AF238" s="147"/>
      <c r="AG238" s="147" t="s">
        <v>414</v>
      </c>
      <c r="AH238" s="147"/>
      <c r="AI238" s="147"/>
      <c r="AJ238" s="147"/>
      <c r="AK238" s="147"/>
      <c r="AL238" s="147"/>
      <c r="AM238" s="147"/>
      <c r="AN238" s="147"/>
      <c r="AO238" s="147"/>
      <c r="AP238" s="147"/>
      <c r="AQ238" s="147"/>
      <c r="AR238" s="147"/>
      <c r="AS238" s="147"/>
      <c r="AT238" s="147"/>
      <c r="AU238" s="147"/>
      <c r="AV238" s="147"/>
      <c r="AW238" s="147"/>
      <c r="AX238" s="147"/>
      <c r="AY238" s="147"/>
      <c r="AZ238" s="147"/>
      <c r="BA238" s="147"/>
      <c r="BB238" s="147"/>
      <c r="BC238" s="147"/>
      <c r="BD238" s="147"/>
      <c r="BE238" s="147"/>
      <c r="BF238" s="147"/>
      <c r="BG238" s="147"/>
      <c r="BH238" s="147"/>
    </row>
    <row r="239" spans="1:60" outlineLevel="2" x14ac:dyDescent="0.2">
      <c r="A239" s="154"/>
      <c r="B239" s="155"/>
      <c r="C239" s="185" t="s">
        <v>458</v>
      </c>
      <c r="D239" s="158"/>
      <c r="E239" s="159"/>
      <c r="F239" s="157"/>
      <c r="G239" s="157"/>
      <c r="H239" s="157"/>
      <c r="I239" s="157"/>
      <c r="J239" s="157"/>
      <c r="K239" s="157"/>
      <c r="L239" s="157"/>
      <c r="M239" s="157"/>
      <c r="N239" s="156"/>
      <c r="O239" s="156"/>
      <c r="P239" s="156"/>
      <c r="Q239" s="156"/>
      <c r="R239" s="157"/>
      <c r="S239" s="157"/>
      <c r="T239" s="157"/>
      <c r="U239" s="157"/>
      <c r="V239" s="157"/>
      <c r="W239" s="157"/>
      <c r="X239" s="157"/>
      <c r="Y239" s="157"/>
      <c r="Z239" s="147"/>
      <c r="AA239" s="147"/>
      <c r="AB239" s="147"/>
      <c r="AC239" s="147"/>
      <c r="AD239" s="147"/>
      <c r="AE239" s="147"/>
      <c r="AF239" s="147"/>
      <c r="AG239" s="147" t="s">
        <v>157</v>
      </c>
      <c r="AH239" s="147">
        <v>0</v>
      </c>
      <c r="AI239" s="147"/>
      <c r="AJ239" s="147"/>
      <c r="AK239" s="147"/>
      <c r="AL239" s="147"/>
      <c r="AM239" s="147"/>
      <c r="AN239" s="147"/>
      <c r="AO239" s="147"/>
      <c r="AP239" s="147"/>
      <c r="AQ239" s="147"/>
      <c r="AR239" s="147"/>
      <c r="AS239" s="147"/>
      <c r="AT239" s="147"/>
      <c r="AU239" s="147"/>
      <c r="AV239" s="147"/>
      <c r="AW239" s="147"/>
      <c r="AX239" s="147"/>
      <c r="AY239" s="147"/>
      <c r="AZ239" s="147"/>
      <c r="BA239" s="147"/>
      <c r="BB239" s="147"/>
      <c r="BC239" s="147"/>
      <c r="BD239" s="147"/>
      <c r="BE239" s="147"/>
      <c r="BF239" s="147"/>
      <c r="BG239" s="147"/>
      <c r="BH239" s="147"/>
    </row>
    <row r="240" spans="1:60" outlineLevel="3" x14ac:dyDescent="0.2">
      <c r="A240" s="154"/>
      <c r="B240" s="155"/>
      <c r="C240" s="185" t="s">
        <v>459</v>
      </c>
      <c r="D240" s="158"/>
      <c r="E240" s="159">
        <v>4365.7920000000004</v>
      </c>
      <c r="F240" s="157"/>
      <c r="G240" s="157"/>
      <c r="H240" s="157"/>
      <c r="I240" s="157"/>
      <c r="J240" s="157"/>
      <c r="K240" s="157"/>
      <c r="L240" s="157"/>
      <c r="M240" s="157"/>
      <c r="N240" s="156"/>
      <c r="O240" s="156"/>
      <c r="P240" s="156"/>
      <c r="Q240" s="156"/>
      <c r="R240" s="157"/>
      <c r="S240" s="157"/>
      <c r="T240" s="157"/>
      <c r="U240" s="157"/>
      <c r="V240" s="157"/>
      <c r="W240" s="157"/>
      <c r="X240" s="157"/>
      <c r="Y240" s="157"/>
      <c r="Z240" s="147"/>
      <c r="AA240" s="147"/>
      <c r="AB240" s="147"/>
      <c r="AC240" s="147"/>
      <c r="AD240" s="147"/>
      <c r="AE240" s="147"/>
      <c r="AF240" s="147"/>
      <c r="AG240" s="147" t="s">
        <v>157</v>
      </c>
      <c r="AH240" s="147">
        <v>0</v>
      </c>
      <c r="AI240" s="147"/>
      <c r="AJ240" s="147"/>
      <c r="AK240" s="147"/>
      <c r="AL240" s="147"/>
      <c r="AM240" s="147"/>
      <c r="AN240" s="147"/>
      <c r="AO240" s="147"/>
      <c r="AP240" s="147"/>
      <c r="AQ240" s="147"/>
      <c r="AR240" s="147"/>
      <c r="AS240" s="147"/>
      <c r="AT240" s="147"/>
      <c r="AU240" s="147"/>
      <c r="AV240" s="147"/>
      <c r="AW240" s="147"/>
      <c r="AX240" s="147"/>
      <c r="AY240" s="147"/>
      <c r="AZ240" s="147"/>
      <c r="BA240" s="147"/>
      <c r="BB240" s="147"/>
      <c r="BC240" s="147"/>
      <c r="BD240" s="147"/>
      <c r="BE240" s="147"/>
      <c r="BF240" s="147"/>
      <c r="BG240" s="147"/>
      <c r="BH240" s="147"/>
    </row>
    <row r="241" spans="1:60" outlineLevel="3" x14ac:dyDescent="0.2">
      <c r="A241" s="154"/>
      <c r="B241" s="155"/>
      <c r="C241" s="185" t="s">
        <v>460</v>
      </c>
      <c r="D241" s="158"/>
      <c r="E241" s="159">
        <v>1996.896</v>
      </c>
      <c r="F241" s="157"/>
      <c r="G241" s="157"/>
      <c r="H241" s="157"/>
      <c r="I241" s="157"/>
      <c r="J241" s="157"/>
      <c r="K241" s="157"/>
      <c r="L241" s="157"/>
      <c r="M241" s="157"/>
      <c r="N241" s="156"/>
      <c r="O241" s="156"/>
      <c r="P241" s="156"/>
      <c r="Q241" s="156"/>
      <c r="R241" s="157"/>
      <c r="S241" s="157"/>
      <c r="T241" s="157"/>
      <c r="U241" s="157"/>
      <c r="V241" s="157"/>
      <c r="W241" s="157"/>
      <c r="X241" s="157"/>
      <c r="Y241" s="157"/>
      <c r="Z241" s="147"/>
      <c r="AA241" s="147"/>
      <c r="AB241" s="147"/>
      <c r="AC241" s="147"/>
      <c r="AD241" s="147"/>
      <c r="AE241" s="147"/>
      <c r="AF241" s="147"/>
      <c r="AG241" s="147" t="s">
        <v>157</v>
      </c>
      <c r="AH241" s="147">
        <v>0</v>
      </c>
      <c r="AI241" s="147"/>
      <c r="AJ241" s="147"/>
      <c r="AK241" s="147"/>
      <c r="AL241" s="147"/>
      <c r="AM241" s="147"/>
      <c r="AN241" s="147"/>
      <c r="AO241" s="147"/>
      <c r="AP241" s="147"/>
      <c r="AQ241" s="147"/>
      <c r="AR241" s="147"/>
      <c r="AS241" s="147"/>
      <c r="AT241" s="147"/>
      <c r="AU241" s="147"/>
      <c r="AV241" s="147"/>
      <c r="AW241" s="147"/>
      <c r="AX241" s="147"/>
      <c r="AY241" s="147"/>
      <c r="AZ241" s="147"/>
      <c r="BA241" s="147"/>
      <c r="BB241" s="147"/>
      <c r="BC241" s="147"/>
      <c r="BD241" s="147"/>
      <c r="BE241" s="147"/>
      <c r="BF241" s="147"/>
      <c r="BG241" s="147"/>
      <c r="BH241" s="147"/>
    </row>
    <row r="242" spans="1:60" outlineLevel="3" x14ac:dyDescent="0.2">
      <c r="A242" s="154"/>
      <c r="B242" s="155"/>
      <c r="C242" s="185" t="s">
        <v>461</v>
      </c>
      <c r="D242" s="158"/>
      <c r="E242" s="159">
        <v>265.2</v>
      </c>
      <c r="F242" s="157"/>
      <c r="G242" s="157"/>
      <c r="H242" s="157"/>
      <c r="I242" s="157"/>
      <c r="J242" s="157"/>
      <c r="K242" s="157"/>
      <c r="L242" s="157"/>
      <c r="M242" s="157"/>
      <c r="N242" s="156"/>
      <c r="O242" s="156"/>
      <c r="P242" s="156"/>
      <c r="Q242" s="156"/>
      <c r="R242" s="157"/>
      <c r="S242" s="157"/>
      <c r="T242" s="157"/>
      <c r="U242" s="157"/>
      <c r="V242" s="157"/>
      <c r="W242" s="157"/>
      <c r="X242" s="157"/>
      <c r="Y242" s="157"/>
      <c r="Z242" s="147"/>
      <c r="AA242" s="147"/>
      <c r="AB242" s="147"/>
      <c r="AC242" s="147"/>
      <c r="AD242" s="147"/>
      <c r="AE242" s="147"/>
      <c r="AF242" s="147"/>
      <c r="AG242" s="147" t="s">
        <v>157</v>
      </c>
      <c r="AH242" s="147">
        <v>0</v>
      </c>
      <c r="AI242" s="147"/>
      <c r="AJ242" s="147"/>
      <c r="AK242" s="147"/>
      <c r="AL242" s="147"/>
      <c r="AM242" s="147"/>
      <c r="AN242" s="147"/>
      <c r="AO242" s="147"/>
      <c r="AP242" s="147"/>
      <c r="AQ242" s="147"/>
      <c r="AR242" s="147"/>
      <c r="AS242" s="147"/>
      <c r="AT242" s="147"/>
      <c r="AU242" s="147"/>
      <c r="AV242" s="147"/>
      <c r="AW242" s="147"/>
      <c r="AX242" s="147"/>
      <c r="AY242" s="147"/>
      <c r="AZ242" s="147"/>
      <c r="BA242" s="147"/>
      <c r="BB242" s="147"/>
      <c r="BC242" s="147"/>
      <c r="BD242" s="147"/>
      <c r="BE242" s="147"/>
      <c r="BF242" s="147"/>
      <c r="BG242" s="147"/>
      <c r="BH242" s="147"/>
    </row>
    <row r="243" spans="1:60" outlineLevel="3" x14ac:dyDescent="0.2">
      <c r="A243" s="154"/>
      <c r="B243" s="155"/>
      <c r="C243" s="185" t="s">
        <v>462</v>
      </c>
      <c r="D243" s="158"/>
      <c r="E243" s="159">
        <v>114.66</v>
      </c>
      <c r="F243" s="157"/>
      <c r="G243" s="157"/>
      <c r="H243" s="157"/>
      <c r="I243" s="157"/>
      <c r="J243" s="157"/>
      <c r="K243" s="157"/>
      <c r="L243" s="157"/>
      <c r="M243" s="157"/>
      <c r="N243" s="156"/>
      <c r="O243" s="156"/>
      <c r="P243" s="156"/>
      <c r="Q243" s="156"/>
      <c r="R243" s="157"/>
      <c r="S243" s="157"/>
      <c r="T243" s="157"/>
      <c r="U243" s="157"/>
      <c r="V243" s="157"/>
      <c r="W243" s="157"/>
      <c r="X243" s="157"/>
      <c r="Y243" s="157"/>
      <c r="Z243" s="147"/>
      <c r="AA243" s="147"/>
      <c r="AB243" s="147"/>
      <c r="AC243" s="147"/>
      <c r="AD243" s="147"/>
      <c r="AE243" s="147"/>
      <c r="AF243" s="147"/>
      <c r="AG243" s="147" t="s">
        <v>157</v>
      </c>
      <c r="AH243" s="147">
        <v>0</v>
      </c>
      <c r="AI243" s="147"/>
      <c r="AJ243" s="147"/>
      <c r="AK243" s="147"/>
      <c r="AL243" s="147"/>
      <c r="AM243" s="147"/>
      <c r="AN243" s="147"/>
      <c r="AO243" s="147"/>
      <c r="AP243" s="147"/>
      <c r="AQ243" s="147"/>
      <c r="AR243" s="147"/>
      <c r="AS243" s="147"/>
      <c r="AT243" s="147"/>
      <c r="AU243" s="147"/>
      <c r="AV243" s="147"/>
      <c r="AW243" s="147"/>
      <c r="AX243" s="147"/>
      <c r="AY243" s="147"/>
      <c r="AZ243" s="147"/>
      <c r="BA243" s="147"/>
      <c r="BB243" s="147"/>
      <c r="BC243" s="147"/>
      <c r="BD243" s="147"/>
      <c r="BE243" s="147"/>
      <c r="BF243" s="147"/>
      <c r="BG243" s="147"/>
      <c r="BH243" s="147"/>
    </row>
    <row r="244" spans="1:60" x14ac:dyDescent="0.2">
      <c r="A244" s="161" t="s">
        <v>143</v>
      </c>
      <c r="B244" s="162" t="s">
        <v>90</v>
      </c>
      <c r="C244" s="183" t="s">
        <v>91</v>
      </c>
      <c r="D244" s="163"/>
      <c r="E244" s="164"/>
      <c r="F244" s="165"/>
      <c r="G244" s="165">
        <f>SUMIF(AG245:AG253,"&lt;&gt;NOR",G245:G253)</f>
        <v>0</v>
      </c>
      <c r="H244" s="165"/>
      <c r="I244" s="165">
        <f>SUM(I245:I253)</f>
        <v>0</v>
      </c>
      <c r="J244" s="165"/>
      <c r="K244" s="165">
        <f>SUM(K245:K253)</f>
        <v>0</v>
      </c>
      <c r="L244" s="165"/>
      <c r="M244" s="165">
        <f>SUM(M245:M253)</f>
        <v>0</v>
      </c>
      <c r="N244" s="164"/>
      <c r="O244" s="164">
        <f>SUM(O245:O253)</f>
        <v>0.06</v>
      </c>
      <c r="P244" s="164"/>
      <c r="Q244" s="164">
        <f>SUM(Q245:Q253)</f>
        <v>0</v>
      </c>
      <c r="R244" s="165"/>
      <c r="S244" s="165"/>
      <c r="T244" s="166"/>
      <c r="U244" s="160"/>
      <c r="V244" s="160">
        <f>SUM(V245:V253)</f>
        <v>48.71</v>
      </c>
      <c r="W244" s="160"/>
      <c r="X244" s="160"/>
      <c r="Y244" s="160"/>
      <c r="AG244" t="s">
        <v>144</v>
      </c>
    </row>
    <row r="245" spans="1:60" outlineLevel="1" x14ac:dyDescent="0.2">
      <c r="A245" s="168">
        <v>71</v>
      </c>
      <c r="B245" s="169" t="s">
        <v>463</v>
      </c>
      <c r="C245" s="184" t="s">
        <v>464</v>
      </c>
      <c r="D245" s="170" t="s">
        <v>176</v>
      </c>
      <c r="E245" s="171">
        <v>105.108</v>
      </c>
      <c r="F245" s="172"/>
      <c r="G245" s="173">
        <f>ROUND(E245*F245,2)</f>
        <v>0</v>
      </c>
      <c r="H245" s="172"/>
      <c r="I245" s="173">
        <f>ROUND(E245*H245,2)</f>
        <v>0</v>
      </c>
      <c r="J245" s="172"/>
      <c r="K245" s="173">
        <f>ROUND(E245*J245,2)</f>
        <v>0</v>
      </c>
      <c r="L245" s="173">
        <v>21</v>
      </c>
      <c r="M245" s="173">
        <f>G245*(1+L245/100)</f>
        <v>0</v>
      </c>
      <c r="N245" s="171">
        <v>2.2000000000000001E-4</v>
      </c>
      <c r="O245" s="171">
        <f>ROUND(E245*N245,2)</f>
        <v>0.02</v>
      </c>
      <c r="P245" s="171">
        <v>0</v>
      </c>
      <c r="Q245" s="171">
        <f>ROUND(E245*P245,2)</f>
        <v>0</v>
      </c>
      <c r="R245" s="173" t="s">
        <v>465</v>
      </c>
      <c r="S245" s="173" t="s">
        <v>149</v>
      </c>
      <c r="T245" s="174" t="s">
        <v>150</v>
      </c>
      <c r="U245" s="157">
        <v>9.2999999999999999E-2</v>
      </c>
      <c r="V245" s="157">
        <f>ROUND(E245*U245,2)</f>
        <v>9.7799999999999994</v>
      </c>
      <c r="W245" s="157"/>
      <c r="X245" s="157" t="s">
        <v>151</v>
      </c>
      <c r="Y245" s="157" t="s">
        <v>152</v>
      </c>
      <c r="Z245" s="147"/>
      <c r="AA245" s="147"/>
      <c r="AB245" s="147"/>
      <c r="AC245" s="147"/>
      <c r="AD245" s="147"/>
      <c r="AE245" s="147"/>
      <c r="AF245" s="147"/>
      <c r="AG245" s="147" t="s">
        <v>153</v>
      </c>
      <c r="AH245" s="147"/>
      <c r="AI245" s="147"/>
      <c r="AJ245" s="147"/>
      <c r="AK245" s="147"/>
      <c r="AL245" s="147"/>
      <c r="AM245" s="147"/>
      <c r="AN245" s="147"/>
      <c r="AO245" s="147"/>
      <c r="AP245" s="147"/>
      <c r="AQ245" s="147"/>
      <c r="AR245" s="147"/>
      <c r="AS245" s="147"/>
      <c r="AT245" s="147"/>
      <c r="AU245" s="147"/>
      <c r="AV245" s="147"/>
      <c r="AW245" s="147"/>
      <c r="AX245" s="147"/>
      <c r="AY245" s="147"/>
      <c r="AZ245" s="147"/>
      <c r="BA245" s="147"/>
      <c r="BB245" s="147"/>
      <c r="BC245" s="147"/>
      <c r="BD245" s="147"/>
      <c r="BE245" s="147"/>
      <c r="BF245" s="147"/>
      <c r="BG245" s="147"/>
      <c r="BH245" s="147"/>
    </row>
    <row r="246" spans="1:60" outlineLevel="2" x14ac:dyDescent="0.2">
      <c r="A246" s="154"/>
      <c r="B246" s="155"/>
      <c r="C246" s="246" t="s">
        <v>466</v>
      </c>
      <c r="D246" s="247"/>
      <c r="E246" s="247"/>
      <c r="F246" s="247"/>
      <c r="G246" s="247"/>
      <c r="H246" s="157"/>
      <c r="I246" s="157"/>
      <c r="J246" s="157"/>
      <c r="K246" s="157"/>
      <c r="L246" s="157"/>
      <c r="M246" s="157"/>
      <c r="N246" s="156"/>
      <c r="O246" s="156"/>
      <c r="P246" s="156"/>
      <c r="Q246" s="156"/>
      <c r="R246" s="157"/>
      <c r="S246" s="157"/>
      <c r="T246" s="157"/>
      <c r="U246" s="157"/>
      <c r="V246" s="157"/>
      <c r="W246" s="157"/>
      <c r="X246" s="157"/>
      <c r="Y246" s="157"/>
      <c r="Z246" s="147"/>
      <c r="AA246" s="147"/>
      <c r="AB246" s="147"/>
      <c r="AC246" s="147"/>
      <c r="AD246" s="147"/>
      <c r="AE246" s="147"/>
      <c r="AF246" s="147"/>
      <c r="AG246" s="147" t="s">
        <v>162</v>
      </c>
      <c r="AH246" s="147"/>
      <c r="AI246" s="147"/>
      <c r="AJ246" s="147"/>
      <c r="AK246" s="147"/>
      <c r="AL246" s="147"/>
      <c r="AM246" s="147"/>
      <c r="AN246" s="147"/>
      <c r="AO246" s="147"/>
      <c r="AP246" s="147"/>
      <c r="AQ246" s="147"/>
      <c r="AR246" s="147"/>
      <c r="AS246" s="147"/>
      <c r="AT246" s="147"/>
      <c r="AU246" s="147"/>
      <c r="AV246" s="147"/>
      <c r="AW246" s="147"/>
      <c r="AX246" s="147"/>
      <c r="AY246" s="147"/>
      <c r="AZ246" s="147"/>
      <c r="BA246" s="147"/>
      <c r="BB246" s="147"/>
      <c r="BC246" s="147"/>
      <c r="BD246" s="147"/>
      <c r="BE246" s="147"/>
      <c r="BF246" s="147"/>
      <c r="BG246" s="147"/>
      <c r="BH246" s="147"/>
    </row>
    <row r="247" spans="1:60" outlineLevel="2" x14ac:dyDescent="0.2">
      <c r="A247" s="154"/>
      <c r="B247" s="155"/>
      <c r="C247" s="185" t="s">
        <v>467</v>
      </c>
      <c r="D247" s="158"/>
      <c r="E247" s="159"/>
      <c r="F247" s="157"/>
      <c r="G247" s="157"/>
      <c r="H247" s="157"/>
      <c r="I247" s="157"/>
      <c r="J247" s="157"/>
      <c r="K247" s="157"/>
      <c r="L247" s="157"/>
      <c r="M247" s="157"/>
      <c r="N247" s="156"/>
      <c r="O247" s="156"/>
      <c r="P247" s="156"/>
      <c r="Q247" s="156"/>
      <c r="R247" s="157"/>
      <c r="S247" s="157"/>
      <c r="T247" s="157"/>
      <c r="U247" s="157"/>
      <c r="V247" s="157"/>
      <c r="W247" s="157"/>
      <c r="X247" s="157"/>
      <c r="Y247" s="157"/>
      <c r="Z247" s="147"/>
      <c r="AA247" s="147"/>
      <c r="AB247" s="147"/>
      <c r="AC247" s="147"/>
      <c r="AD247" s="147"/>
      <c r="AE247" s="147"/>
      <c r="AF247" s="147"/>
      <c r="AG247" s="147" t="s">
        <v>157</v>
      </c>
      <c r="AH247" s="147">
        <v>0</v>
      </c>
      <c r="AI247" s="147"/>
      <c r="AJ247" s="147"/>
      <c r="AK247" s="147"/>
      <c r="AL247" s="147"/>
      <c r="AM247" s="147"/>
      <c r="AN247" s="147"/>
      <c r="AO247" s="147"/>
      <c r="AP247" s="147"/>
      <c r="AQ247" s="147"/>
      <c r="AR247" s="147"/>
      <c r="AS247" s="147"/>
      <c r="AT247" s="147"/>
      <c r="AU247" s="147"/>
      <c r="AV247" s="147"/>
      <c r="AW247" s="147"/>
      <c r="AX247" s="147"/>
      <c r="AY247" s="147"/>
      <c r="AZ247" s="147"/>
      <c r="BA247" s="147"/>
      <c r="BB247" s="147"/>
      <c r="BC247" s="147"/>
      <c r="BD247" s="147"/>
      <c r="BE247" s="147"/>
      <c r="BF247" s="147"/>
      <c r="BG247" s="147"/>
      <c r="BH247" s="147"/>
    </row>
    <row r="248" spans="1:60" outlineLevel="3" x14ac:dyDescent="0.2">
      <c r="A248" s="154"/>
      <c r="B248" s="155"/>
      <c r="C248" s="185" t="s">
        <v>468</v>
      </c>
      <c r="D248" s="158"/>
      <c r="E248" s="159">
        <v>62.496000000000002</v>
      </c>
      <c r="F248" s="157"/>
      <c r="G248" s="157"/>
      <c r="H248" s="157"/>
      <c r="I248" s="157"/>
      <c r="J248" s="157"/>
      <c r="K248" s="157"/>
      <c r="L248" s="157"/>
      <c r="M248" s="157"/>
      <c r="N248" s="156"/>
      <c r="O248" s="156"/>
      <c r="P248" s="156"/>
      <c r="Q248" s="156"/>
      <c r="R248" s="157"/>
      <c r="S248" s="157"/>
      <c r="T248" s="157"/>
      <c r="U248" s="157"/>
      <c r="V248" s="157"/>
      <c r="W248" s="157"/>
      <c r="X248" s="157"/>
      <c r="Y248" s="157"/>
      <c r="Z248" s="147"/>
      <c r="AA248" s="147"/>
      <c r="AB248" s="147"/>
      <c r="AC248" s="147"/>
      <c r="AD248" s="147"/>
      <c r="AE248" s="147"/>
      <c r="AF248" s="147"/>
      <c r="AG248" s="147" t="s">
        <v>157</v>
      </c>
      <c r="AH248" s="147">
        <v>0</v>
      </c>
      <c r="AI248" s="147"/>
      <c r="AJ248" s="147"/>
      <c r="AK248" s="147"/>
      <c r="AL248" s="147"/>
      <c r="AM248" s="147"/>
      <c r="AN248" s="147"/>
      <c r="AO248" s="147"/>
      <c r="AP248" s="147"/>
      <c r="AQ248" s="147"/>
      <c r="AR248" s="147"/>
      <c r="AS248" s="147"/>
      <c r="AT248" s="147"/>
      <c r="AU248" s="147"/>
      <c r="AV248" s="147"/>
      <c r="AW248" s="147"/>
      <c r="AX248" s="147"/>
      <c r="AY248" s="147"/>
      <c r="AZ248" s="147"/>
      <c r="BA248" s="147"/>
      <c r="BB248" s="147"/>
      <c r="BC248" s="147"/>
      <c r="BD248" s="147"/>
      <c r="BE248" s="147"/>
      <c r="BF248" s="147"/>
      <c r="BG248" s="147"/>
      <c r="BH248" s="147"/>
    </row>
    <row r="249" spans="1:60" outlineLevel="3" x14ac:dyDescent="0.2">
      <c r="A249" s="154"/>
      <c r="B249" s="155"/>
      <c r="C249" s="185" t="s">
        <v>469</v>
      </c>
      <c r="D249" s="158"/>
      <c r="E249" s="159">
        <v>36.112000000000002</v>
      </c>
      <c r="F249" s="157"/>
      <c r="G249" s="157"/>
      <c r="H249" s="157"/>
      <c r="I249" s="157"/>
      <c r="J249" s="157"/>
      <c r="K249" s="157"/>
      <c r="L249" s="157"/>
      <c r="M249" s="157"/>
      <c r="N249" s="156"/>
      <c r="O249" s="156"/>
      <c r="P249" s="156"/>
      <c r="Q249" s="156"/>
      <c r="R249" s="157"/>
      <c r="S249" s="157"/>
      <c r="T249" s="157"/>
      <c r="U249" s="157"/>
      <c r="V249" s="157"/>
      <c r="W249" s="157"/>
      <c r="X249" s="157"/>
      <c r="Y249" s="157"/>
      <c r="Z249" s="147"/>
      <c r="AA249" s="147"/>
      <c r="AB249" s="147"/>
      <c r="AC249" s="147"/>
      <c r="AD249" s="147"/>
      <c r="AE249" s="147"/>
      <c r="AF249" s="147"/>
      <c r="AG249" s="147" t="s">
        <v>157</v>
      </c>
      <c r="AH249" s="147">
        <v>0</v>
      </c>
      <c r="AI249" s="147"/>
      <c r="AJ249" s="147"/>
      <c r="AK249" s="147"/>
      <c r="AL249" s="147"/>
      <c r="AM249" s="147"/>
      <c r="AN249" s="147"/>
      <c r="AO249" s="147"/>
      <c r="AP249" s="147"/>
      <c r="AQ249" s="147"/>
      <c r="AR249" s="147"/>
      <c r="AS249" s="147"/>
      <c r="AT249" s="147"/>
      <c r="AU249" s="147"/>
      <c r="AV249" s="147"/>
      <c r="AW249" s="147"/>
      <c r="AX249" s="147"/>
      <c r="AY249" s="147"/>
      <c r="AZ249" s="147"/>
      <c r="BA249" s="147"/>
      <c r="BB249" s="147"/>
      <c r="BC249" s="147"/>
      <c r="BD249" s="147"/>
      <c r="BE249" s="147"/>
      <c r="BF249" s="147"/>
      <c r="BG249" s="147"/>
      <c r="BH249" s="147"/>
    </row>
    <row r="250" spans="1:60" outlineLevel="3" x14ac:dyDescent="0.2">
      <c r="A250" s="154"/>
      <c r="B250" s="155"/>
      <c r="C250" s="185" t="s">
        <v>470</v>
      </c>
      <c r="D250" s="158"/>
      <c r="E250" s="159">
        <v>6.5</v>
      </c>
      <c r="F250" s="157"/>
      <c r="G250" s="157"/>
      <c r="H250" s="157"/>
      <c r="I250" s="157"/>
      <c r="J250" s="157"/>
      <c r="K250" s="157"/>
      <c r="L250" s="157"/>
      <c r="M250" s="157"/>
      <c r="N250" s="156"/>
      <c r="O250" s="156"/>
      <c r="P250" s="156"/>
      <c r="Q250" s="156"/>
      <c r="R250" s="157"/>
      <c r="S250" s="157"/>
      <c r="T250" s="157"/>
      <c r="U250" s="157"/>
      <c r="V250" s="157"/>
      <c r="W250" s="157"/>
      <c r="X250" s="157"/>
      <c r="Y250" s="157"/>
      <c r="Z250" s="147"/>
      <c r="AA250" s="147"/>
      <c r="AB250" s="147"/>
      <c r="AC250" s="147"/>
      <c r="AD250" s="147"/>
      <c r="AE250" s="147"/>
      <c r="AF250" s="147"/>
      <c r="AG250" s="147" t="s">
        <v>157</v>
      </c>
      <c r="AH250" s="147">
        <v>0</v>
      </c>
      <c r="AI250" s="147"/>
      <c r="AJ250" s="147"/>
      <c r="AK250" s="147"/>
      <c r="AL250" s="147"/>
      <c r="AM250" s="147"/>
      <c r="AN250" s="147"/>
      <c r="AO250" s="147"/>
      <c r="AP250" s="147"/>
      <c r="AQ250" s="147"/>
      <c r="AR250" s="147"/>
      <c r="AS250" s="147"/>
      <c r="AT250" s="147"/>
      <c r="AU250" s="147"/>
      <c r="AV250" s="147"/>
      <c r="AW250" s="147"/>
      <c r="AX250" s="147"/>
      <c r="AY250" s="147"/>
      <c r="AZ250" s="147"/>
      <c r="BA250" s="147"/>
      <c r="BB250" s="147"/>
      <c r="BC250" s="147"/>
      <c r="BD250" s="147"/>
      <c r="BE250" s="147"/>
      <c r="BF250" s="147"/>
      <c r="BG250" s="147"/>
      <c r="BH250" s="147"/>
    </row>
    <row r="251" spans="1:60" outlineLevel="1" x14ac:dyDescent="0.2">
      <c r="A251" s="168">
        <v>72</v>
      </c>
      <c r="B251" s="169" t="s">
        <v>471</v>
      </c>
      <c r="C251" s="184" t="s">
        <v>472</v>
      </c>
      <c r="D251" s="170" t="s">
        <v>176</v>
      </c>
      <c r="E251" s="171">
        <v>129.77520000000001</v>
      </c>
      <c r="F251" s="172"/>
      <c r="G251" s="173">
        <f>ROUND(E251*F251,2)</f>
        <v>0</v>
      </c>
      <c r="H251" s="172"/>
      <c r="I251" s="173">
        <f>ROUND(E251*H251,2)</f>
        <v>0</v>
      </c>
      <c r="J251" s="172"/>
      <c r="K251" s="173">
        <f>ROUND(E251*J251,2)</f>
        <v>0</v>
      </c>
      <c r="L251" s="173">
        <v>21</v>
      </c>
      <c r="M251" s="173">
        <f>G251*(1+L251/100)</f>
        <v>0</v>
      </c>
      <c r="N251" s="171">
        <v>3.2000000000000003E-4</v>
      </c>
      <c r="O251" s="171">
        <f>ROUND(E251*N251,2)</f>
        <v>0.04</v>
      </c>
      <c r="P251" s="171">
        <v>0</v>
      </c>
      <c r="Q251" s="171">
        <f>ROUND(E251*P251,2)</f>
        <v>0</v>
      </c>
      <c r="R251" s="173" t="s">
        <v>465</v>
      </c>
      <c r="S251" s="173" t="s">
        <v>149</v>
      </c>
      <c r="T251" s="174" t="s">
        <v>150</v>
      </c>
      <c r="U251" s="157">
        <v>0.3</v>
      </c>
      <c r="V251" s="157">
        <f>ROUND(E251*U251,2)</f>
        <v>38.93</v>
      </c>
      <c r="W251" s="157"/>
      <c r="X251" s="157" t="s">
        <v>151</v>
      </c>
      <c r="Y251" s="157" t="s">
        <v>152</v>
      </c>
      <c r="Z251" s="147"/>
      <c r="AA251" s="147"/>
      <c r="AB251" s="147"/>
      <c r="AC251" s="147"/>
      <c r="AD251" s="147"/>
      <c r="AE251" s="147"/>
      <c r="AF251" s="147"/>
      <c r="AG251" s="147" t="s">
        <v>153</v>
      </c>
      <c r="AH251" s="147"/>
      <c r="AI251" s="147"/>
      <c r="AJ251" s="147"/>
      <c r="AK251" s="147"/>
      <c r="AL251" s="147"/>
      <c r="AM251" s="147"/>
      <c r="AN251" s="147"/>
      <c r="AO251" s="147"/>
      <c r="AP251" s="147"/>
      <c r="AQ251" s="147"/>
      <c r="AR251" s="147"/>
      <c r="AS251" s="147"/>
      <c r="AT251" s="147"/>
      <c r="AU251" s="147"/>
      <c r="AV251" s="147"/>
      <c r="AW251" s="147"/>
      <c r="AX251" s="147"/>
      <c r="AY251" s="147"/>
      <c r="AZ251" s="147"/>
      <c r="BA251" s="147"/>
      <c r="BB251" s="147"/>
      <c r="BC251" s="147"/>
      <c r="BD251" s="147"/>
      <c r="BE251" s="147"/>
      <c r="BF251" s="147"/>
      <c r="BG251" s="147"/>
      <c r="BH251" s="147"/>
    </row>
    <row r="252" spans="1:60" outlineLevel="2" x14ac:dyDescent="0.2">
      <c r="A252" s="154"/>
      <c r="B252" s="155"/>
      <c r="C252" s="248" t="s">
        <v>473</v>
      </c>
      <c r="D252" s="249"/>
      <c r="E252" s="249"/>
      <c r="F252" s="249"/>
      <c r="G252" s="249"/>
      <c r="H252" s="157"/>
      <c r="I252" s="157"/>
      <c r="J252" s="157"/>
      <c r="K252" s="157"/>
      <c r="L252" s="157"/>
      <c r="M252" s="157"/>
      <c r="N252" s="156"/>
      <c r="O252" s="156"/>
      <c r="P252" s="156"/>
      <c r="Q252" s="156"/>
      <c r="R252" s="157"/>
      <c r="S252" s="157"/>
      <c r="T252" s="157"/>
      <c r="U252" s="157"/>
      <c r="V252" s="157"/>
      <c r="W252" s="157"/>
      <c r="X252" s="157"/>
      <c r="Y252" s="157"/>
      <c r="Z252" s="147"/>
      <c r="AA252" s="147"/>
      <c r="AB252" s="147"/>
      <c r="AC252" s="147"/>
      <c r="AD252" s="147"/>
      <c r="AE252" s="147"/>
      <c r="AF252" s="147"/>
      <c r="AG252" s="147" t="s">
        <v>155</v>
      </c>
      <c r="AH252" s="147"/>
      <c r="AI252" s="147"/>
      <c r="AJ252" s="147"/>
      <c r="AK252" s="147"/>
      <c r="AL252" s="147"/>
      <c r="AM252" s="147"/>
      <c r="AN252" s="147"/>
      <c r="AO252" s="147"/>
      <c r="AP252" s="147"/>
      <c r="AQ252" s="147"/>
      <c r="AR252" s="147"/>
      <c r="AS252" s="147"/>
      <c r="AT252" s="147"/>
      <c r="AU252" s="147"/>
      <c r="AV252" s="147"/>
      <c r="AW252" s="147"/>
      <c r="AX252" s="147"/>
      <c r="AY252" s="147"/>
      <c r="AZ252" s="147"/>
      <c r="BA252" s="147"/>
      <c r="BB252" s="147"/>
      <c r="BC252" s="147"/>
      <c r="BD252" s="147"/>
      <c r="BE252" s="147"/>
      <c r="BF252" s="147"/>
      <c r="BG252" s="147"/>
      <c r="BH252" s="147"/>
    </row>
    <row r="253" spans="1:60" outlineLevel="2" x14ac:dyDescent="0.2">
      <c r="A253" s="154"/>
      <c r="B253" s="155"/>
      <c r="C253" s="185" t="s">
        <v>474</v>
      </c>
      <c r="D253" s="158"/>
      <c r="E253" s="159">
        <v>129.77520000000001</v>
      </c>
      <c r="F253" s="157"/>
      <c r="G253" s="157"/>
      <c r="H253" s="157"/>
      <c r="I253" s="157"/>
      <c r="J253" s="157"/>
      <c r="K253" s="157"/>
      <c r="L253" s="157"/>
      <c r="M253" s="157"/>
      <c r="N253" s="156"/>
      <c r="O253" s="156"/>
      <c r="P253" s="156"/>
      <c r="Q253" s="156"/>
      <c r="R253" s="157"/>
      <c r="S253" s="157"/>
      <c r="T253" s="157"/>
      <c r="U253" s="157"/>
      <c r="V253" s="157"/>
      <c r="W253" s="157"/>
      <c r="X253" s="157"/>
      <c r="Y253" s="157"/>
      <c r="Z253" s="147"/>
      <c r="AA253" s="147"/>
      <c r="AB253" s="147"/>
      <c r="AC253" s="147"/>
      <c r="AD253" s="147"/>
      <c r="AE253" s="147"/>
      <c r="AF253" s="147"/>
      <c r="AG253" s="147" t="s">
        <v>157</v>
      </c>
      <c r="AH253" s="147">
        <v>0</v>
      </c>
      <c r="AI253" s="147"/>
      <c r="AJ253" s="147"/>
      <c r="AK253" s="147"/>
      <c r="AL253" s="147"/>
      <c r="AM253" s="147"/>
      <c r="AN253" s="147"/>
      <c r="AO253" s="147"/>
      <c r="AP253" s="147"/>
      <c r="AQ253" s="147"/>
      <c r="AR253" s="147"/>
      <c r="AS253" s="147"/>
      <c r="AT253" s="147"/>
      <c r="AU253" s="147"/>
      <c r="AV253" s="147"/>
      <c r="AW253" s="147"/>
      <c r="AX253" s="147"/>
      <c r="AY253" s="147"/>
      <c r="AZ253" s="147"/>
      <c r="BA253" s="147"/>
      <c r="BB253" s="147"/>
      <c r="BC253" s="147"/>
      <c r="BD253" s="147"/>
      <c r="BE253" s="147"/>
      <c r="BF253" s="147"/>
      <c r="BG253" s="147"/>
      <c r="BH253" s="147"/>
    </row>
    <row r="254" spans="1:60" x14ac:dyDescent="0.2">
      <c r="A254" s="161" t="s">
        <v>143</v>
      </c>
      <c r="B254" s="162" t="s">
        <v>92</v>
      </c>
      <c r="C254" s="183" t="s">
        <v>93</v>
      </c>
      <c r="D254" s="163"/>
      <c r="E254" s="164"/>
      <c r="F254" s="165"/>
      <c r="G254" s="165">
        <f>SUMIF(AG255:AG255,"&lt;&gt;NOR",G255:G255)</f>
        <v>0</v>
      </c>
      <c r="H254" s="165"/>
      <c r="I254" s="165">
        <f>SUM(I255:I255)</f>
        <v>0</v>
      </c>
      <c r="J254" s="165"/>
      <c r="K254" s="165">
        <f>SUM(K255:K255)</f>
        <v>0</v>
      </c>
      <c r="L254" s="165"/>
      <c r="M254" s="165">
        <f>SUM(M255:M255)</f>
        <v>0</v>
      </c>
      <c r="N254" s="164"/>
      <c r="O254" s="164">
        <f>SUM(O255:O255)</f>
        <v>0</v>
      </c>
      <c r="P254" s="164"/>
      <c r="Q254" s="164">
        <f>SUM(Q255:Q255)</f>
        <v>0</v>
      </c>
      <c r="R254" s="165"/>
      <c r="S254" s="165"/>
      <c r="T254" s="166"/>
      <c r="U254" s="160"/>
      <c r="V254" s="160">
        <f>SUM(V255:V255)</f>
        <v>0</v>
      </c>
      <c r="W254" s="160"/>
      <c r="X254" s="160"/>
      <c r="Y254" s="160"/>
      <c r="AG254" t="s">
        <v>144</v>
      </c>
    </row>
    <row r="255" spans="1:60" outlineLevel="1" x14ac:dyDescent="0.2">
      <c r="A255" s="176">
        <v>73</v>
      </c>
      <c r="B255" s="177" t="s">
        <v>475</v>
      </c>
      <c r="C255" s="186" t="s">
        <v>476</v>
      </c>
      <c r="D255" s="178" t="s">
        <v>477</v>
      </c>
      <c r="E255" s="179">
        <v>1</v>
      </c>
      <c r="F255" s="180"/>
      <c r="G255" s="181">
        <f>ROUND(E255*F255,2)</f>
        <v>0</v>
      </c>
      <c r="H255" s="180"/>
      <c r="I255" s="181">
        <f>ROUND(E255*H255,2)</f>
        <v>0</v>
      </c>
      <c r="J255" s="180"/>
      <c r="K255" s="181">
        <f>ROUND(E255*J255,2)</f>
        <v>0</v>
      </c>
      <c r="L255" s="181">
        <v>21</v>
      </c>
      <c r="M255" s="181">
        <f>G255*(1+L255/100)</f>
        <v>0</v>
      </c>
      <c r="N255" s="179">
        <v>0</v>
      </c>
      <c r="O255" s="179">
        <f>ROUND(E255*N255,2)</f>
        <v>0</v>
      </c>
      <c r="P255" s="179">
        <v>0</v>
      </c>
      <c r="Q255" s="179">
        <f>ROUND(E255*P255,2)</f>
        <v>0</v>
      </c>
      <c r="R255" s="181"/>
      <c r="S255" s="181" t="s">
        <v>411</v>
      </c>
      <c r="T255" s="182" t="s">
        <v>412</v>
      </c>
      <c r="U255" s="157">
        <v>0</v>
      </c>
      <c r="V255" s="157">
        <f>ROUND(E255*U255,2)</f>
        <v>0</v>
      </c>
      <c r="W255" s="157"/>
      <c r="X255" s="157" t="s">
        <v>413</v>
      </c>
      <c r="Y255" s="157" t="s">
        <v>152</v>
      </c>
      <c r="Z255" s="147"/>
      <c r="AA255" s="147"/>
      <c r="AB255" s="147"/>
      <c r="AC255" s="147"/>
      <c r="AD255" s="147"/>
      <c r="AE255" s="147"/>
      <c r="AF255" s="147"/>
      <c r="AG255" s="147" t="s">
        <v>414</v>
      </c>
      <c r="AH255" s="147"/>
      <c r="AI255" s="147"/>
      <c r="AJ255" s="147"/>
      <c r="AK255" s="147"/>
      <c r="AL255" s="147"/>
      <c r="AM255" s="147"/>
      <c r="AN255" s="147"/>
      <c r="AO255" s="147"/>
      <c r="AP255" s="147"/>
      <c r="AQ255" s="147"/>
      <c r="AR255" s="147"/>
      <c r="AS255" s="147"/>
      <c r="AT255" s="147"/>
      <c r="AU255" s="147"/>
      <c r="AV255" s="147"/>
      <c r="AW255" s="147"/>
      <c r="AX255" s="147"/>
      <c r="AY255" s="147"/>
      <c r="AZ255" s="147"/>
      <c r="BA255" s="147"/>
      <c r="BB255" s="147"/>
      <c r="BC255" s="147"/>
      <c r="BD255" s="147"/>
      <c r="BE255" s="147"/>
      <c r="BF255" s="147"/>
      <c r="BG255" s="147"/>
      <c r="BH255" s="147"/>
    </row>
    <row r="256" spans="1:60" x14ac:dyDescent="0.2">
      <c r="A256" s="161" t="s">
        <v>143</v>
      </c>
      <c r="B256" s="162" t="s">
        <v>111</v>
      </c>
      <c r="C256" s="183" t="s">
        <v>112</v>
      </c>
      <c r="D256" s="163"/>
      <c r="E256" s="164"/>
      <c r="F256" s="165"/>
      <c r="G256" s="165">
        <f>SUMIF(AG257:AG264,"&lt;&gt;NOR",G257:G264)</f>
        <v>0</v>
      </c>
      <c r="H256" s="165"/>
      <c r="I256" s="165">
        <f>SUM(I257:I264)</f>
        <v>0</v>
      </c>
      <c r="J256" s="165"/>
      <c r="K256" s="165">
        <f>SUM(K257:K264)</f>
        <v>0</v>
      </c>
      <c r="L256" s="165"/>
      <c r="M256" s="165">
        <f>SUM(M257:M264)</f>
        <v>0</v>
      </c>
      <c r="N256" s="164"/>
      <c r="O256" s="164">
        <f>SUM(O257:O264)</f>
        <v>0</v>
      </c>
      <c r="P256" s="164"/>
      <c r="Q256" s="164">
        <f>SUM(Q257:Q264)</f>
        <v>0</v>
      </c>
      <c r="R256" s="165"/>
      <c r="S256" s="165"/>
      <c r="T256" s="166"/>
      <c r="U256" s="160"/>
      <c r="V256" s="160">
        <f>SUM(V257:V264)</f>
        <v>422</v>
      </c>
      <c r="W256" s="160"/>
      <c r="X256" s="160"/>
      <c r="Y256" s="160"/>
      <c r="AG256" t="s">
        <v>144</v>
      </c>
    </row>
    <row r="257" spans="1:60" ht="22.5" outlineLevel="1" x14ac:dyDescent="0.2">
      <c r="A257" s="176">
        <v>74</v>
      </c>
      <c r="B257" s="177" t="s">
        <v>478</v>
      </c>
      <c r="C257" s="186" t="s">
        <v>479</v>
      </c>
      <c r="D257" s="178" t="s">
        <v>193</v>
      </c>
      <c r="E257" s="179">
        <v>89.386489999999995</v>
      </c>
      <c r="F257" s="180"/>
      <c r="G257" s="181">
        <f>ROUND(E257*F257,2)</f>
        <v>0</v>
      </c>
      <c r="H257" s="180"/>
      <c r="I257" s="181">
        <f>ROUND(E257*H257,2)</f>
        <v>0</v>
      </c>
      <c r="J257" s="180"/>
      <c r="K257" s="181">
        <f>ROUND(E257*J257,2)</f>
        <v>0</v>
      </c>
      <c r="L257" s="181">
        <v>21</v>
      </c>
      <c r="M257" s="181">
        <f>G257*(1+L257/100)</f>
        <v>0</v>
      </c>
      <c r="N257" s="179">
        <v>0</v>
      </c>
      <c r="O257" s="179">
        <f>ROUND(E257*N257,2)</f>
        <v>0</v>
      </c>
      <c r="P257" s="179">
        <v>0</v>
      </c>
      <c r="Q257" s="179">
        <f>ROUND(E257*P257,2)</f>
        <v>0</v>
      </c>
      <c r="R257" s="181" t="s">
        <v>256</v>
      </c>
      <c r="S257" s="181" t="s">
        <v>149</v>
      </c>
      <c r="T257" s="182" t="s">
        <v>150</v>
      </c>
      <c r="U257" s="157">
        <v>0.93300000000000005</v>
      </c>
      <c r="V257" s="157">
        <f>ROUND(E257*U257,2)</f>
        <v>83.4</v>
      </c>
      <c r="W257" s="157"/>
      <c r="X257" s="157" t="s">
        <v>480</v>
      </c>
      <c r="Y257" s="157" t="s">
        <v>152</v>
      </c>
      <c r="Z257" s="147"/>
      <c r="AA257" s="147"/>
      <c r="AB257" s="147"/>
      <c r="AC257" s="147"/>
      <c r="AD257" s="147"/>
      <c r="AE257" s="147"/>
      <c r="AF257" s="147"/>
      <c r="AG257" s="147" t="s">
        <v>481</v>
      </c>
      <c r="AH257" s="147"/>
      <c r="AI257" s="147"/>
      <c r="AJ257" s="147"/>
      <c r="AK257" s="147"/>
      <c r="AL257" s="147"/>
      <c r="AM257" s="147"/>
      <c r="AN257" s="147"/>
      <c r="AO257" s="147"/>
      <c r="AP257" s="147"/>
      <c r="AQ257" s="147"/>
      <c r="AR257" s="147"/>
      <c r="AS257" s="147"/>
      <c r="AT257" s="147"/>
      <c r="AU257" s="147"/>
      <c r="AV257" s="147"/>
      <c r="AW257" s="147"/>
      <c r="AX257" s="147"/>
      <c r="AY257" s="147"/>
      <c r="AZ257" s="147"/>
      <c r="BA257" s="147"/>
      <c r="BB257" s="147"/>
      <c r="BC257" s="147"/>
      <c r="BD257" s="147"/>
      <c r="BE257" s="147"/>
      <c r="BF257" s="147"/>
      <c r="BG257" s="147"/>
      <c r="BH257" s="147"/>
    </row>
    <row r="258" spans="1:60" outlineLevel="1" x14ac:dyDescent="0.2">
      <c r="A258" s="176">
        <v>75</v>
      </c>
      <c r="B258" s="177" t="s">
        <v>482</v>
      </c>
      <c r="C258" s="186" t="s">
        <v>483</v>
      </c>
      <c r="D258" s="178" t="s">
        <v>193</v>
      </c>
      <c r="E258" s="179">
        <v>178.77298999999999</v>
      </c>
      <c r="F258" s="180"/>
      <c r="G258" s="181">
        <f>ROUND(E258*F258,2)</f>
        <v>0</v>
      </c>
      <c r="H258" s="180"/>
      <c r="I258" s="181">
        <f>ROUND(E258*H258,2)</f>
        <v>0</v>
      </c>
      <c r="J258" s="180"/>
      <c r="K258" s="181">
        <f>ROUND(E258*J258,2)</f>
        <v>0</v>
      </c>
      <c r="L258" s="181">
        <v>21</v>
      </c>
      <c r="M258" s="181">
        <f>G258*(1+L258/100)</f>
        <v>0</v>
      </c>
      <c r="N258" s="179">
        <v>0</v>
      </c>
      <c r="O258" s="179">
        <f>ROUND(E258*N258,2)</f>
        <v>0</v>
      </c>
      <c r="P258" s="179">
        <v>0</v>
      </c>
      <c r="Q258" s="179">
        <f>ROUND(E258*P258,2)</f>
        <v>0</v>
      </c>
      <c r="R258" s="181" t="s">
        <v>256</v>
      </c>
      <c r="S258" s="181" t="s">
        <v>149</v>
      </c>
      <c r="T258" s="182" t="s">
        <v>150</v>
      </c>
      <c r="U258" s="157">
        <v>0.65300000000000002</v>
      </c>
      <c r="V258" s="157">
        <f>ROUND(E258*U258,2)</f>
        <v>116.74</v>
      </c>
      <c r="W258" s="157"/>
      <c r="X258" s="157" t="s">
        <v>480</v>
      </c>
      <c r="Y258" s="157" t="s">
        <v>152</v>
      </c>
      <c r="Z258" s="147"/>
      <c r="AA258" s="147"/>
      <c r="AB258" s="147"/>
      <c r="AC258" s="147"/>
      <c r="AD258" s="147"/>
      <c r="AE258" s="147"/>
      <c r="AF258" s="147"/>
      <c r="AG258" s="147" t="s">
        <v>481</v>
      </c>
      <c r="AH258" s="147"/>
      <c r="AI258" s="147"/>
      <c r="AJ258" s="147"/>
      <c r="AK258" s="147"/>
      <c r="AL258" s="147"/>
      <c r="AM258" s="147"/>
      <c r="AN258" s="147"/>
      <c r="AO258" s="147"/>
      <c r="AP258" s="147"/>
      <c r="AQ258" s="147"/>
      <c r="AR258" s="147"/>
      <c r="AS258" s="147"/>
      <c r="AT258" s="147"/>
      <c r="AU258" s="147"/>
      <c r="AV258" s="147"/>
      <c r="AW258" s="147"/>
      <c r="AX258" s="147"/>
      <c r="AY258" s="147"/>
      <c r="AZ258" s="147"/>
      <c r="BA258" s="147"/>
      <c r="BB258" s="147"/>
      <c r="BC258" s="147"/>
      <c r="BD258" s="147"/>
      <c r="BE258" s="147"/>
      <c r="BF258" s="147"/>
      <c r="BG258" s="147"/>
      <c r="BH258" s="147"/>
    </row>
    <row r="259" spans="1:60" outlineLevel="1" x14ac:dyDescent="0.2">
      <c r="A259" s="168">
        <v>76</v>
      </c>
      <c r="B259" s="169" t="s">
        <v>484</v>
      </c>
      <c r="C259" s="184" t="s">
        <v>485</v>
      </c>
      <c r="D259" s="170" t="s">
        <v>193</v>
      </c>
      <c r="E259" s="171">
        <v>89.386489999999995</v>
      </c>
      <c r="F259" s="172"/>
      <c r="G259" s="173">
        <f>ROUND(E259*F259,2)</f>
        <v>0</v>
      </c>
      <c r="H259" s="172"/>
      <c r="I259" s="173">
        <f>ROUND(E259*H259,2)</f>
        <v>0</v>
      </c>
      <c r="J259" s="172"/>
      <c r="K259" s="173">
        <f>ROUND(E259*J259,2)</f>
        <v>0</v>
      </c>
      <c r="L259" s="173">
        <v>21</v>
      </c>
      <c r="M259" s="173">
        <f>G259*(1+L259/100)</f>
        <v>0</v>
      </c>
      <c r="N259" s="171">
        <v>0</v>
      </c>
      <c r="O259" s="171">
        <f>ROUND(E259*N259,2)</f>
        <v>0</v>
      </c>
      <c r="P259" s="171">
        <v>0</v>
      </c>
      <c r="Q259" s="171">
        <f>ROUND(E259*P259,2)</f>
        <v>0</v>
      </c>
      <c r="R259" s="173" t="s">
        <v>256</v>
      </c>
      <c r="S259" s="173" t="s">
        <v>149</v>
      </c>
      <c r="T259" s="174" t="s">
        <v>150</v>
      </c>
      <c r="U259" s="157">
        <v>0.49</v>
      </c>
      <c r="V259" s="157">
        <f>ROUND(E259*U259,2)</f>
        <v>43.8</v>
      </c>
      <c r="W259" s="157"/>
      <c r="X259" s="157" t="s">
        <v>480</v>
      </c>
      <c r="Y259" s="157" t="s">
        <v>152</v>
      </c>
      <c r="Z259" s="147"/>
      <c r="AA259" s="147"/>
      <c r="AB259" s="147"/>
      <c r="AC259" s="147"/>
      <c r="AD259" s="147"/>
      <c r="AE259" s="147"/>
      <c r="AF259" s="147"/>
      <c r="AG259" s="147" t="s">
        <v>481</v>
      </c>
      <c r="AH259" s="147"/>
      <c r="AI259" s="147"/>
      <c r="AJ259" s="147"/>
      <c r="AK259" s="147"/>
      <c r="AL259" s="147"/>
      <c r="AM259" s="147"/>
      <c r="AN259" s="147"/>
      <c r="AO259" s="147"/>
      <c r="AP259" s="147"/>
      <c r="AQ259" s="147"/>
      <c r="AR259" s="147"/>
      <c r="AS259" s="147"/>
      <c r="AT259" s="147"/>
      <c r="AU259" s="147"/>
      <c r="AV259" s="147"/>
      <c r="AW259" s="147"/>
      <c r="AX259" s="147"/>
      <c r="AY259" s="147"/>
      <c r="AZ259" s="147"/>
      <c r="BA259" s="147"/>
      <c r="BB259" s="147"/>
      <c r="BC259" s="147"/>
      <c r="BD259" s="147"/>
      <c r="BE259" s="147"/>
      <c r="BF259" s="147"/>
      <c r="BG259" s="147"/>
      <c r="BH259" s="147"/>
    </row>
    <row r="260" spans="1:60" outlineLevel="2" x14ac:dyDescent="0.2">
      <c r="A260" s="154"/>
      <c r="B260" s="155"/>
      <c r="C260" s="248" t="s">
        <v>486</v>
      </c>
      <c r="D260" s="249"/>
      <c r="E260" s="249"/>
      <c r="F260" s="249"/>
      <c r="G260" s="249"/>
      <c r="H260" s="157"/>
      <c r="I260" s="157"/>
      <c r="J260" s="157"/>
      <c r="K260" s="157"/>
      <c r="L260" s="157"/>
      <c r="M260" s="157"/>
      <c r="N260" s="156"/>
      <c r="O260" s="156"/>
      <c r="P260" s="156"/>
      <c r="Q260" s="156"/>
      <c r="R260" s="157"/>
      <c r="S260" s="157"/>
      <c r="T260" s="157"/>
      <c r="U260" s="157"/>
      <c r="V260" s="157"/>
      <c r="W260" s="157"/>
      <c r="X260" s="157"/>
      <c r="Y260" s="157"/>
      <c r="Z260" s="147"/>
      <c r="AA260" s="147"/>
      <c r="AB260" s="147"/>
      <c r="AC260" s="147"/>
      <c r="AD260" s="147"/>
      <c r="AE260" s="147"/>
      <c r="AF260" s="147"/>
      <c r="AG260" s="147" t="s">
        <v>155</v>
      </c>
      <c r="AH260" s="147"/>
      <c r="AI260" s="147"/>
      <c r="AJ260" s="147"/>
      <c r="AK260" s="147"/>
      <c r="AL260" s="147"/>
      <c r="AM260" s="147"/>
      <c r="AN260" s="147"/>
      <c r="AO260" s="147"/>
      <c r="AP260" s="147"/>
      <c r="AQ260" s="147"/>
      <c r="AR260" s="147"/>
      <c r="AS260" s="147"/>
      <c r="AT260" s="147"/>
      <c r="AU260" s="147"/>
      <c r="AV260" s="147"/>
      <c r="AW260" s="147"/>
      <c r="AX260" s="147"/>
      <c r="AY260" s="147"/>
      <c r="AZ260" s="147"/>
      <c r="BA260" s="147"/>
      <c r="BB260" s="147"/>
      <c r="BC260" s="147"/>
      <c r="BD260" s="147"/>
      <c r="BE260" s="147"/>
      <c r="BF260" s="147"/>
      <c r="BG260" s="147"/>
      <c r="BH260" s="147"/>
    </row>
    <row r="261" spans="1:60" outlineLevel="1" x14ac:dyDescent="0.2">
      <c r="A261" s="176">
        <v>77</v>
      </c>
      <c r="B261" s="177" t="s">
        <v>487</v>
      </c>
      <c r="C261" s="186" t="s">
        <v>488</v>
      </c>
      <c r="D261" s="178" t="s">
        <v>193</v>
      </c>
      <c r="E261" s="179">
        <v>3933.0057700000002</v>
      </c>
      <c r="F261" s="180"/>
      <c r="G261" s="181">
        <f>ROUND(E261*F261,2)</f>
        <v>0</v>
      </c>
      <c r="H261" s="180"/>
      <c r="I261" s="181">
        <f>ROUND(E261*H261,2)</f>
        <v>0</v>
      </c>
      <c r="J261" s="180"/>
      <c r="K261" s="181">
        <f>ROUND(E261*J261,2)</f>
        <v>0</v>
      </c>
      <c r="L261" s="181">
        <v>21</v>
      </c>
      <c r="M261" s="181">
        <f>G261*(1+L261/100)</f>
        <v>0</v>
      </c>
      <c r="N261" s="179">
        <v>0</v>
      </c>
      <c r="O261" s="179">
        <f>ROUND(E261*N261,2)</f>
        <v>0</v>
      </c>
      <c r="P261" s="179">
        <v>0</v>
      </c>
      <c r="Q261" s="179">
        <f>ROUND(E261*P261,2)</f>
        <v>0</v>
      </c>
      <c r="R261" s="181" t="s">
        <v>256</v>
      </c>
      <c r="S261" s="181" t="s">
        <v>149</v>
      </c>
      <c r="T261" s="182" t="s">
        <v>150</v>
      </c>
      <c r="U261" s="157">
        <v>0</v>
      </c>
      <c r="V261" s="157">
        <f>ROUND(E261*U261,2)</f>
        <v>0</v>
      </c>
      <c r="W261" s="157"/>
      <c r="X261" s="157" t="s">
        <v>480</v>
      </c>
      <c r="Y261" s="157" t="s">
        <v>152</v>
      </c>
      <c r="Z261" s="147"/>
      <c r="AA261" s="147"/>
      <c r="AB261" s="147"/>
      <c r="AC261" s="147"/>
      <c r="AD261" s="147"/>
      <c r="AE261" s="147"/>
      <c r="AF261" s="147"/>
      <c r="AG261" s="147" t="s">
        <v>481</v>
      </c>
      <c r="AH261" s="147"/>
      <c r="AI261" s="147"/>
      <c r="AJ261" s="147"/>
      <c r="AK261" s="147"/>
      <c r="AL261" s="147"/>
      <c r="AM261" s="147"/>
      <c r="AN261" s="147"/>
      <c r="AO261" s="147"/>
      <c r="AP261" s="147"/>
      <c r="AQ261" s="147"/>
      <c r="AR261" s="147"/>
      <c r="AS261" s="147"/>
      <c r="AT261" s="147"/>
      <c r="AU261" s="147"/>
      <c r="AV261" s="147"/>
      <c r="AW261" s="147"/>
      <c r="AX261" s="147"/>
      <c r="AY261" s="147"/>
      <c r="AZ261" s="147"/>
      <c r="BA261" s="147"/>
      <c r="BB261" s="147"/>
      <c r="BC261" s="147"/>
      <c r="BD261" s="147"/>
      <c r="BE261" s="147"/>
      <c r="BF261" s="147"/>
      <c r="BG261" s="147"/>
      <c r="BH261" s="147"/>
    </row>
    <row r="262" spans="1:60" outlineLevel="1" x14ac:dyDescent="0.2">
      <c r="A262" s="176">
        <v>78</v>
      </c>
      <c r="B262" s="177" t="s">
        <v>489</v>
      </c>
      <c r="C262" s="186" t="s">
        <v>490</v>
      </c>
      <c r="D262" s="178" t="s">
        <v>193</v>
      </c>
      <c r="E262" s="179">
        <v>89.386489999999995</v>
      </c>
      <c r="F262" s="180"/>
      <c r="G262" s="181">
        <f>ROUND(E262*F262,2)</f>
        <v>0</v>
      </c>
      <c r="H262" s="180"/>
      <c r="I262" s="181">
        <f>ROUND(E262*H262,2)</f>
        <v>0</v>
      </c>
      <c r="J262" s="180"/>
      <c r="K262" s="181">
        <f>ROUND(E262*J262,2)</f>
        <v>0</v>
      </c>
      <c r="L262" s="181">
        <v>21</v>
      </c>
      <c r="M262" s="181">
        <f>G262*(1+L262/100)</f>
        <v>0</v>
      </c>
      <c r="N262" s="179">
        <v>0</v>
      </c>
      <c r="O262" s="179">
        <f>ROUND(E262*N262,2)</f>
        <v>0</v>
      </c>
      <c r="P262" s="179">
        <v>0</v>
      </c>
      <c r="Q262" s="179">
        <f>ROUND(E262*P262,2)</f>
        <v>0</v>
      </c>
      <c r="R262" s="181" t="s">
        <v>256</v>
      </c>
      <c r="S262" s="181" t="s">
        <v>149</v>
      </c>
      <c r="T262" s="182" t="s">
        <v>150</v>
      </c>
      <c r="U262" s="157">
        <v>0.94199999999999995</v>
      </c>
      <c r="V262" s="157">
        <f>ROUND(E262*U262,2)</f>
        <v>84.2</v>
      </c>
      <c r="W262" s="157"/>
      <c r="X262" s="157" t="s">
        <v>480</v>
      </c>
      <c r="Y262" s="157" t="s">
        <v>152</v>
      </c>
      <c r="Z262" s="147"/>
      <c r="AA262" s="147"/>
      <c r="AB262" s="147"/>
      <c r="AC262" s="147"/>
      <c r="AD262" s="147"/>
      <c r="AE262" s="147"/>
      <c r="AF262" s="147"/>
      <c r="AG262" s="147" t="s">
        <v>481</v>
      </c>
      <c r="AH262" s="147"/>
      <c r="AI262" s="147"/>
      <c r="AJ262" s="147"/>
      <c r="AK262" s="147"/>
      <c r="AL262" s="147"/>
      <c r="AM262" s="147"/>
      <c r="AN262" s="147"/>
      <c r="AO262" s="147"/>
      <c r="AP262" s="147"/>
      <c r="AQ262" s="147"/>
      <c r="AR262" s="147"/>
      <c r="AS262" s="147"/>
      <c r="AT262" s="147"/>
      <c r="AU262" s="147"/>
      <c r="AV262" s="147"/>
      <c r="AW262" s="147"/>
      <c r="AX262" s="147"/>
      <c r="AY262" s="147"/>
      <c r="AZ262" s="147"/>
      <c r="BA262" s="147"/>
      <c r="BB262" s="147"/>
      <c r="BC262" s="147"/>
      <c r="BD262" s="147"/>
      <c r="BE262" s="147"/>
      <c r="BF262" s="147"/>
      <c r="BG262" s="147"/>
      <c r="BH262" s="147"/>
    </row>
    <row r="263" spans="1:60" ht="22.5" outlineLevel="1" x14ac:dyDescent="0.2">
      <c r="A263" s="176">
        <v>79</v>
      </c>
      <c r="B263" s="177" t="s">
        <v>491</v>
      </c>
      <c r="C263" s="186" t="s">
        <v>492</v>
      </c>
      <c r="D263" s="178" t="s">
        <v>193</v>
      </c>
      <c r="E263" s="179">
        <v>893.86495000000002</v>
      </c>
      <c r="F263" s="180"/>
      <c r="G263" s="181">
        <f>ROUND(E263*F263,2)</f>
        <v>0</v>
      </c>
      <c r="H263" s="180"/>
      <c r="I263" s="181">
        <f>ROUND(E263*H263,2)</f>
        <v>0</v>
      </c>
      <c r="J263" s="180"/>
      <c r="K263" s="181">
        <f>ROUND(E263*J263,2)</f>
        <v>0</v>
      </c>
      <c r="L263" s="181">
        <v>21</v>
      </c>
      <c r="M263" s="181">
        <f>G263*(1+L263/100)</f>
        <v>0</v>
      </c>
      <c r="N263" s="179">
        <v>0</v>
      </c>
      <c r="O263" s="179">
        <f>ROUND(E263*N263,2)</f>
        <v>0</v>
      </c>
      <c r="P263" s="179">
        <v>0</v>
      </c>
      <c r="Q263" s="179">
        <f>ROUND(E263*P263,2)</f>
        <v>0</v>
      </c>
      <c r="R263" s="181" t="s">
        <v>256</v>
      </c>
      <c r="S263" s="181" t="s">
        <v>149</v>
      </c>
      <c r="T263" s="182" t="s">
        <v>150</v>
      </c>
      <c r="U263" s="157">
        <v>0.105</v>
      </c>
      <c r="V263" s="157">
        <f>ROUND(E263*U263,2)</f>
        <v>93.86</v>
      </c>
      <c r="W263" s="157"/>
      <c r="X263" s="157" t="s">
        <v>480</v>
      </c>
      <c r="Y263" s="157" t="s">
        <v>152</v>
      </c>
      <c r="Z263" s="147"/>
      <c r="AA263" s="147"/>
      <c r="AB263" s="147"/>
      <c r="AC263" s="147"/>
      <c r="AD263" s="147"/>
      <c r="AE263" s="147"/>
      <c r="AF263" s="147"/>
      <c r="AG263" s="147" t="s">
        <v>481</v>
      </c>
      <c r="AH263" s="147"/>
      <c r="AI263" s="147"/>
      <c r="AJ263" s="147"/>
      <c r="AK263" s="147"/>
      <c r="AL263" s="147"/>
      <c r="AM263" s="147"/>
      <c r="AN263" s="147"/>
      <c r="AO263" s="147"/>
      <c r="AP263" s="147"/>
      <c r="AQ263" s="147"/>
      <c r="AR263" s="147"/>
      <c r="AS263" s="147"/>
      <c r="AT263" s="147"/>
      <c r="AU263" s="147"/>
      <c r="AV263" s="147"/>
      <c r="AW263" s="147"/>
      <c r="AX263" s="147"/>
      <c r="AY263" s="147"/>
      <c r="AZ263" s="147"/>
      <c r="BA263" s="147"/>
      <c r="BB263" s="147"/>
      <c r="BC263" s="147"/>
      <c r="BD263" s="147"/>
      <c r="BE263" s="147"/>
      <c r="BF263" s="147"/>
      <c r="BG263" s="147"/>
      <c r="BH263" s="147"/>
    </row>
    <row r="264" spans="1:60" ht="22.5" outlineLevel="1" x14ac:dyDescent="0.2">
      <c r="A264" s="168">
        <v>80</v>
      </c>
      <c r="B264" s="169" t="s">
        <v>493</v>
      </c>
      <c r="C264" s="184" t="s">
        <v>494</v>
      </c>
      <c r="D264" s="170" t="s">
        <v>193</v>
      </c>
      <c r="E264" s="171">
        <v>89.386489999999995</v>
      </c>
      <c r="F264" s="172"/>
      <c r="G264" s="173">
        <f>ROUND(E264*F264,2)</f>
        <v>0</v>
      </c>
      <c r="H264" s="172"/>
      <c r="I264" s="173">
        <f>ROUND(E264*H264,2)</f>
        <v>0</v>
      </c>
      <c r="J264" s="172"/>
      <c r="K264" s="173">
        <f>ROUND(E264*J264,2)</f>
        <v>0</v>
      </c>
      <c r="L264" s="173">
        <v>21</v>
      </c>
      <c r="M264" s="173">
        <f>G264*(1+L264/100)</f>
        <v>0</v>
      </c>
      <c r="N264" s="171">
        <v>0</v>
      </c>
      <c r="O264" s="171">
        <f>ROUND(E264*N264,2)</f>
        <v>0</v>
      </c>
      <c r="P264" s="171">
        <v>0</v>
      </c>
      <c r="Q264" s="171">
        <f>ROUND(E264*P264,2)</f>
        <v>0</v>
      </c>
      <c r="R264" s="173" t="s">
        <v>256</v>
      </c>
      <c r="S264" s="173" t="s">
        <v>149</v>
      </c>
      <c r="T264" s="174" t="s">
        <v>150</v>
      </c>
      <c r="U264" s="157">
        <v>0</v>
      </c>
      <c r="V264" s="157">
        <f>ROUND(E264*U264,2)</f>
        <v>0</v>
      </c>
      <c r="W264" s="157"/>
      <c r="X264" s="157" t="s">
        <v>480</v>
      </c>
      <c r="Y264" s="157" t="s">
        <v>152</v>
      </c>
      <c r="Z264" s="147"/>
      <c r="AA264" s="147"/>
      <c r="AB264" s="147"/>
      <c r="AC264" s="147"/>
      <c r="AD264" s="147"/>
      <c r="AE264" s="147"/>
      <c r="AF264" s="147"/>
      <c r="AG264" s="147" t="s">
        <v>481</v>
      </c>
      <c r="AH264" s="147"/>
      <c r="AI264" s="147"/>
      <c r="AJ264" s="147"/>
      <c r="AK264" s="147"/>
      <c r="AL264" s="147"/>
      <c r="AM264" s="147"/>
      <c r="AN264" s="147"/>
      <c r="AO264" s="147"/>
      <c r="AP264" s="147"/>
      <c r="AQ264" s="147"/>
      <c r="AR264" s="147"/>
      <c r="AS264" s="147"/>
      <c r="AT264" s="147"/>
      <c r="AU264" s="147"/>
      <c r="AV264" s="147"/>
      <c r="AW264" s="147"/>
      <c r="AX264" s="147"/>
      <c r="AY264" s="147"/>
      <c r="AZ264" s="147"/>
      <c r="BA264" s="147"/>
      <c r="BB264" s="147"/>
      <c r="BC264" s="147"/>
      <c r="BD264" s="147"/>
      <c r="BE264" s="147"/>
      <c r="BF264" s="147"/>
      <c r="BG264" s="147"/>
      <c r="BH264" s="147"/>
    </row>
    <row r="265" spans="1:60" x14ac:dyDescent="0.2">
      <c r="A265" s="3"/>
      <c r="B265" s="4"/>
      <c r="C265" s="187"/>
      <c r="D265" s="6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AE265">
        <v>15</v>
      </c>
      <c r="AF265">
        <v>21</v>
      </c>
      <c r="AG265" t="s">
        <v>129</v>
      </c>
    </row>
    <row r="266" spans="1:60" x14ac:dyDescent="0.2">
      <c r="A266" s="150"/>
      <c r="B266" s="151" t="s">
        <v>29</v>
      </c>
      <c r="C266" s="188"/>
      <c r="D266" s="152"/>
      <c r="E266" s="153"/>
      <c r="F266" s="153"/>
      <c r="G266" s="167">
        <f>G8+G20+G46+G71+G79+G91+G94+G163+G208+G222+G232+G244+G254+G256</f>
        <v>0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AE266">
        <f>SUMIF(L7:L264,AE265,G7:G264)</f>
        <v>0</v>
      </c>
      <c r="AF266">
        <f>SUMIF(L7:L264,AF265,G7:G264)</f>
        <v>0</v>
      </c>
      <c r="AG266" t="s">
        <v>495</v>
      </c>
    </row>
    <row r="267" spans="1:60" x14ac:dyDescent="0.2">
      <c r="C267" s="189"/>
      <c r="D267" s="10"/>
      <c r="AG267" t="s">
        <v>496</v>
      </c>
    </row>
    <row r="268" spans="1:60" x14ac:dyDescent="0.2">
      <c r="D268" s="10"/>
    </row>
    <row r="269" spans="1:60" x14ac:dyDescent="0.2">
      <c r="D269" s="10"/>
    </row>
    <row r="270" spans="1:60" x14ac:dyDescent="0.2">
      <c r="D270" s="10"/>
    </row>
    <row r="271" spans="1:60" x14ac:dyDescent="0.2">
      <c r="D271" s="10"/>
    </row>
    <row r="272" spans="1:60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0ETRDKlW2yut8x4LcdWcZCd+3FiG9TfMfOFMXminGckVCI8LqhxK0Qq/2uHlAKoiVnhtqefL+RR+rc9rbrc+eg==" saltValue="o/MwMFgEfnobWE1SLbyYrQ==" spinCount="100000" sheet="1" formatRows="0"/>
  <mergeCells count="41">
    <mergeCell ref="C42:G42"/>
    <mergeCell ref="A1:G1"/>
    <mergeCell ref="C2:G2"/>
    <mergeCell ref="C3:G3"/>
    <mergeCell ref="C4:G4"/>
    <mergeCell ref="C10:G10"/>
    <mergeCell ref="C13:G13"/>
    <mergeCell ref="C22:G22"/>
    <mergeCell ref="C25:G25"/>
    <mergeCell ref="C34:G34"/>
    <mergeCell ref="C40:G40"/>
    <mergeCell ref="C41:G41"/>
    <mergeCell ref="C93:G93"/>
    <mergeCell ref="C43:G43"/>
    <mergeCell ref="C44:G44"/>
    <mergeCell ref="C48:G48"/>
    <mergeCell ref="C49:G49"/>
    <mergeCell ref="C52:G52"/>
    <mergeCell ref="C63:G63"/>
    <mergeCell ref="C66:G66"/>
    <mergeCell ref="C69:G69"/>
    <mergeCell ref="C77:G77"/>
    <mergeCell ref="C81:G81"/>
    <mergeCell ref="C84:G84"/>
    <mergeCell ref="C210:G210"/>
    <mergeCell ref="C96:G96"/>
    <mergeCell ref="C128:G128"/>
    <mergeCell ref="C162:G162"/>
    <mergeCell ref="C165:G165"/>
    <mergeCell ref="C166:G166"/>
    <mergeCell ref="C171:G171"/>
    <mergeCell ref="C174:G174"/>
    <mergeCell ref="C175:G175"/>
    <mergeCell ref="C178:G178"/>
    <mergeCell ref="C181:G181"/>
    <mergeCell ref="C207:G207"/>
    <mergeCell ref="C221:G221"/>
    <mergeCell ref="C231:G231"/>
    <mergeCell ref="C246:G246"/>
    <mergeCell ref="C252:G252"/>
    <mergeCell ref="C260:G260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abSelected="1" workbookViewId="0">
      <pane ySplit="7" topLeftCell="A8" activePane="bottomLeft" state="frozen"/>
      <selection pane="bottomLeft" sqref="A1:G1"/>
    </sheetView>
  </sheetViews>
  <sheetFormatPr defaultRowHeight="12.75" outlineLevelRow="1" x14ac:dyDescent="0.2"/>
  <cols>
    <col min="1" max="1" width="3.42578125" customWidth="1"/>
    <col min="2" max="2" width="12.5703125" style="120" customWidth="1"/>
    <col min="3" max="3" width="63.28515625" style="120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52" t="s">
        <v>116</v>
      </c>
      <c r="B1" s="252"/>
      <c r="C1" s="252"/>
      <c r="D1" s="252"/>
      <c r="E1" s="252"/>
      <c r="F1" s="252"/>
      <c r="G1" s="252"/>
      <c r="AG1" t="s">
        <v>117</v>
      </c>
    </row>
    <row r="2" spans="1:60" ht="24.95" customHeight="1" x14ac:dyDescent="0.2">
      <c r="A2" s="139" t="s">
        <v>7</v>
      </c>
      <c r="B2" s="49" t="s">
        <v>43</v>
      </c>
      <c r="C2" s="253" t="s">
        <v>44</v>
      </c>
      <c r="D2" s="254"/>
      <c r="E2" s="254"/>
      <c r="F2" s="254"/>
      <c r="G2" s="255"/>
      <c r="AG2" t="s">
        <v>118</v>
      </c>
    </row>
    <row r="3" spans="1:60" ht="24.95" customHeight="1" x14ac:dyDescent="0.2">
      <c r="A3" s="139" t="s">
        <v>8</v>
      </c>
      <c r="B3" s="49" t="s">
        <v>51</v>
      </c>
      <c r="C3" s="253" t="s">
        <v>52</v>
      </c>
      <c r="D3" s="254"/>
      <c r="E3" s="254"/>
      <c r="F3" s="254"/>
      <c r="G3" s="255"/>
      <c r="AC3" s="120" t="s">
        <v>118</v>
      </c>
      <c r="AG3" t="s">
        <v>119</v>
      </c>
    </row>
    <row r="4" spans="1:60" ht="24.95" customHeight="1" x14ac:dyDescent="0.2">
      <c r="A4" s="140" t="s">
        <v>9</v>
      </c>
      <c r="B4" s="141" t="s">
        <v>53</v>
      </c>
      <c r="C4" s="256" t="s">
        <v>54</v>
      </c>
      <c r="D4" s="257"/>
      <c r="E4" s="257"/>
      <c r="F4" s="257"/>
      <c r="G4" s="258"/>
      <c r="AG4" t="s">
        <v>120</v>
      </c>
    </row>
    <row r="5" spans="1:60" x14ac:dyDescent="0.2">
      <c r="D5" s="10"/>
    </row>
    <row r="6" spans="1:60" ht="38.25" x14ac:dyDescent="0.2">
      <c r="A6" s="143" t="s">
        <v>121</v>
      </c>
      <c r="B6" s="145" t="s">
        <v>122</v>
      </c>
      <c r="C6" s="145" t="s">
        <v>123</v>
      </c>
      <c r="D6" s="144" t="s">
        <v>124</v>
      </c>
      <c r="E6" s="143" t="s">
        <v>125</v>
      </c>
      <c r="F6" s="142" t="s">
        <v>126</v>
      </c>
      <c r="G6" s="143" t="s">
        <v>29</v>
      </c>
      <c r="H6" s="146" t="s">
        <v>30</v>
      </c>
      <c r="I6" s="146" t="s">
        <v>127</v>
      </c>
      <c r="J6" s="146" t="s">
        <v>31</v>
      </c>
      <c r="K6" s="146" t="s">
        <v>128</v>
      </c>
      <c r="L6" s="146" t="s">
        <v>129</v>
      </c>
      <c r="M6" s="146" t="s">
        <v>130</v>
      </c>
      <c r="N6" s="146" t="s">
        <v>131</v>
      </c>
      <c r="O6" s="146" t="s">
        <v>132</v>
      </c>
      <c r="P6" s="146" t="s">
        <v>133</v>
      </c>
      <c r="Q6" s="146" t="s">
        <v>134</v>
      </c>
      <c r="R6" s="146" t="s">
        <v>135</v>
      </c>
      <c r="S6" s="146" t="s">
        <v>136</v>
      </c>
      <c r="T6" s="146" t="s">
        <v>137</v>
      </c>
      <c r="U6" s="146" t="s">
        <v>138</v>
      </c>
      <c r="V6" s="146" t="s">
        <v>139</v>
      </c>
      <c r="W6" s="146" t="s">
        <v>140</v>
      </c>
      <c r="X6" s="146" t="s">
        <v>141</v>
      </c>
      <c r="Y6" s="146" t="s">
        <v>142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x14ac:dyDescent="0.2">
      <c r="A8" s="161" t="s">
        <v>143</v>
      </c>
      <c r="B8" s="162" t="s">
        <v>92</v>
      </c>
      <c r="C8" s="183" t="s">
        <v>94</v>
      </c>
      <c r="D8" s="163"/>
      <c r="E8" s="164"/>
      <c r="F8" s="165"/>
      <c r="G8" s="165">
        <f>SUMIF(AG9:AG16,"&lt;&gt;NOR",G9:G16)</f>
        <v>0</v>
      </c>
      <c r="H8" s="165"/>
      <c r="I8" s="165">
        <f>SUM(I9:I16)</f>
        <v>0</v>
      </c>
      <c r="J8" s="165"/>
      <c r="K8" s="165">
        <f>SUM(K9:K16)</f>
        <v>0</v>
      </c>
      <c r="L8" s="165"/>
      <c r="M8" s="165">
        <f>SUM(M9:M16)</f>
        <v>0</v>
      </c>
      <c r="N8" s="164"/>
      <c r="O8" s="164">
        <f>SUM(O9:O16)</f>
        <v>0</v>
      </c>
      <c r="P8" s="164"/>
      <c r="Q8" s="164">
        <f>SUM(Q9:Q16)</f>
        <v>0</v>
      </c>
      <c r="R8" s="165"/>
      <c r="S8" s="165"/>
      <c r="T8" s="166"/>
      <c r="U8" s="160"/>
      <c r="V8" s="160">
        <f>SUM(V9:V16)</f>
        <v>0</v>
      </c>
      <c r="W8" s="160"/>
      <c r="X8" s="160"/>
      <c r="Y8" s="160"/>
      <c r="AG8" t="s">
        <v>144</v>
      </c>
    </row>
    <row r="9" spans="1:60" outlineLevel="1" x14ac:dyDescent="0.2">
      <c r="A9" s="176">
        <v>1</v>
      </c>
      <c r="B9" s="177" t="s">
        <v>497</v>
      </c>
      <c r="C9" s="186" t="s">
        <v>498</v>
      </c>
      <c r="D9" s="178" t="s">
        <v>499</v>
      </c>
      <c r="E9" s="179">
        <v>1</v>
      </c>
      <c r="F9" s="180"/>
      <c r="G9" s="181">
        <f t="shared" ref="G9:G16" si="0">ROUND(E9*F9,2)</f>
        <v>0</v>
      </c>
      <c r="H9" s="180"/>
      <c r="I9" s="181">
        <f t="shared" ref="I9:I16" si="1">ROUND(E9*H9,2)</f>
        <v>0</v>
      </c>
      <c r="J9" s="180"/>
      <c r="K9" s="181">
        <f t="shared" ref="K9:K16" si="2">ROUND(E9*J9,2)</f>
        <v>0</v>
      </c>
      <c r="L9" s="181">
        <v>21</v>
      </c>
      <c r="M9" s="181">
        <f t="shared" ref="M9:M16" si="3">G9*(1+L9/100)</f>
        <v>0</v>
      </c>
      <c r="N9" s="179">
        <v>0</v>
      </c>
      <c r="O9" s="179">
        <f t="shared" ref="O9:O16" si="4">ROUND(E9*N9,2)</f>
        <v>0</v>
      </c>
      <c r="P9" s="179">
        <v>0</v>
      </c>
      <c r="Q9" s="179">
        <f t="shared" ref="Q9:Q16" si="5">ROUND(E9*P9,2)</f>
        <v>0</v>
      </c>
      <c r="R9" s="181"/>
      <c r="S9" s="181" t="s">
        <v>411</v>
      </c>
      <c r="T9" s="182" t="s">
        <v>412</v>
      </c>
      <c r="U9" s="157">
        <v>0</v>
      </c>
      <c r="V9" s="157">
        <f t="shared" ref="V9:V16" si="6">ROUND(E9*U9,2)</f>
        <v>0</v>
      </c>
      <c r="W9" s="157"/>
      <c r="X9" s="157" t="s">
        <v>151</v>
      </c>
      <c r="Y9" s="157" t="s">
        <v>152</v>
      </c>
      <c r="Z9" s="147"/>
      <c r="AA9" s="147"/>
      <c r="AB9" s="147"/>
      <c r="AC9" s="147"/>
      <c r="AD9" s="147"/>
      <c r="AE9" s="147"/>
      <c r="AF9" s="147"/>
      <c r="AG9" s="147" t="s">
        <v>500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1" x14ac:dyDescent="0.2">
      <c r="A10" s="176">
        <v>2</v>
      </c>
      <c r="B10" s="177" t="s">
        <v>501</v>
      </c>
      <c r="C10" s="186" t="s">
        <v>502</v>
      </c>
      <c r="D10" s="178" t="s">
        <v>499</v>
      </c>
      <c r="E10" s="179">
        <v>1</v>
      </c>
      <c r="F10" s="180"/>
      <c r="G10" s="181">
        <f t="shared" si="0"/>
        <v>0</v>
      </c>
      <c r="H10" s="180"/>
      <c r="I10" s="181">
        <f t="shared" si="1"/>
        <v>0</v>
      </c>
      <c r="J10" s="180"/>
      <c r="K10" s="181">
        <f t="shared" si="2"/>
        <v>0</v>
      </c>
      <c r="L10" s="181">
        <v>21</v>
      </c>
      <c r="M10" s="181">
        <f t="shared" si="3"/>
        <v>0</v>
      </c>
      <c r="N10" s="179">
        <v>0</v>
      </c>
      <c r="O10" s="179">
        <f t="shared" si="4"/>
        <v>0</v>
      </c>
      <c r="P10" s="179">
        <v>0</v>
      </c>
      <c r="Q10" s="179">
        <f t="shared" si="5"/>
        <v>0</v>
      </c>
      <c r="R10" s="181"/>
      <c r="S10" s="181" t="s">
        <v>411</v>
      </c>
      <c r="T10" s="182" t="s">
        <v>412</v>
      </c>
      <c r="U10" s="157">
        <v>0</v>
      </c>
      <c r="V10" s="157">
        <f t="shared" si="6"/>
        <v>0</v>
      </c>
      <c r="W10" s="157"/>
      <c r="X10" s="157" t="s">
        <v>151</v>
      </c>
      <c r="Y10" s="157" t="s">
        <v>152</v>
      </c>
      <c r="Z10" s="147"/>
      <c r="AA10" s="147"/>
      <c r="AB10" s="147"/>
      <c r="AC10" s="147"/>
      <c r="AD10" s="147"/>
      <c r="AE10" s="147"/>
      <c r="AF10" s="147"/>
      <c r="AG10" s="147" t="s">
        <v>500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1" x14ac:dyDescent="0.2">
      <c r="A11" s="176">
        <v>3</v>
      </c>
      <c r="B11" s="177" t="s">
        <v>503</v>
      </c>
      <c r="C11" s="186" t="s">
        <v>504</v>
      </c>
      <c r="D11" s="178" t="s">
        <v>499</v>
      </c>
      <c r="E11" s="179">
        <v>3</v>
      </c>
      <c r="F11" s="180"/>
      <c r="G11" s="181">
        <f t="shared" si="0"/>
        <v>0</v>
      </c>
      <c r="H11" s="180"/>
      <c r="I11" s="181">
        <f t="shared" si="1"/>
        <v>0</v>
      </c>
      <c r="J11" s="180"/>
      <c r="K11" s="181">
        <f t="shared" si="2"/>
        <v>0</v>
      </c>
      <c r="L11" s="181">
        <v>21</v>
      </c>
      <c r="M11" s="181">
        <f t="shared" si="3"/>
        <v>0</v>
      </c>
      <c r="N11" s="179">
        <v>0</v>
      </c>
      <c r="O11" s="179">
        <f t="shared" si="4"/>
        <v>0</v>
      </c>
      <c r="P11" s="179">
        <v>0</v>
      </c>
      <c r="Q11" s="179">
        <f t="shared" si="5"/>
        <v>0</v>
      </c>
      <c r="R11" s="181"/>
      <c r="S11" s="181" t="s">
        <v>411</v>
      </c>
      <c r="T11" s="182" t="s">
        <v>412</v>
      </c>
      <c r="U11" s="157">
        <v>0</v>
      </c>
      <c r="V11" s="157">
        <f t="shared" si="6"/>
        <v>0</v>
      </c>
      <c r="W11" s="157"/>
      <c r="X11" s="157" t="s">
        <v>151</v>
      </c>
      <c r="Y11" s="157" t="s">
        <v>152</v>
      </c>
      <c r="Z11" s="147"/>
      <c r="AA11" s="147"/>
      <c r="AB11" s="147"/>
      <c r="AC11" s="147"/>
      <c r="AD11" s="147"/>
      <c r="AE11" s="147"/>
      <c r="AF11" s="147"/>
      <c r="AG11" s="147" t="s">
        <v>500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1" x14ac:dyDescent="0.2">
      <c r="A12" s="176">
        <v>4</v>
      </c>
      <c r="B12" s="177" t="s">
        <v>505</v>
      </c>
      <c r="C12" s="186" t="s">
        <v>506</v>
      </c>
      <c r="D12" s="178" t="s">
        <v>499</v>
      </c>
      <c r="E12" s="179">
        <v>3</v>
      </c>
      <c r="F12" s="180"/>
      <c r="G12" s="181">
        <f t="shared" si="0"/>
        <v>0</v>
      </c>
      <c r="H12" s="180"/>
      <c r="I12" s="181">
        <f t="shared" si="1"/>
        <v>0</v>
      </c>
      <c r="J12" s="180"/>
      <c r="K12" s="181">
        <f t="shared" si="2"/>
        <v>0</v>
      </c>
      <c r="L12" s="181">
        <v>21</v>
      </c>
      <c r="M12" s="181">
        <f t="shared" si="3"/>
        <v>0</v>
      </c>
      <c r="N12" s="179">
        <v>0</v>
      </c>
      <c r="O12" s="179">
        <f t="shared" si="4"/>
        <v>0</v>
      </c>
      <c r="P12" s="179">
        <v>0</v>
      </c>
      <c r="Q12" s="179">
        <f t="shared" si="5"/>
        <v>0</v>
      </c>
      <c r="R12" s="181"/>
      <c r="S12" s="181" t="s">
        <v>411</v>
      </c>
      <c r="T12" s="182" t="s">
        <v>412</v>
      </c>
      <c r="U12" s="157">
        <v>0</v>
      </c>
      <c r="V12" s="157">
        <f t="shared" si="6"/>
        <v>0</v>
      </c>
      <c r="W12" s="157"/>
      <c r="X12" s="157" t="s">
        <v>151</v>
      </c>
      <c r="Y12" s="157" t="s">
        <v>152</v>
      </c>
      <c r="Z12" s="147"/>
      <c r="AA12" s="147"/>
      <c r="AB12" s="147"/>
      <c r="AC12" s="147"/>
      <c r="AD12" s="147"/>
      <c r="AE12" s="147"/>
      <c r="AF12" s="147"/>
      <c r="AG12" s="147" t="s">
        <v>500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1" x14ac:dyDescent="0.2">
      <c r="A13" s="176">
        <v>5</v>
      </c>
      <c r="B13" s="177" t="s">
        <v>507</v>
      </c>
      <c r="C13" s="186" t="s">
        <v>508</v>
      </c>
      <c r="D13" s="178" t="s">
        <v>187</v>
      </c>
      <c r="E13" s="179">
        <v>40</v>
      </c>
      <c r="F13" s="180"/>
      <c r="G13" s="181">
        <f t="shared" si="0"/>
        <v>0</v>
      </c>
      <c r="H13" s="180"/>
      <c r="I13" s="181">
        <f t="shared" si="1"/>
        <v>0</v>
      </c>
      <c r="J13" s="180"/>
      <c r="K13" s="181">
        <f t="shared" si="2"/>
        <v>0</v>
      </c>
      <c r="L13" s="181">
        <v>21</v>
      </c>
      <c r="M13" s="181">
        <f t="shared" si="3"/>
        <v>0</v>
      </c>
      <c r="N13" s="179">
        <v>0</v>
      </c>
      <c r="O13" s="179">
        <f t="shared" si="4"/>
        <v>0</v>
      </c>
      <c r="P13" s="179">
        <v>0</v>
      </c>
      <c r="Q13" s="179">
        <f t="shared" si="5"/>
        <v>0</v>
      </c>
      <c r="R13" s="181"/>
      <c r="S13" s="181" t="s">
        <v>411</v>
      </c>
      <c r="T13" s="182" t="s">
        <v>412</v>
      </c>
      <c r="U13" s="157">
        <v>0</v>
      </c>
      <c r="V13" s="157">
        <f t="shared" si="6"/>
        <v>0</v>
      </c>
      <c r="W13" s="157"/>
      <c r="X13" s="157" t="s">
        <v>151</v>
      </c>
      <c r="Y13" s="157" t="s">
        <v>152</v>
      </c>
      <c r="Z13" s="147"/>
      <c r="AA13" s="147"/>
      <c r="AB13" s="147"/>
      <c r="AC13" s="147"/>
      <c r="AD13" s="147"/>
      <c r="AE13" s="147"/>
      <c r="AF13" s="147"/>
      <c r="AG13" s="147" t="s">
        <v>500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1" x14ac:dyDescent="0.2">
      <c r="A14" s="176">
        <v>6</v>
      </c>
      <c r="B14" s="177" t="s">
        <v>509</v>
      </c>
      <c r="C14" s="186" t="s">
        <v>510</v>
      </c>
      <c r="D14" s="178" t="s">
        <v>187</v>
      </c>
      <c r="E14" s="179">
        <v>120</v>
      </c>
      <c r="F14" s="180"/>
      <c r="G14" s="181">
        <f t="shared" si="0"/>
        <v>0</v>
      </c>
      <c r="H14" s="180"/>
      <c r="I14" s="181">
        <f t="shared" si="1"/>
        <v>0</v>
      </c>
      <c r="J14" s="180"/>
      <c r="K14" s="181">
        <f t="shared" si="2"/>
        <v>0</v>
      </c>
      <c r="L14" s="181">
        <v>21</v>
      </c>
      <c r="M14" s="181">
        <f t="shared" si="3"/>
        <v>0</v>
      </c>
      <c r="N14" s="179">
        <v>0</v>
      </c>
      <c r="O14" s="179">
        <f t="shared" si="4"/>
        <v>0</v>
      </c>
      <c r="P14" s="179">
        <v>0</v>
      </c>
      <c r="Q14" s="179">
        <f t="shared" si="5"/>
        <v>0</v>
      </c>
      <c r="R14" s="181"/>
      <c r="S14" s="181" t="s">
        <v>411</v>
      </c>
      <c r="T14" s="182" t="s">
        <v>412</v>
      </c>
      <c r="U14" s="157">
        <v>0</v>
      </c>
      <c r="V14" s="157">
        <f t="shared" si="6"/>
        <v>0</v>
      </c>
      <c r="W14" s="157"/>
      <c r="X14" s="157" t="s">
        <v>151</v>
      </c>
      <c r="Y14" s="157" t="s">
        <v>152</v>
      </c>
      <c r="Z14" s="147"/>
      <c r="AA14" s="147"/>
      <c r="AB14" s="147"/>
      <c r="AC14" s="147"/>
      <c r="AD14" s="147"/>
      <c r="AE14" s="147"/>
      <c r="AF14" s="147"/>
      <c r="AG14" s="147" t="s">
        <v>500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1" x14ac:dyDescent="0.2">
      <c r="A15" s="176">
        <v>7</v>
      </c>
      <c r="B15" s="177" t="s">
        <v>511</v>
      </c>
      <c r="C15" s="186" t="s">
        <v>512</v>
      </c>
      <c r="D15" s="178" t="s">
        <v>499</v>
      </c>
      <c r="E15" s="179">
        <v>2</v>
      </c>
      <c r="F15" s="180"/>
      <c r="G15" s="181">
        <f t="shared" si="0"/>
        <v>0</v>
      </c>
      <c r="H15" s="180"/>
      <c r="I15" s="181">
        <f t="shared" si="1"/>
        <v>0</v>
      </c>
      <c r="J15" s="180"/>
      <c r="K15" s="181">
        <f t="shared" si="2"/>
        <v>0</v>
      </c>
      <c r="L15" s="181">
        <v>21</v>
      </c>
      <c r="M15" s="181">
        <f t="shared" si="3"/>
        <v>0</v>
      </c>
      <c r="N15" s="179">
        <v>0</v>
      </c>
      <c r="O15" s="179">
        <f t="shared" si="4"/>
        <v>0</v>
      </c>
      <c r="P15" s="179">
        <v>0</v>
      </c>
      <c r="Q15" s="179">
        <f t="shared" si="5"/>
        <v>0</v>
      </c>
      <c r="R15" s="181"/>
      <c r="S15" s="181" t="s">
        <v>411</v>
      </c>
      <c r="T15" s="182" t="s">
        <v>412</v>
      </c>
      <c r="U15" s="157">
        <v>0</v>
      </c>
      <c r="V15" s="157">
        <f t="shared" si="6"/>
        <v>0</v>
      </c>
      <c r="W15" s="157"/>
      <c r="X15" s="157" t="s">
        <v>151</v>
      </c>
      <c r="Y15" s="157" t="s">
        <v>152</v>
      </c>
      <c r="Z15" s="147"/>
      <c r="AA15" s="147"/>
      <c r="AB15" s="147"/>
      <c r="AC15" s="147"/>
      <c r="AD15" s="147"/>
      <c r="AE15" s="147"/>
      <c r="AF15" s="147"/>
      <c r="AG15" s="147" t="s">
        <v>500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1" x14ac:dyDescent="0.2">
      <c r="A16" s="176">
        <v>8</v>
      </c>
      <c r="B16" s="177" t="s">
        <v>513</v>
      </c>
      <c r="C16" s="186" t="s">
        <v>514</v>
      </c>
      <c r="D16" s="178" t="s">
        <v>499</v>
      </c>
      <c r="E16" s="179">
        <v>2</v>
      </c>
      <c r="F16" s="180"/>
      <c r="G16" s="181">
        <f t="shared" si="0"/>
        <v>0</v>
      </c>
      <c r="H16" s="180"/>
      <c r="I16" s="181">
        <f t="shared" si="1"/>
        <v>0</v>
      </c>
      <c r="J16" s="180"/>
      <c r="K16" s="181">
        <f t="shared" si="2"/>
        <v>0</v>
      </c>
      <c r="L16" s="181">
        <v>21</v>
      </c>
      <c r="M16" s="181">
        <f t="shared" si="3"/>
        <v>0</v>
      </c>
      <c r="N16" s="179">
        <v>0</v>
      </c>
      <c r="O16" s="179">
        <f t="shared" si="4"/>
        <v>0</v>
      </c>
      <c r="P16" s="179">
        <v>0</v>
      </c>
      <c r="Q16" s="179">
        <f t="shared" si="5"/>
        <v>0</v>
      </c>
      <c r="R16" s="181"/>
      <c r="S16" s="181" t="s">
        <v>411</v>
      </c>
      <c r="T16" s="182" t="s">
        <v>412</v>
      </c>
      <c r="U16" s="157">
        <v>0</v>
      </c>
      <c r="V16" s="157">
        <f t="shared" si="6"/>
        <v>0</v>
      </c>
      <c r="W16" s="157"/>
      <c r="X16" s="157" t="s">
        <v>151</v>
      </c>
      <c r="Y16" s="157" t="s">
        <v>152</v>
      </c>
      <c r="Z16" s="147"/>
      <c r="AA16" s="147"/>
      <c r="AB16" s="147"/>
      <c r="AC16" s="147"/>
      <c r="AD16" s="147"/>
      <c r="AE16" s="147"/>
      <c r="AF16" s="147"/>
      <c r="AG16" s="147" t="s">
        <v>500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x14ac:dyDescent="0.2">
      <c r="A17" s="161" t="s">
        <v>143</v>
      </c>
      <c r="B17" s="162" t="s">
        <v>95</v>
      </c>
      <c r="C17" s="183" t="s">
        <v>96</v>
      </c>
      <c r="D17" s="163"/>
      <c r="E17" s="164"/>
      <c r="F17" s="165"/>
      <c r="G17" s="165">
        <f>SUMIF(AG18:AG20,"&lt;&gt;NOR",G18:G20)</f>
        <v>0</v>
      </c>
      <c r="H17" s="165"/>
      <c r="I17" s="165">
        <f>SUM(I18:I20)</f>
        <v>0</v>
      </c>
      <c r="J17" s="165"/>
      <c r="K17" s="165">
        <f>SUM(K18:K20)</f>
        <v>0</v>
      </c>
      <c r="L17" s="165"/>
      <c r="M17" s="165">
        <f>SUM(M18:M20)</f>
        <v>0</v>
      </c>
      <c r="N17" s="164"/>
      <c r="O17" s="164">
        <f>SUM(O18:O20)</f>
        <v>0</v>
      </c>
      <c r="P17" s="164"/>
      <c r="Q17" s="164">
        <f>SUM(Q18:Q20)</f>
        <v>0</v>
      </c>
      <c r="R17" s="165"/>
      <c r="S17" s="165"/>
      <c r="T17" s="166"/>
      <c r="U17" s="160"/>
      <c r="V17" s="160">
        <f>SUM(V18:V20)</f>
        <v>0</v>
      </c>
      <c r="W17" s="160"/>
      <c r="X17" s="160"/>
      <c r="Y17" s="160"/>
      <c r="AG17" t="s">
        <v>144</v>
      </c>
    </row>
    <row r="18" spans="1:60" ht="22.5" outlineLevel="1" x14ac:dyDescent="0.2">
      <c r="A18" s="176">
        <v>9</v>
      </c>
      <c r="B18" s="177" t="s">
        <v>515</v>
      </c>
      <c r="C18" s="186" t="s">
        <v>516</v>
      </c>
      <c r="D18" s="178" t="s">
        <v>499</v>
      </c>
      <c r="E18" s="179">
        <v>4</v>
      </c>
      <c r="F18" s="180"/>
      <c r="G18" s="181">
        <f>ROUND(E18*F18,2)</f>
        <v>0</v>
      </c>
      <c r="H18" s="180"/>
      <c r="I18" s="181">
        <f>ROUND(E18*H18,2)</f>
        <v>0</v>
      </c>
      <c r="J18" s="180"/>
      <c r="K18" s="181">
        <f>ROUND(E18*J18,2)</f>
        <v>0</v>
      </c>
      <c r="L18" s="181">
        <v>21</v>
      </c>
      <c r="M18" s="181">
        <f>G18*(1+L18/100)</f>
        <v>0</v>
      </c>
      <c r="N18" s="179">
        <v>0</v>
      </c>
      <c r="O18" s="179">
        <f>ROUND(E18*N18,2)</f>
        <v>0</v>
      </c>
      <c r="P18" s="179">
        <v>0</v>
      </c>
      <c r="Q18" s="179">
        <f>ROUND(E18*P18,2)</f>
        <v>0</v>
      </c>
      <c r="R18" s="181"/>
      <c r="S18" s="181" t="s">
        <v>411</v>
      </c>
      <c r="T18" s="182" t="s">
        <v>412</v>
      </c>
      <c r="U18" s="157">
        <v>0</v>
      </c>
      <c r="V18" s="157">
        <f>ROUND(E18*U18,2)</f>
        <v>0</v>
      </c>
      <c r="W18" s="157"/>
      <c r="X18" s="157" t="s">
        <v>151</v>
      </c>
      <c r="Y18" s="157" t="s">
        <v>152</v>
      </c>
      <c r="Z18" s="147"/>
      <c r="AA18" s="147"/>
      <c r="AB18" s="147"/>
      <c r="AC18" s="147"/>
      <c r="AD18" s="147"/>
      <c r="AE18" s="147"/>
      <c r="AF18" s="147"/>
      <c r="AG18" s="147" t="s">
        <v>500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1" x14ac:dyDescent="0.2">
      <c r="A19" s="176">
        <v>10</v>
      </c>
      <c r="B19" s="177" t="s">
        <v>517</v>
      </c>
      <c r="C19" s="186" t="s">
        <v>518</v>
      </c>
      <c r="D19" s="178" t="s">
        <v>499</v>
      </c>
      <c r="E19" s="179">
        <v>24</v>
      </c>
      <c r="F19" s="180"/>
      <c r="G19" s="181">
        <f>ROUND(E19*F19,2)</f>
        <v>0</v>
      </c>
      <c r="H19" s="180"/>
      <c r="I19" s="181">
        <f>ROUND(E19*H19,2)</f>
        <v>0</v>
      </c>
      <c r="J19" s="180"/>
      <c r="K19" s="181">
        <f>ROUND(E19*J19,2)</f>
        <v>0</v>
      </c>
      <c r="L19" s="181">
        <v>21</v>
      </c>
      <c r="M19" s="181">
        <f>G19*(1+L19/100)</f>
        <v>0</v>
      </c>
      <c r="N19" s="179">
        <v>0</v>
      </c>
      <c r="O19" s="179">
        <f>ROUND(E19*N19,2)</f>
        <v>0</v>
      </c>
      <c r="P19" s="179">
        <v>0</v>
      </c>
      <c r="Q19" s="179">
        <f>ROUND(E19*P19,2)</f>
        <v>0</v>
      </c>
      <c r="R19" s="181"/>
      <c r="S19" s="181" t="s">
        <v>411</v>
      </c>
      <c r="T19" s="182" t="s">
        <v>412</v>
      </c>
      <c r="U19" s="157">
        <v>0</v>
      </c>
      <c r="V19" s="157">
        <f>ROUND(E19*U19,2)</f>
        <v>0</v>
      </c>
      <c r="W19" s="157"/>
      <c r="X19" s="157" t="s">
        <v>151</v>
      </c>
      <c r="Y19" s="157" t="s">
        <v>152</v>
      </c>
      <c r="Z19" s="147"/>
      <c r="AA19" s="147"/>
      <c r="AB19" s="147"/>
      <c r="AC19" s="147"/>
      <c r="AD19" s="147"/>
      <c r="AE19" s="147"/>
      <c r="AF19" s="147"/>
      <c r="AG19" s="147" t="s">
        <v>500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1" x14ac:dyDescent="0.2">
      <c r="A20" s="176">
        <v>11</v>
      </c>
      <c r="B20" s="177" t="s">
        <v>519</v>
      </c>
      <c r="C20" s="186" t="s">
        <v>520</v>
      </c>
      <c r="D20" s="178" t="s">
        <v>499</v>
      </c>
      <c r="E20" s="179">
        <v>24</v>
      </c>
      <c r="F20" s="180"/>
      <c r="G20" s="181">
        <f>ROUND(E20*F20,2)</f>
        <v>0</v>
      </c>
      <c r="H20" s="180"/>
      <c r="I20" s="181">
        <f>ROUND(E20*H20,2)</f>
        <v>0</v>
      </c>
      <c r="J20" s="180"/>
      <c r="K20" s="181">
        <f>ROUND(E20*J20,2)</f>
        <v>0</v>
      </c>
      <c r="L20" s="181">
        <v>21</v>
      </c>
      <c r="M20" s="181">
        <f>G20*(1+L20/100)</f>
        <v>0</v>
      </c>
      <c r="N20" s="179">
        <v>0</v>
      </c>
      <c r="O20" s="179">
        <f>ROUND(E20*N20,2)</f>
        <v>0</v>
      </c>
      <c r="P20" s="179">
        <v>0</v>
      </c>
      <c r="Q20" s="179">
        <f>ROUND(E20*P20,2)</f>
        <v>0</v>
      </c>
      <c r="R20" s="181"/>
      <c r="S20" s="181" t="s">
        <v>411</v>
      </c>
      <c r="T20" s="182" t="s">
        <v>412</v>
      </c>
      <c r="U20" s="157">
        <v>0</v>
      </c>
      <c r="V20" s="157">
        <f>ROUND(E20*U20,2)</f>
        <v>0</v>
      </c>
      <c r="W20" s="157"/>
      <c r="X20" s="157" t="s">
        <v>151</v>
      </c>
      <c r="Y20" s="157" t="s">
        <v>152</v>
      </c>
      <c r="Z20" s="147"/>
      <c r="AA20" s="147"/>
      <c r="AB20" s="147"/>
      <c r="AC20" s="147"/>
      <c r="AD20" s="147"/>
      <c r="AE20" s="147"/>
      <c r="AF20" s="147"/>
      <c r="AG20" s="147" t="s">
        <v>500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x14ac:dyDescent="0.2">
      <c r="A21" s="161" t="s">
        <v>143</v>
      </c>
      <c r="B21" s="162" t="s">
        <v>97</v>
      </c>
      <c r="C21" s="183" t="s">
        <v>98</v>
      </c>
      <c r="D21" s="163"/>
      <c r="E21" s="164"/>
      <c r="F21" s="165"/>
      <c r="G21" s="165">
        <f>SUMIF(AG22:AG45,"&lt;&gt;NOR",G22:G45)</f>
        <v>0</v>
      </c>
      <c r="H21" s="165"/>
      <c r="I21" s="165">
        <f>SUM(I22:I45)</f>
        <v>0</v>
      </c>
      <c r="J21" s="165"/>
      <c r="K21" s="165">
        <f>SUM(K22:K45)</f>
        <v>0</v>
      </c>
      <c r="L21" s="165"/>
      <c r="M21" s="165">
        <f>SUM(M22:M45)</f>
        <v>0</v>
      </c>
      <c r="N21" s="164"/>
      <c r="O21" s="164">
        <f>SUM(O22:O45)</f>
        <v>0</v>
      </c>
      <c r="P21" s="164"/>
      <c r="Q21" s="164">
        <f>SUM(Q22:Q45)</f>
        <v>0</v>
      </c>
      <c r="R21" s="165"/>
      <c r="S21" s="165"/>
      <c r="T21" s="166"/>
      <c r="U21" s="160"/>
      <c r="V21" s="160">
        <f>SUM(V22:V45)</f>
        <v>0</v>
      </c>
      <c r="W21" s="160"/>
      <c r="X21" s="160"/>
      <c r="Y21" s="160"/>
      <c r="AG21" t="s">
        <v>144</v>
      </c>
    </row>
    <row r="22" spans="1:60" ht="22.5" outlineLevel="1" x14ac:dyDescent="0.2">
      <c r="A22" s="176">
        <v>12</v>
      </c>
      <c r="B22" s="177" t="s">
        <v>521</v>
      </c>
      <c r="C22" s="186" t="s">
        <v>522</v>
      </c>
      <c r="D22" s="178" t="s">
        <v>499</v>
      </c>
      <c r="E22" s="179">
        <v>1</v>
      </c>
      <c r="F22" s="180"/>
      <c r="G22" s="181">
        <f t="shared" ref="G22:G45" si="7">ROUND(E22*F22,2)</f>
        <v>0</v>
      </c>
      <c r="H22" s="180"/>
      <c r="I22" s="181">
        <f t="shared" ref="I22:I45" si="8">ROUND(E22*H22,2)</f>
        <v>0</v>
      </c>
      <c r="J22" s="180"/>
      <c r="K22" s="181">
        <f t="shared" ref="K22:K45" si="9">ROUND(E22*J22,2)</f>
        <v>0</v>
      </c>
      <c r="L22" s="181">
        <v>21</v>
      </c>
      <c r="M22" s="181">
        <f t="shared" ref="M22:M45" si="10">G22*(1+L22/100)</f>
        <v>0</v>
      </c>
      <c r="N22" s="179">
        <v>0</v>
      </c>
      <c r="O22" s="179">
        <f t="shared" ref="O22:O45" si="11">ROUND(E22*N22,2)</f>
        <v>0</v>
      </c>
      <c r="P22" s="179">
        <v>0</v>
      </c>
      <c r="Q22" s="179">
        <f t="shared" ref="Q22:Q45" si="12">ROUND(E22*P22,2)</f>
        <v>0</v>
      </c>
      <c r="R22" s="181"/>
      <c r="S22" s="181" t="s">
        <v>411</v>
      </c>
      <c r="T22" s="182" t="s">
        <v>412</v>
      </c>
      <c r="U22" s="157">
        <v>0</v>
      </c>
      <c r="V22" s="157">
        <f t="shared" ref="V22:V45" si="13">ROUND(E22*U22,2)</f>
        <v>0</v>
      </c>
      <c r="W22" s="157"/>
      <c r="X22" s="157" t="s">
        <v>151</v>
      </c>
      <c r="Y22" s="157" t="s">
        <v>152</v>
      </c>
      <c r="Z22" s="147"/>
      <c r="AA22" s="147"/>
      <c r="AB22" s="147"/>
      <c r="AC22" s="147"/>
      <c r="AD22" s="147"/>
      <c r="AE22" s="147"/>
      <c r="AF22" s="147"/>
      <c r="AG22" s="147" t="s">
        <v>500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1" x14ac:dyDescent="0.2">
      <c r="A23" s="176">
        <v>13</v>
      </c>
      <c r="B23" s="177" t="s">
        <v>523</v>
      </c>
      <c r="C23" s="186" t="s">
        <v>524</v>
      </c>
      <c r="D23" s="178" t="s">
        <v>187</v>
      </c>
      <c r="E23" s="179">
        <v>0.7</v>
      </c>
      <c r="F23" s="180"/>
      <c r="G23" s="181">
        <f t="shared" si="7"/>
        <v>0</v>
      </c>
      <c r="H23" s="180"/>
      <c r="I23" s="181">
        <f t="shared" si="8"/>
        <v>0</v>
      </c>
      <c r="J23" s="180"/>
      <c r="K23" s="181">
        <f t="shared" si="9"/>
        <v>0</v>
      </c>
      <c r="L23" s="181">
        <v>21</v>
      </c>
      <c r="M23" s="181">
        <f t="shared" si="10"/>
        <v>0</v>
      </c>
      <c r="N23" s="179">
        <v>0</v>
      </c>
      <c r="O23" s="179">
        <f t="shared" si="11"/>
        <v>0</v>
      </c>
      <c r="P23" s="179">
        <v>0</v>
      </c>
      <c r="Q23" s="179">
        <f t="shared" si="12"/>
        <v>0</v>
      </c>
      <c r="R23" s="181"/>
      <c r="S23" s="181" t="s">
        <v>411</v>
      </c>
      <c r="T23" s="182" t="s">
        <v>412</v>
      </c>
      <c r="U23" s="157">
        <v>0</v>
      </c>
      <c r="V23" s="157">
        <f t="shared" si="13"/>
        <v>0</v>
      </c>
      <c r="W23" s="157"/>
      <c r="X23" s="157" t="s">
        <v>151</v>
      </c>
      <c r="Y23" s="157" t="s">
        <v>152</v>
      </c>
      <c r="Z23" s="147"/>
      <c r="AA23" s="147"/>
      <c r="AB23" s="147"/>
      <c r="AC23" s="147"/>
      <c r="AD23" s="147"/>
      <c r="AE23" s="147"/>
      <c r="AF23" s="147"/>
      <c r="AG23" s="147" t="s">
        <v>500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1" x14ac:dyDescent="0.2">
      <c r="A24" s="176">
        <v>14</v>
      </c>
      <c r="B24" s="177" t="s">
        <v>525</v>
      </c>
      <c r="C24" s="186" t="s">
        <v>526</v>
      </c>
      <c r="D24" s="178" t="s">
        <v>499</v>
      </c>
      <c r="E24" s="179">
        <v>1</v>
      </c>
      <c r="F24" s="180"/>
      <c r="G24" s="181">
        <f t="shared" si="7"/>
        <v>0</v>
      </c>
      <c r="H24" s="180"/>
      <c r="I24" s="181">
        <f t="shared" si="8"/>
        <v>0</v>
      </c>
      <c r="J24" s="180"/>
      <c r="K24" s="181">
        <f t="shared" si="9"/>
        <v>0</v>
      </c>
      <c r="L24" s="181">
        <v>21</v>
      </c>
      <c r="M24" s="181">
        <f t="shared" si="10"/>
        <v>0</v>
      </c>
      <c r="N24" s="179">
        <v>0</v>
      </c>
      <c r="O24" s="179">
        <f t="shared" si="11"/>
        <v>0</v>
      </c>
      <c r="P24" s="179">
        <v>0</v>
      </c>
      <c r="Q24" s="179">
        <f t="shared" si="12"/>
        <v>0</v>
      </c>
      <c r="R24" s="181"/>
      <c r="S24" s="181" t="s">
        <v>411</v>
      </c>
      <c r="T24" s="182" t="s">
        <v>412</v>
      </c>
      <c r="U24" s="157">
        <v>0</v>
      </c>
      <c r="V24" s="157">
        <f t="shared" si="13"/>
        <v>0</v>
      </c>
      <c r="W24" s="157"/>
      <c r="X24" s="157" t="s">
        <v>151</v>
      </c>
      <c r="Y24" s="157" t="s">
        <v>152</v>
      </c>
      <c r="Z24" s="147"/>
      <c r="AA24" s="147"/>
      <c r="AB24" s="147"/>
      <c r="AC24" s="147"/>
      <c r="AD24" s="147"/>
      <c r="AE24" s="147"/>
      <c r="AF24" s="147"/>
      <c r="AG24" s="147" t="s">
        <v>500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1" x14ac:dyDescent="0.2">
      <c r="A25" s="176">
        <v>15</v>
      </c>
      <c r="B25" s="177" t="s">
        <v>527</v>
      </c>
      <c r="C25" s="186" t="s">
        <v>528</v>
      </c>
      <c r="D25" s="178" t="s">
        <v>499</v>
      </c>
      <c r="E25" s="179">
        <v>1</v>
      </c>
      <c r="F25" s="180"/>
      <c r="G25" s="181">
        <f t="shared" si="7"/>
        <v>0</v>
      </c>
      <c r="H25" s="180"/>
      <c r="I25" s="181">
        <f t="shared" si="8"/>
        <v>0</v>
      </c>
      <c r="J25" s="180"/>
      <c r="K25" s="181">
        <f t="shared" si="9"/>
        <v>0</v>
      </c>
      <c r="L25" s="181">
        <v>21</v>
      </c>
      <c r="M25" s="181">
        <f t="shared" si="10"/>
        <v>0</v>
      </c>
      <c r="N25" s="179">
        <v>0</v>
      </c>
      <c r="O25" s="179">
        <f t="shared" si="11"/>
        <v>0</v>
      </c>
      <c r="P25" s="179">
        <v>0</v>
      </c>
      <c r="Q25" s="179">
        <f t="shared" si="12"/>
        <v>0</v>
      </c>
      <c r="R25" s="181"/>
      <c r="S25" s="181" t="s">
        <v>411</v>
      </c>
      <c r="T25" s="182" t="s">
        <v>412</v>
      </c>
      <c r="U25" s="157">
        <v>0</v>
      </c>
      <c r="V25" s="157">
        <f t="shared" si="13"/>
        <v>0</v>
      </c>
      <c r="W25" s="157"/>
      <c r="X25" s="157" t="s">
        <v>151</v>
      </c>
      <c r="Y25" s="157" t="s">
        <v>152</v>
      </c>
      <c r="Z25" s="147"/>
      <c r="AA25" s="147"/>
      <c r="AB25" s="147"/>
      <c r="AC25" s="147"/>
      <c r="AD25" s="147"/>
      <c r="AE25" s="147"/>
      <c r="AF25" s="147"/>
      <c r="AG25" s="147" t="s">
        <v>500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1" x14ac:dyDescent="0.2">
      <c r="A26" s="176">
        <v>16</v>
      </c>
      <c r="B26" s="177" t="s">
        <v>529</v>
      </c>
      <c r="C26" s="186" t="s">
        <v>530</v>
      </c>
      <c r="D26" s="178" t="s">
        <v>499</v>
      </c>
      <c r="E26" s="179">
        <v>1</v>
      </c>
      <c r="F26" s="180"/>
      <c r="G26" s="181">
        <f t="shared" si="7"/>
        <v>0</v>
      </c>
      <c r="H26" s="180"/>
      <c r="I26" s="181">
        <f t="shared" si="8"/>
        <v>0</v>
      </c>
      <c r="J26" s="180"/>
      <c r="K26" s="181">
        <f t="shared" si="9"/>
        <v>0</v>
      </c>
      <c r="L26" s="181">
        <v>21</v>
      </c>
      <c r="M26" s="181">
        <f t="shared" si="10"/>
        <v>0</v>
      </c>
      <c r="N26" s="179">
        <v>0</v>
      </c>
      <c r="O26" s="179">
        <f t="shared" si="11"/>
        <v>0</v>
      </c>
      <c r="P26" s="179">
        <v>0</v>
      </c>
      <c r="Q26" s="179">
        <f t="shared" si="12"/>
        <v>0</v>
      </c>
      <c r="R26" s="181"/>
      <c r="S26" s="181" t="s">
        <v>411</v>
      </c>
      <c r="T26" s="182" t="s">
        <v>412</v>
      </c>
      <c r="U26" s="157">
        <v>0</v>
      </c>
      <c r="V26" s="157">
        <f t="shared" si="13"/>
        <v>0</v>
      </c>
      <c r="W26" s="157"/>
      <c r="X26" s="157" t="s">
        <v>151</v>
      </c>
      <c r="Y26" s="157" t="s">
        <v>152</v>
      </c>
      <c r="Z26" s="147"/>
      <c r="AA26" s="147"/>
      <c r="AB26" s="147"/>
      <c r="AC26" s="147"/>
      <c r="AD26" s="147"/>
      <c r="AE26" s="147"/>
      <c r="AF26" s="147"/>
      <c r="AG26" s="147" t="s">
        <v>500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1" x14ac:dyDescent="0.2">
      <c r="A27" s="176">
        <v>17</v>
      </c>
      <c r="B27" s="177" t="s">
        <v>531</v>
      </c>
      <c r="C27" s="186" t="s">
        <v>532</v>
      </c>
      <c r="D27" s="178" t="s">
        <v>499</v>
      </c>
      <c r="E27" s="179">
        <v>1</v>
      </c>
      <c r="F27" s="180"/>
      <c r="G27" s="181">
        <f t="shared" si="7"/>
        <v>0</v>
      </c>
      <c r="H27" s="180"/>
      <c r="I27" s="181">
        <f t="shared" si="8"/>
        <v>0</v>
      </c>
      <c r="J27" s="180"/>
      <c r="K27" s="181">
        <f t="shared" si="9"/>
        <v>0</v>
      </c>
      <c r="L27" s="181">
        <v>21</v>
      </c>
      <c r="M27" s="181">
        <f t="shared" si="10"/>
        <v>0</v>
      </c>
      <c r="N27" s="179">
        <v>0</v>
      </c>
      <c r="O27" s="179">
        <f t="shared" si="11"/>
        <v>0</v>
      </c>
      <c r="P27" s="179">
        <v>0</v>
      </c>
      <c r="Q27" s="179">
        <f t="shared" si="12"/>
        <v>0</v>
      </c>
      <c r="R27" s="181"/>
      <c r="S27" s="181" t="s">
        <v>411</v>
      </c>
      <c r="T27" s="182" t="s">
        <v>412</v>
      </c>
      <c r="U27" s="157">
        <v>0</v>
      </c>
      <c r="V27" s="157">
        <f t="shared" si="13"/>
        <v>0</v>
      </c>
      <c r="W27" s="157"/>
      <c r="X27" s="157" t="s">
        <v>151</v>
      </c>
      <c r="Y27" s="157" t="s">
        <v>152</v>
      </c>
      <c r="Z27" s="147"/>
      <c r="AA27" s="147"/>
      <c r="AB27" s="147"/>
      <c r="AC27" s="147"/>
      <c r="AD27" s="147"/>
      <c r="AE27" s="147"/>
      <c r="AF27" s="147"/>
      <c r="AG27" s="147" t="s">
        <v>500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1" x14ac:dyDescent="0.2">
      <c r="A28" s="176">
        <v>18</v>
      </c>
      <c r="B28" s="177" t="s">
        <v>533</v>
      </c>
      <c r="C28" s="186" t="s">
        <v>534</v>
      </c>
      <c r="D28" s="178" t="s">
        <v>535</v>
      </c>
      <c r="E28" s="179">
        <v>1</v>
      </c>
      <c r="F28" s="180"/>
      <c r="G28" s="181">
        <f t="shared" si="7"/>
        <v>0</v>
      </c>
      <c r="H28" s="180"/>
      <c r="I28" s="181">
        <f t="shared" si="8"/>
        <v>0</v>
      </c>
      <c r="J28" s="180"/>
      <c r="K28" s="181">
        <f t="shared" si="9"/>
        <v>0</v>
      </c>
      <c r="L28" s="181">
        <v>21</v>
      </c>
      <c r="M28" s="181">
        <f t="shared" si="10"/>
        <v>0</v>
      </c>
      <c r="N28" s="179">
        <v>0</v>
      </c>
      <c r="O28" s="179">
        <f t="shared" si="11"/>
        <v>0</v>
      </c>
      <c r="P28" s="179">
        <v>0</v>
      </c>
      <c r="Q28" s="179">
        <f t="shared" si="12"/>
        <v>0</v>
      </c>
      <c r="R28" s="181"/>
      <c r="S28" s="181" t="s">
        <v>411</v>
      </c>
      <c r="T28" s="182" t="s">
        <v>412</v>
      </c>
      <c r="U28" s="157">
        <v>0</v>
      </c>
      <c r="V28" s="157">
        <f t="shared" si="13"/>
        <v>0</v>
      </c>
      <c r="W28" s="157"/>
      <c r="X28" s="157" t="s">
        <v>151</v>
      </c>
      <c r="Y28" s="157" t="s">
        <v>152</v>
      </c>
      <c r="Z28" s="147"/>
      <c r="AA28" s="147"/>
      <c r="AB28" s="147"/>
      <c r="AC28" s="147"/>
      <c r="AD28" s="147"/>
      <c r="AE28" s="147"/>
      <c r="AF28" s="147"/>
      <c r="AG28" s="147" t="s">
        <v>500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1" x14ac:dyDescent="0.2">
      <c r="A29" s="176">
        <v>19</v>
      </c>
      <c r="B29" s="177" t="s">
        <v>536</v>
      </c>
      <c r="C29" s="186" t="s">
        <v>537</v>
      </c>
      <c r="D29" s="178" t="s">
        <v>499</v>
      </c>
      <c r="E29" s="179">
        <v>1</v>
      </c>
      <c r="F29" s="180"/>
      <c r="G29" s="181">
        <f t="shared" si="7"/>
        <v>0</v>
      </c>
      <c r="H29" s="180"/>
      <c r="I29" s="181">
        <f t="shared" si="8"/>
        <v>0</v>
      </c>
      <c r="J29" s="180"/>
      <c r="K29" s="181">
        <f t="shared" si="9"/>
        <v>0</v>
      </c>
      <c r="L29" s="181">
        <v>21</v>
      </c>
      <c r="M29" s="181">
        <f t="shared" si="10"/>
        <v>0</v>
      </c>
      <c r="N29" s="179">
        <v>0</v>
      </c>
      <c r="O29" s="179">
        <f t="shared" si="11"/>
        <v>0</v>
      </c>
      <c r="P29" s="179">
        <v>0</v>
      </c>
      <c r="Q29" s="179">
        <f t="shared" si="12"/>
        <v>0</v>
      </c>
      <c r="R29" s="181"/>
      <c r="S29" s="181" t="s">
        <v>411</v>
      </c>
      <c r="T29" s="182" t="s">
        <v>412</v>
      </c>
      <c r="U29" s="157">
        <v>0</v>
      </c>
      <c r="V29" s="157">
        <f t="shared" si="13"/>
        <v>0</v>
      </c>
      <c r="W29" s="157"/>
      <c r="X29" s="157" t="s">
        <v>151</v>
      </c>
      <c r="Y29" s="157" t="s">
        <v>152</v>
      </c>
      <c r="Z29" s="147"/>
      <c r="AA29" s="147"/>
      <c r="AB29" s="147"/>
      <c r="AC29" s="147"/>
      <c r="AD29" s="147"/>
      <c r="AE29" s="147"/>
      <c r="AF29" s="147"/>
      <c r="AG29" s="147" t="s">
        <v>500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1" x14ac:dyDescent="0.2">
      <c r="A30" s="176">
        <v>20</v>
      </c>
      <c r="B30" s="177" t="s">
        <v>538</v>
      </c>
      <c r="C30" s="186" t="s">
        <v>539</v>
      </c>
      <c r="D30" s="178" t="s">
        <v>499</v>
      </c>
      <c r="E30" s="179">
        <v>1</v>
      </c>
      <c r="F30" s="180"/>
      <c r="G30" s="181">
        <f t="shared" si="7"/>
        <v>0</v>
      </c>
      <c r="H30" s="180"/>
      <c r="I30" s="181">
        <f t="shared" si="8"/>
        <v>0</v>
      </c>
      <c r="J30" s="180"/>
      <c r="K30" s="181">
        <f t="shared" si="9"/>
        <v>0</v>
      </c>
      <c r="L30" s="181">
        <v>21</v>
      </c>
      <c r="M30" s="181">
        <f t="shared" si="10"/>
        <v>0</v>
      </c>
      <c r="N30" s="179">
        <v>0</v>
      </c>
      <c r="O30" s="179">
        <f t="shared" si="11"/>
        <v>0</v>
      </c>
      <c r="P30" s="179">
        <v>0</v>
      </c>
      <c r="Q30" s="179">
        <f t="shared" si="12"/>
        <v>0</v>
      </c>
      <c r="R30" s="181"/>
      <c r="S30" s="181" t="s">
        <v>411</v>
      </c>
      <c r="T30" s="182" t="s">
        <v>412</v>
      </c>
      <c r="U30" s="157">
        <v>0</v>
      </c>
      <c r="V30" s="157">
        <f t="shared" si="13"/>
        <v>0</v>
      </c>
      <c r="W30" s="157"/>
      <c r="X30" s="157" t="s">
        <v>151</v>
      </c>
      <c r="Y30" s="157" t="s">
        <v>152</v>
      </c>
      <c r="Z30" s="147"/>
      <c r="AA30" s="147"/>
      <c r="AB30" s="147"/>
      <c r="AC30" s="147"/>
      <c r="AD30" s="147"/>
      <c r="AE30" s="147"/>
      <c r="AF30" s="147"/>
      <c r="AG30" s="147" t="s">
        <v>500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1" x14ac:dyDescent="0.2">
      <c r="A31" s="176">
        <v>21</v>
      </c>
      <c r="B31" s="177" t="s">
        <v>540</v>
      </c>
      <c r="C31" s="186" t="s">
        <v>541</v>
      </c>
      <c r="D31" s="178" t="s">
        <v>499</v>
      </c>
      <c r="E31" s="179">
        <v>1</v>
      </c>
      <c r="F31" s="180"/>
      <c r="G31" s="181">
        <f t="shared" si="7"/>
        <v>0</v>
      </c>
      <c r="H31" s="180"/>
      <c r="I31" s="181">
        <f t="shared" si="8"/>
        <v>0</v>
      </c>
      <c r="J31" s="180"/>
      <c r="K31" s="181">
        <f t="shared" si="9"/>
        <v>0</v>
      </c>
      <c r="L31" s="181">
        <v>21</v>
      </c>
      <c r="M31" s="181">
        <f t="shared" si="10"/>
        <v>0</v>
      </c>
      <c r="N31" s="179">
        <v>0</v>
      </c>
      <c r="O31" s="179">
        <f t="shared" si="11"/>
        <v>0</v>
      </c>
      <c r="P31" s="179">
        <v>0</v>
      </c>
      <c r="Q31" s="179">
        <f t="shared" si="12"/>
        <v>0</v>
      </c>
      <c r="R31" s="181"/>
      <c r="S31" s="181" t="s">
        <v>411</v>
      </c>
      <c r="T31" s="182" t="s">
        <v>412</v>
      </c>
      <c r="U31" s="157">
        <v>0</v>
      </c>
      <c r="V31" s="157">
        <f t="shared" si="13"/>
        <v>0</v>
      </c>
      <c r="W31" s="157"/>
      <c r="X31" s="157" t="s">
        <v>151</v>
      </c>
      <c r="Y31" s="157" t="s">
        <v>152</v>
      </c>
      <c r="Z31" s="147"/>
      <c r="AA31" s="147"/>
      <c r="AB31" s="147"/>
      <c r="AC31" s="147"/>
      <c r="AD31" s="147"/>
      <c r="AE31" s="147"/>
      <c r="AF31" s="147"/>
      <c r="AG31" s="147" t="s">
        <v>500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1" x14ac:dyDescent="0.2">
      <c r="A32" s="176">
        <v>22</v>
      </c>
      <c r="B32" s="177" t="s">
        <v>542</v>
      </c>
      <c r="C32" s="186" t="s">
        <v>543</v>
      </c>
      <c r="D32" s="178" t="s">
        <v>499</v>
      </c>
      <c r="E32" s="179">
        <v>1</v>
      </c>
      <c r="F32" s="180"/>
      <c r="G32" s="181">
        <f t="shared" si="7"/>
        <v>0</v>
      </c>
      <c r="H32" s="180"/>
      <c r="I32" s="181">
        <f t="shared" si="8"/>
        <v>0</v>
      </c>
      <c r="J32" s="180"/>
      <c r="K32" s="181">
        <f t="shared" si="9"/>
        <v>0</v>
      </c>
      <c r="L32" s="181">
        <v>21</v>
      </c>
      <c r="M32" s="181">
        <f t="shared" si="10"/>
        <v>0</v>
      </c>
      <c r="N32" s="179">
        <v>0</v>
      </c>
      <c r="O32" s="179">
        <f t="shared" si="11"/>
        <v>0</v>
      </c>
      <c r="P32" s="179">
        <v>0</v>
      </c>
      <c r="Q32" s="179">
        <f t="shared" si="12"/>
        <v>0</v>
      </c>
      <c r="R32" s="181"/>
      <c r="S32" s="181" t="s">
        <v>411</v>
      </c>
      <c r="T32" s="182" t="s">
        <v>412</v>
      </c>
      <c r="U32" s="157">
        <v>0</v>
      </c>
      <c r="V32" s="157">
        <f t="shared" si="13"/>
        <v>0</v>
      </c>
      <c r="W32" s="157"/>
      <c r="X32" s="157" t="s">
        <v>151</v>
      </c>
      <c r="Y32" s="157" t="s">
        <v>152</v>
      </c>
      <c r="Z32" s="147"/>
      <c r="AA32" s="147"/>
      <c r="AB32" s="147"/>
      <c r="AC32" s="147"/>
      <c r="AD32" s="147"/>
      <c r="AE32" s="147"/>
      <c r="AF32" s="147"/>
      <c r="AG32" s="147" t="s">
        <v>500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1" x14ac:dyDescent="0.2">
      <c r="A33" s="176">
        <v>23</v>
      </c>
      <c r="B33" s="177" t="s">
        <v>544</v>
      </c>
      <c r="C33" s="186" t="s">
        <v>545</v>
      </c>
      <c r="D33" s="178" t="s">
        <v>499</v>
      </c>
      <c r="E33" s="179">
        <v>1</v>
      </c>
      <c r="F33" s="180"/>
      <c r="G33" s="181">
        <f t="shared" si="7"/>
        <v>0</v>
      </c>
      <c r="H33" s="180"/>
      <c r="I33" s="181">
        <f t="shared" si="8"/>
        <v>0</v>
      </c>
      <c r="J33" s="180"/>
      <c r="K33" s="181">
        <f t="shared" si="9"/>
        <v>0</v>
      </c>
      <c r="L33" s="181">
        <v>21</v>
      </c>
      <c r="M33" s="181">
        <f t="shared" si="10"/>
        <v>0</v>
      </c>
      <c r="N33" s="179">
        <v>0</v>
      </c>
      <c r="O33" s="179">
        <f t="shared" si="11"/>
        <v>0</v>
      </c>
      <c r="P33" s="179">
        <v>0</v>
      </c>
      <c r="Q33" s="179">
        <f t="shared" si="12"/>
        <v>0</v>
      </c>
      <c r="R33" s="181"/>
      <c r="S33" s="181" t="s">
        <v>411</v>
      </c>
      <c r="T33" s="182" t="s">
        <v>412</v>
      </c>
      <c r="U33" s="157">
        <v>0</v>
      </c>
      <c r="V33" s="157">
        <f t="shared" si="13"/>
        <v>0</v>
      </c>
      <c r="W33" s="157"/>
      <c r="X33" s="157" t="s">
        <v>151</v>
      </c>
      <c r="Y33" s="157" t="s">
        <v>152</v>
      </c>
      <c r="Z33" s="147"/>
      <c r="AA33" s="147"/>
      <c r="AB33" s="147"/>
      <c r="AC33" s="147"/>
      <c r="AD33" s="147"/>
      <c r="AE33" s="147"/>
      <c r="AF33" s="147"/>
      <c r="AG33" s="147" t="s">
        <v>500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1" x14ac:dyDescent="0.2">
      <c r="A34" s="176">
        <v>24</v>
      </c>
      <c r="B34" s="177" t="s">
        <v>546</v>
      </c>
      <c r="C34" s="186" t="s">
        <v>547</v>
      </c>
      <c r="D34" s="178" t="s">
        <v>499</v>
      </c>
      <c r="E34" s="179">
        <v>1</v>
      </c>
      <c r="F34" s="180"/>
      <c r="G34" s="181">
        <f t="shared" si="7"/>
        <v>0</v>
      </c>
      <c r="H34" s="180"/>
      <c r="I34" s="181">
        <f t="shared" si="8"/>
        <v>0</v>
      </c>
      <c r="J34" s="180"/>
      <c r="K34" s="181">
        <f t="shared" si="9"/>
        <v>0</v>
      </c>
      <c r="L34" s="181">
        <v>21</v>
      </c>
      <c r="M34" s="181">
        <f t="shared" si="10"/>
        <v>0</v>
      </c>
      <c r="N34" s="179">
        <v>0</v>
      </c>
      <c r="O34" s="179">
        <f t="shared" si="11"/>
        <v>0</v>
      </c>
      <c r="P34" s="179">
        <v>0</v>
      </c>
      <c r="Q34" s="179">
        <f t="shared" si="12"/>
        <v>0</v>
      </c>
      <c r="R34" s="181"/>
      <c r="S34" s="181" t="s">
        <v>411</v>
      </c>
      <c r="T34" s="182" t="s">
        <v>412</v>
      </c>
      <c r="U34" s="157">
        <v>0</v>
      </c>
      <c r="V34" s="157">
        <f t="shared" si="13"/>
        <v>0</v>
      </c>
      <c r="W34" s="157"/>
      <c r="X34" s="157" t="s">
        <v>151</v>
      </c>
      <c r="Y34" s="157" t="s">
        <v>152</v>
      </c>
      <c r="Z34" s="147"/>
      <c r="AA34" s="147"/>
      <c r="AB34" s="147"/>
      <c r="AC34" s="147"/>
      <c r="AD34" s="147"/>
      <c r="AE34" s="147"/>
      <c r="AF34" s="147"/>
      <c r="AG34" s="147" t="s">
        <v>500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1" x14ac:dyDescent="0.2">
      <c r="A35" s="176">
        <v>25</v>
      </c>
      <c r="B35" s="177" t="s">
        <v>548</v>
      </c>
      <c r="C35" s="186" t="s">
        <v>549</v>
      </c>
      <c r="D35" s="178" t="s">
        <v>499</v>
      </c>
      <c r="E35" s="179">
        <v>2</v>
      </c>
      <c r="F35" s="180"/>
      <c r="G35" s="181">
        <f t="shared" si="7"/>
        <v>0</v>
      </c>
      <c r="H35" s="180"/>
      <c r="I35" s="181">
        <f t="shared" si="8"/>
        <v>0</v>
      </c>
      <c r="J35" s="180"/>
      <c r="K35" s="181">
        <f t="shared" si="9"/>
        <v>0</v>
      </c>
      <c r="L35" s="181">
        <v>21</v>
      </c>
      <c r="M35" s="181">
        <f t="shared" si="10"/>
        <v>0</v>
      </c>
      <c r="N35" s="179">
        <v>0</v>
      </c>
      <c r="O35" s="179">
        <f t="shared" si="11"/>
        <v>0</v>
      </c>
      <c r="P35" s="179">
        <v>0</v>
      </c>
      <c r="Q35" s="179">
        <f t="shared" si="12"/>
        <v>0</v>
      </c>
      <c r="R35" s="181"/>
      <c r="S35" s="181" t="s">
        <v>411</v>
      </c>
      <c r="T35" s="182" t="s">
        <v>412</v>
      </c>
      <c r="U35" s="157">
        <v>0</v>
      </c>
      <c r="V35" s="157">
        <f t="shared" si="13"/>
        <v>0</v>
      </c>
      <c r="W35" s="157"/>
      <c r="X35" s="157" t="s">
        <v>151</v>
      </c>
      <c r="Y35" s="157" t="s">
        <v>152</v>
      </c>
      <c r="Z35" s="147"/>
      <c r="AA35" s="147"/>
      <c r="AB35" s="147"/>
      <c r="AC35" s="147"/>
      <c r="AD35" s="147"/>
      <c r="AE35" s="147"/>
      <c r="AF35" s="147"/>
      <c r="AG35" s="147" t="s">
        <v>500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1" x14ac:dyDescent="0.2">
      <c r="A36" s="176">
        <v>26</v>
      </c>
      <c r="B36" s="177" t="s">
        <v>550</v>
      </c>
      <c r="C36" s="186" t="s">
        <v>551</v>
      </c>
      <c r="D36" s="178" t="s">
        <v>499</v>
      </c>
      <c r="E36" s="179">
        <v>1</v>
      </c>
      <c r="F36" s="180"/>
      <c r="G36" s="181">
        <f t="shared" si="7"/>
        <v>0</v>
      </c>
      <c r="H36" s="180"/>
      <c r="I36" s="181">
        <f t="shared" si="8"/>
        <v>0</v>
      </c>
      <c r="J36" s="180"/>
      <c r="K36" s="181">
        <f t="shared" si="9"/>
        <v>0</v>
      </c>
      <c r="L36" s="181">
        <v>21</v>
      </c>
      <c r="M36" s="181">
        <f t="shared" si="10"/>
        <v>0</v>
      </c>
      <c r="N36" s="179">
        <v>0</v>
      </c>
      <c r="O36" s="179">
        <f t="shared" si="11"/>
        <v>0</v>
      </c>
      <c r="P36" s="179">
        <v>0</v>
      </c>
      <c r="Q36" s="179">
        <f t="shared" si="12"/>
        <v>0</v>
      </c>
      <c r="R36" s="181"/>
      <c r="S36" s="181" t="s">
        <v>411</v>
      </c>
      <c r="T36" s="182" t="s">
        <v>412</v>
      </c>
      <c r="U36" s="157">
        <v>0</v>
      </c>
      <c r="V36" s="157">
        <f t="shared" si="13"/>
        <v>0</v>
      </c>
      <c r="W36" s="157"/>
      <c r="X36" s="157" t="s">
        <v>151</v>
      </c>
      <c r="Y36" s="157" t="s">
        <v>152</v>
      </c>
      <c r="Z36" s="147"/>
      <c r="AA36" s="147"/>
      <c r="AB36" s="147"/>
      <c r="AC36" s="147"/>
      <c r="AD36" s="147"/>
      <c r="AE36" s="147"/>
      <c r="AF36" s="147"/>
      <c r="AG36" s="147" t="s">
        <v>500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1" x14ac:dyDescent="0.2">
      <c r="A37" s="176">
        <v>27</v>
      </c>
      <c r="B37" s="177" t="s">
        <v>552</v>
      </c>
      <c r="C37" s="186" t="s">
        <v>553</v>
      </c>
      <c r="D37" s="178" t="s">
        <v>499</v>
      </c>
      <c r="E37" s="179">
        <v>3</v>
      </c>
      <c r="F37" s="180"/>
      <c r="G37" s="181">
        <f t="shared" si="7"/>
        <v>0</v>
      </c>
      <c r="H37" s="180"/>
      <c r="I37" s="181">
        <f t="shared" si="8"/>
        <v>0</v>
      </c>
      <c r="J37" s="180"/>
      <c r="K37" s="181">
        <f t="shared" si="9"/>
        <v>0</v>
      </c>
      <c r="L37" s="181">
        <v>21</v>
      </c>
      <c r="M37" s="181">
        <f t="shared" si="10"/>
        <v>0</v>
      </c>
      <c r="N37" s="179">
        <v>0</v>
      </c>
      <c r="O37" s="179">
        <f t="shared" si="11"/>
        <v>0</v>
      </c>
      <c r="P37" s="179">
        <v>0</v>
      </c>
      <c r="Q37" s="179">
        <f t="shared" si="12"/>
        <v>0</v>
      </c>
      <c r="R37" s="181"/>
      <c r="S37" s="181" t="s">
        <v>411</v>
      </c>
      <c r="T37" s="182" t="s">
        <v>412</v>
      </c>
      <c r="U37" s="157">
        <v>0</v>
      </c>
      <c r="V37" s="157">
        <f t="shared" si="13"/>
        <v>0</v>
      </c>
      <c r="W37" s="157"/>
      <c r="X37" s="157" t="s">
        <v>151</v>
      </c>
      <c r="Y37" s="157" t="s">
        <v>152</v>
      </c>
      <c r="Z37" s="147"/>
      <c r="AA37" s="147"/>
      <c r="AB37" s="147"/>
      <c r="AC37" s="147"/>
      <c r="AD37" s="147"/>
      <c r="AE37" s="147"/>
      <c r="AF37" s="147"/>
      <c r="AG37" s="147" t="s">
        <v>500</v>
      </c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1" x14ac:dyDescent="0.2">
      <c r="A38" s="176">
        <v>28</v>
      </c>
      <c r="B38" s="177" t="s">
        <v>554</v>
      </c>
      <c r="C38" s="186" t="s">
        <v>555</v>
      </c>
      <c r="D38" s="178" t="s">
        <v>499</v>
      </c>
      <c r="E38" s="179">
        <v>6</v>
      </c>
      <c r="F38" s="180"/>
      <c r="G38" s="181">
        <f t="shared" si="7"/>
        <v>0</v>
      </c>
      <c r="H38" s="180"/>
      <c r="I38" s="181">
        <f t="shared" si="8"/>
        <v>0</v>
      </c>
      <c r="J38" s="180"/>
      <c r="K38" s="181">
        <f t="shared" si="9"/>
        <v>0</v>
      </c>
      <c r="L38" s="181">
        <v>21</v>
      </c>
      <c r="M38" s="181">
        <f t="shared" si="10"/>
        <v>0</v>
      </c>
      <c r="N38" s="179">
        <v>0</v>
      </c>
      <c r="O38" s="179">
        <f t="shared" si="11"/>
        <v>0</v>
      </c>
      <c r="P38" s="179">
        <v>0</v>
      </c>
      <c r="Q38" s="179">
        <f t="shared" si="12"/>
        <v>0</v>
      </c>
      <c r="R38" s="181"/>
      <c r="S38" s="181" t="s">
        <v>411</v>
      </c>
      <c r="T38" s="182" t="s">
        <v>412</v>
      </c>
      <c r="U38" s="157">
        <v>0</v>
      </c>
      <c r="V38" s="157">
        <f t="shared" si="13"/>
        <v>0</v>
      </c>
      <c r="W38" s="157"/>
      <c r="X38" s="157" t="s">
        <v>151</v>
      </c>
      <c r="Y38" s="157" t="s">
        <v>152</v>
      </c>
      <c r="Z38" s="147"/>
      <c r="AA38" s="147"/>
      <c r="AB38" s="147"/>
      <c r="AC38" s="147"/>
      <c r="AD38" s="147"/>
      <c r="AE38" s="147"/>
      <c r="AF38" s="147"/>
      <c r="AG38" s="147" t="s">
        <v>500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1" x14ac:dyDescent="0.2">
      <c r="A39" s="176">
        <v>29</v>
      </c>
      <c r="B39" s="177" t="s">
        <v>556</v>
      </c>
      <c r="C39" s="186" t="s">
        <v>557</v>
      </c>
      <c r="D39" s="178" t="s">
        <v>499</v>
      </c>
      <c r="E39" s="179">
        <v>1</v>
      </c>
      <c r="F39" s="180"/>
      <c r="G39" s="181">
        <f t="shared" si="7"/>
        <v>0</v>
      </c>
      <c r="H39" s="180"/>
      <c r="I39" s="181">
        <f t="shared" si="8"/>
        <v>0</v>
      </c>
      <c r="J39" s="180"/>
      <c r="K39" s="181">
        <f t="shared" si="9"/>
        <v>0</v>
      </c>
      <c r="L39" s="181">
        <v>21</v>
      </c>
      <c r="M39" s="181">
        <f t="shared" si="10"/>
        <v>0</v>
      </c>
      <c r="N39" s="179">
        <v>0</v>
      </c>
      <c r="O39" s="179">
        <f t="shared" si="11"/>
        <v>0</v>
      </c>
      <c r="P39" s="179">
        <v>0</v>
      </c>
      <c r="Q39" s="179">
        <f t="shared" si="12"/>
        <v>0</v>
      </c>
      <c r="R39" s="181"/>
      <c r="S39" s="181" t="s">
        <v>411</v>
      </c>
      <c r="T39" s="182" t="s">
        <v>412</v>
      </c>
      <c r="U39" s="157">
        <v>0</v>
      </c>
      <c r="V39" s="157">
        <f t="shared" si="13"/>
        <v>0</v>
      </c>
      <c r="W39" s="157"/>
      <c r="X39" s="157" t="s">
        <v>151</v>
      </c>
      <c r="Y39" s="157" t="s">
        <v>152</v>
      </c>
      <c r="Z39" s="147"/>
      <c r="AA39" s="147"/>
      <c r="AB39" s="147"/>
      <c r="AC39" s="147"/>
      <c r="AD39" s="147"/>
      <c r="AE39" s="147"/>
      <c r="AF39" s="147"/>
      <c r="AG39" s="147" t="s">
        <v>500</v>
      </c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ht="22.5" outlineLevel="1" x14ac:dyDescent="0.2">
      <c r="A40" s="176">
        <v>30</v>
      </c>
      <c r="B40" s="177" t="s">
        <v>558</v>
      </c>
      <c r="C40" s="186" t="s">
        <v>559</v>
      </c>
      <c r="D40" s="178" t="s">
        <v>535</v>
      </c>
      <c r="E40" s="179">
        <v>1</v>
      </c>
      <c r="F40" s="180"/>
      <c r="G40" s="181">
        <f t="shared" si="7"/>
        <v>0</v>
      </c>
      <c r="H40" s="180"/>
      <c r="I40" s="181">
        <f t="shared" si="8"/>
        <v>0</v>
      </c>
      <c r="J40" s="180"/>
      <c r="K40" s="181">
        <f t="shared" si="9"/>
        <v>0</v>
      </c>
      <c r="L40" s="181">
        <v>21</v>
      </c>
      <c r="M40" s="181">
        <f t="shared" si="10"/>
        <v>0</v>
      </c>
      <c r="N40" s="179">
        <v>0</v>
      </c>
      <c r="O40" s="179">
        <f t="shared" si="11"/>
        <v>0</v>
      </c>
      <c r="P40" s="179">
        <v>0</v>
      </c>
      <c r="Q40" s="179">
        <f t="shared" si="12"/>
        <v>0</v>
      </c>
      <c r="R40" s="181"/>
      <c r="S40" s="181" t="s">
        <v>411</v>
      </c>
      <c r="T40" s="182" t="s">
        <v>412</v>
      </c>
      <c r="U40" s="157">
        <v>0</v>
      </c>
      <c r="V40" s="157">
        <f t="shared" si="13"/>
        <v>0</v>
      </c>
      <c r="W40" s="157"/>
      <c r="X40" s="157" t="s">
        <v>151</v>
      </c>
      <c r="Y40" s="157" t="s">
        <v>152</v>
      </c>
      <c r="Z40" s="147"/>
      <c r="AA40" s="147"/>
      <c r="AB40" s="147"/>
      <c r="AC40" s="147"/>
      <c r="AD40" s="147"/>
      <c r="AE40" s="147"/>
      <c r="AF40" s="147"/>
      <c r="AG40" s="147" t="s">
        <v>500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1" x14ac:dyDescent="0.2">
      <c r="A41" s="176">
        <v>31</v>
      </c>
      <c r="B41" s="177" t="s">
        <v>560</v>
      </c>
      <c r="C41" s="186" t="s">
        <v>561</v>
      </c>
      <c r="D41" s="178" t="s">
        <v>499</v>
      </c>
      <c r="E41" s="179">
        <v>1</v>
      </c>
      <c r="F41" s="180"/>
      <c r="G41" s="181">
        <f t="shared" si="7"/>
        <v>0</v>
      </c>
      <c r="H41" s="180"/>
      <c r="I41" s="181">
        <f t="shared" si="8"/>
        <v>0</v>
      </c>
      <c r="J41" s="180"/>
      <c r="K41" s="181">
        <f t="shared" si="9"/>
        <v>0</v>
      </c>
      <c r="L41" s="181">
        <v>21</v>
      </c>
      <c r="M41" s="181">
        <f t="shared" si="10"/>
        <v>0</v>
      </c>
      <c r="N41" s="179">
        <v>0</v>
      </c>
      <c r="O41" s="179">
        <f t="shared" si="11"/>
        <v>0</v>
      </c>
      <c r="P41" s="179">
        <v>0</v>
      </c>
      <c r="Q41" s="179">
        <f t="shared" si="12"/>
        <v>0</v>
      </c>
      <c r="R41" s="181"/>
      <c r="S41" s="181" t="s">
        <v>411</v>
      </c>
      <c r="T41" s="182" t="s">
        <v>412</v>
      </c>
      <c r="U41" s="157">
        <v>0</v>
      </c>
      <c r="V41" s="157">
        <f t="shared" si="13"/>
        <v>0</v>
      </c>
      <c r="W41" s="157"/>
      <c r="X41" s="157" t="s">
        <v>151</v>
      </c>
      <c r="Y41" s="157" t="s">
        <v>152</v>
      </c>
      <c r="Z41" s="147"/>
      <c r="AA41" s="147"/>
      <c r="AB41" s="147"/>
      <c r="AC41" s="147"/>
      <c r="AD41" s="147"/>
      <c r="AE41" s="147"/>
      <c r="AF41" s="147"/>
      <c r="AG41" s="147" t="s">
        <v>500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1" x14ac:dyDescent="0.2">
      <c r="A42" s="176">
        <v>32</v>
      </c>
      <c r="B42" s="177" t="s">
        <v>562</v>
      </c>
      <c r="C42" s="186" t="s">
        <v>563</v>
      </c>
      <c r="D42" s="178" t="s">
        <v>535</v>
      </c>
      <c r="E42" s="179">
        <v>1</v>
      </c>
      <c r="F42" s="180"/>
      <c r="G42" s="181">
        <f t="shared" si="7"/>
        <v>0</v>
      </c>
      <c r="H42" s="180"/>
      <c r="I42" s="181">
        <f t="shared" si="8"/>
        <v>0</v>
      </c>
      <c r="J42" s="180"/>
      <c r="K42" s="181">
        <f t="shared" si="9"/>
        <v>0</v>
      </c>
      <c r="L42" s="181">
        <v>21</v>
      </c>
      <c r="M42" s="181">
        <f t="shared" si="10"/>
        <v>0</v>
      </c>
      <c r="N42" s="179">
        <v>0</v>
      </c>
      <c r="O42" s="179">
        <f t="shared" si="11"/>
        <v>0</v>
      </c>
      <c r="P42" s="179">
        <v>0</v>
      </c>
      <c r="Q42" s="179">
        <f t="shared" si="12"/>
        <v>0</v>
      </c>
      <c r="R42" s="181"/>
      <c r="S42" s="181" t="s">
        <v>411</v>
      </c>
      <c r="T42" s="182" t="s">
        <v>412</v>
      </c>
      <c r="U42" s="157">
        <v>0</v>
      </c>
      <c r="V42" s="157">
        <f t="shared" si="13"/>
        <v>0</v>
      </c>
      <c r="W42" s="157"/>
      <c r="X42" s="157" t="s">
        <v>151</v>
      </c>
      <c r="Y42" s="157" t="s">
        <v>152</v>
      </c>
      <c r="Z42" s="147"/>
      <c r="AA42" s="147"/>
      <c r="AB42" s="147"/>
      <c r="AC42" s="147"/>
      <c r="AD42" s="147"/>
      <c r="AE42" s="147"/>
      <c r="AF42" s="147"/>
      <c r="AG42" s="147" t="s">
        <v>500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1" x14ac:dyDescent="0.2">
      <c r="A43" s="176">
        <v>33</v>
      </c>
      <c r="B43" s="177" t="s">
        <v>564</v>
      </c>
      <c r="C43" s="186" t="s">
        <v>565</v>
      </c>
      <c r="D43" s="178" t="s">
        <v>499</v>
      </c>
      <c r="E43" s="179">
        <v>1</v>
      </c>
      <c r="F43" s="180"/>
      <c r="G43" s="181">
        <f t="shared" si="7"/>
        <v>0</v>
      </c>
      <c r="H43" s="180"/>
      <c r="I43" s="181">
        <f t="shared" si="8"/>
        <v>0</v>
      </c>
      <c r="J43" s="180"/>
      <c r="K43" s="181">
        <f t="shared" si="9"/>
        <v>0</v>
      </c>
      <c r="L43" s="181">
        <v>21</v>
      </c>
      <c r="M43" s="181">
        <f t="shared" si="10"/>
        <v>0</v>
      </c>
      <c r="N43" s="179">
        <v>0</v>
      </c>
      <c r="O43" s="179">
        <f t="shared" si="11"/>
        <v>0</v>
      </c>
      <c r="P43" s="179">
        <v>0</v>
      </c>
      <c r="Q43" s="179">
        <f t="shared" si="12"/>
        <v>0</v>
      </c>
      <c r="R43" s="181"/>
      <c r="S43" s="181" t="s">
        <v>411</v>
      </c>
      <c r="T43" s="182" t="s">
        <v>412</v>
      </c>
      <c r="U43" s="157">
        <v>0</v>
      </c>
      <c r="V43" s="157">
        <f t="shared" si="13"/>
        <v>0</v>
      </c>
      <c r="W43" s="157"/>
      <c r="X43" s="157" t="s">
        <v>151</v>
      </c>
      <c r="Y43" s="157" t="s">
        <v>152</v>
      </c>
      <c r="Z43" s="147"/>
      <c r="AA43" s="147"/>
      <c r="AB43" s="147"/>
      <c r="AC43" s="147"/>
      <c r="AD43" s="147"/>
      <c r="AE43" s="147"/>
      <c r="AF43" s="147"/>
      <c r="AG43" s="147" t="s">
        <v>500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1" x14ac:dyDescent="0.2">
      <c r="A44" s="176">
        <v>34</v>
      </c>
      <c r="B44" s="177" t="s">
        <v>566</v>
      </c>
      <c r="C44" s="186" t="s">
        <v>567</v>
      </c>
      <c r="D44" s="178" t="s">
        <v>499</v>
      </c>
      <c r="E44" s="179">
        <v>1</v>
      </c>
      <c r="F44" s="180"/>
      <c r="G44" s="181">
        <f t="shared" si="7"/>
        <v>0</v>
      </c>
      <c r="H44" s="180"/>
      <c r="I44" s="181">
        <f t="shared" si="8"/>
        <v>0</v>
      </c>
      <c r="J44" s="180"/>
      <c r="K44" s="181">
        <f t="shared" si="9"/>
        <v>0</v>
      </c>
      <c r="L44" s="181">
        <v>21</v>
      </c>
      <c r="M44" s="181">
        <f t="shared" si="10"/>
        <v>0</v>
      </c>
      <c r="N44" s="179">
        <v>0</v>
      </c>
      <c r="O44" s="179">
        <f t="shared" si="11"/>
        <v>0</v>
      </c>
      <c r="P44" s="179">
        <v>0</v>
      </c>
      <c r="Q44" s="179">
        <f t="shared" si="12"/>
        <v>0</v>
      </c>
      <c r="R44" s="181"/>
      <c r="S44" s="181" t="s">
        <v>411</v>
      </c>
      <c r="T44" s="182" t="s">
        <v>412</v>
      </c>
      <c r="U44" s="157">
        <v>0</v>
      </c>
      <c r="V44" s="157">
        <f t="shared" si="13"/>
        <v>0</v>
      </c>
      <c r="W44" s="157"/>
      <c r="X44" s="157" t="s">
        <v>151</v>
      </c>
      <c r="Y44" s="157" t="s">
        <v>152</v>
      </c>
      <c r="Z44" s="147"/>
      <c r="AA44" s="147"/>
      <c r="AB44" s="147"/>
      <c r="AC44" s="147"/>
      <c r="AD44" s="147"/>
      <c r="AE44" s="147"/>
      <c r="AF44" s="147"/>
      <c r="AG44" s="147" t="s">
        <v>500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outlineLevel="1" x14ac:dyDescent="0.2">
      <c r="A45" s="176">
        <v>35</v>
      </c>
      <c r="B45" s="177" t="s">
        <v>568</v>
      </c>
      <c r="C45" s="186" t="s">
        <v>569</v>
      </c>
      <c r="D45" s="178" t="s">
        <v>499</v>
      </c>
      <c r="E45" s="179">
        <v>1</v>
      </c>
      <c r="F45" s="180"/>
      <c r="G45" s="181">
        <f t="shared" si="7"/>
        <v>0</v>
      </c>
      <c r="H45" s="180"/>
      <c r="I45" s="181">
        <f t="shared" si="8"/>
        <v>0</v>
      </c>
      <c r="J45" s="180"/>
      <c r="K45" s="181">
        <f t="shared" si="9"/>
        <v>0</v>
      </c>
      <c r="L45" s="181">
        <v>21</v>
      </c>
      <c r="M45" s="181">
        <f t="shared" si="10"/>
        <v>0</v>
      </c>
      <c r="N45" s="179">
        <v>0</v>
      </c>
      <c r="O45" s="179">
        <f t="shared" si="11"/>
        <v>0</v>
      </c>
      <c r="P45" s="179">
        <v>0</v>
      </c>
      <c r="Q45" s="179">
        <f t="shared" si="12"/>
        <v>0</v>
      </c>
      <c r="R45" s="181"/>
      <c r="S45" s="181" t="s">
        <v>411</v>
      </c>
      <c r="T45" s="182" t="s">
        <v>412</v>
      </c>
      <c r="U45" s="157">
        <v>0</v>
      </c>
      <c r="V45" s="157">
        <f t="shared" si="13"/>
        <v>0</v>
      </c>
      <c r="W45" s="157"/>
      <c r="X45" s="157" t="s">
        <v>151</v>
      </c>
      <c r="Y45" s="157" t="s">
        <v>152</v>
      </c>
      <c r="Z45" s="147"/>
      <c r="AA45" s="147"/>
      <c r="AB45" s="147"/>
      <c r="AC45" s="147"/>
      <c r="AD45" s="147"/>
      <c r="AE45" s="147"/>
      <c r="AF45" s="147"/>
      <c r="AG45" s="147" t="s">
        <v>500</v>
      </c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x14ac:dyDescent="0.2">
      <c r="A46" s="161" t="s">
        <v>143</v>
      </c>
      <c r="B46" s="162" t="s">
        <v>99</v>
      </c>
      <c r="C46" s="183" t="s">
        <v>100</v>
      </c>
      <c r="D46" s="163"/>
      <c r="E46" s="164"/>
      <c r="F46" s="165"/>
      <c r="G46" s="165">
        <f>SUMIF(AG47:AG70,"&lt;&gt;NOR",G47:G70)</f>
        <v>0</v>
      </c>
      <c r="H46" s="165"/>
      <c r="I46" s="165">
        <f>SUM(I47:I70)</f>
        <v>0</v>
      </c>
      <c r="J46" s="165"/>
      <c r="K46" s="165">
        <f>SUM(K47:K70)</f>
        <v>0</v>
      </c>
      <c r="L46" s="165"/>
      <c r="M46" s="165">
        <f>SUM(M47:M70)</f>
        <v>0</v>
      </c>
      <c r="N46" s="164"/>
      <c r="O46" s="164">
        <f>SUM(O47:O70)</f>
        <v>0</v>
      </c>
      <c r="P46" s="164"/>
      <c r="Q46" s="164">
        <f>SUM(Q47:Q70)</f>
        <v>0</v>
      </c>
      <c r="R46" s="165"/>
      <c r="S46" s="165"/>
      <c r="T46" s="166"/>
      <c r="U46" s="160"/>
      <c r="V46" s="160">
        <f>SUM(V47:V70)</f>
        <v>0</v>
      </c>
      <c r="W46" s="160"/>
      <c r="X46" s="160"/>
      <c r="Y46" s="160"/>
      <c r="AG46" t="s">
        <v>144</v>
      </c>
    </row>
    <row r="47" spans="1:60" ht="22.5" outlineLevel="1" x14ac:dyDescent="0.2">
      <c r="A47" s="176">
        <v>36</v>
      </c>
      <c r="B47" s="177" t="s">
        <v>570</v>
      </c>
      <c r="C47" s="186" t="s">
        <v>522</v>
      </c>
      <c r="D47" s="178" t="s">
        <v>499</v>
      </c>
      <c r="E47" s="179">
        <v>1</v>
      </c>
      <c r="F47" s="180"/>
      <c r="G47" s="181">
        <f t="shared" ref="G47:G70" si="14">ROUND(E47*F47,2)</f>
        <v>0</v>
      </c>
      <c r="H47" s="180"/>
      <c r="I47" s="181">
        <f t="shared" ref="I47:I70" si="15">ROUND(E47*H47,2)</f>
        <v>0</v>
      </c>
      <c r="J47" s="180"/>
      <c r="K47" s="181">
        <f t="shared" ref="K47:K70" si="16">ROUND(E47*J47,2)</f>
        <v>0</v>
      </c>
      <c r="L47" s="181">
        <v>21</v>
      </c>
      <c r="M47" s="181">
        <f t="shared" ref="M47:M70" si="17">G47*(1+L47/100)</f>
        <v>0</v>
      </c>
      <c r="N47" s="179">
        <v>0</v>
      </c>
      <c r="O47" s="179">
        <f t="shared" ref="O47:O70" si="18">ROUND(E47*N47,2)</f>
        <v>0</v>
      </c>
      <c r="P47" s="179">
        <v>0</v>
      </c>
      <c r="Q47" s="179">
        <f t="shared" ref="Q47:Q70" si="19">ROUND(E47*P47,2)</f>
        <v>0</v>
      </c>
      <c r="R47" s="181"/>
      <c r="S47" s="181" t="s">
        <v>411</v>
      </c>
      <c r="T47" s="182" t="s">
        <v>412</v>
      </c>
      <c r="U47" s="157">
        <v>0</v>
      </c>
      <c r="V47" s="157">
        <f t="shared" ref="V47:V70" si="20">ROUND(E47*U47,2)</f>
        <v>0</v>
      </c>
      <c r="W47" s="157"/>
      <c r="X47" s="157" t="s">
        <v>151</v>
      </c>
      <c r="Y47" s="157" t="s">
        <v>152</v>
      </c>
      <c r="Z47" s="147"/>
      <c r="AA47" s="147"/>
      <c r="AB47" s="147"/>
      <c r="AC47" s="147"/>
      <c r="AD47" s="147"/>
      <c r="AE47" s="147"/>
      <c r="AF47" s="147"/>
      <c r="AG47" s="147" t="s">
        <v>500</v>
      </c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1" x14ac:dyDescent="0.2">
      <c r="A48" s="176">
        <v>37</v>
      </c>
      <c r="B48" s="177" t="s">
        <v>571</v>
      </c>
      <c r="C48" s="186" t="s">
        <v>524</v>
      </c>
      <c r="D48" s="178" t="s">
        <v>187</v>
      </c>
      <c r="E48" s="179">
        <v>0.7</v>
      </c>
      <c r="F48" s="180"/>
      <c r="G48" s="181">
        <f t="shared" si="14"/>
        <v>0</v>
      </c>
      <c r="H48" s="180"/>
      <c r="I48" s="181">
        <f t="shared" si="15"/>
        <v>0</v>
      </c>
      <c r="J48" s="180"/>
      <c r="K48" s="181">
        <f t="shared" si="16"/>
        <v>0</v>
      </c>
      <c r="L48" s="181">
        <v>21</v>
      </c>
      <c r="M48" s="181">
        <f t="shared" si="17"/>
        <v>0</v>
      </c>
      <c r="N48" s="179">
        <v>0</v>
      </c>
      <c r="O48" s="179">
        <f t="shared" si="18"/>
        <v>0</v>
      </c>
      <c r="P48" s="179">
        <v>0</v>
      </c>
      <c r="Q48" s="179">
        <f t="shared" si="19"/>
        <v>0</v>
      </c>
      <c r="R48" s="181"/>
      <c r="S48" s="181" t="s">
        <v>411</v>
      </c>
      <c r="T48" s="182" t="s">
        <v>412</v>
      </c>
      <c r="U48" s="157">
        <v>0</v>
      </c>
      <c r="V48" s="157">
        <f t="shared" si="20"/>
        <v>0</v>
      </c>
      <c r="W48" s="157"/>
      <c r="X48" s="157" t="s">
        <v>151</v>
      </c>
      <c r="Y48" s="157" t="s">
        <v>152</v>
      </c>
      <c r="Z48" s="147"/>
      <c r="AA48" s="147"/>
      <c r="AB48" s="147"/>
      <c r="AC48" s="147"/>
      <c r="AD48" s="147"/>
      <c r="AE48" s="147"/>
      <c r="AF48" s="147"/>
      <c r="AG48" s="147" t="s">
        <v>500</v>
      </c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1" x14ac:dyDescent="0.2">
      <c r="A49" s="176">
        <v>38</v>
      </c>
      <c r="B49" s="177" t="s">
        <v>572</v>
      </c>
      <c r="C49" s="186" t="s">
        <v>526</v>
      </c>
      <c r="D49" s="178" t="s">
        <v>499</v>
      </c>
      <c r="E49" s="179">
        <v>1</v>
      </c>
      <c r="F49" s="180"/>
      <c r="G49" s="181">
        <f t="shared" si="14"/>
        <v>0</v>
      </c>
      <c r="H49" s="180"/>
      <c r="I49" s="181">
        <f t="shared" si="15"/>
        <v>0</v>
      </c>
      <c r="J49" s="180"/>
      <c r="K49" s="181">
        <f t="shared" si="16"/>
        <v>0</v>
      </c>
      <c r="L49" s="181">
        <v>21</v>
      </c>
      <c r="M49" s="181">
        <f t="shared" si="17"/>
        <v>0</v>
      </c>
      <c r="N49" s="179">
        <v>0</v>
      </c>
      <c r="O49" s="179">
        <f t="shared" si="18"/>
        <v>0</v>
      </c>
      <c r="P49" s="179">
        <v>0</v>
      </c>
      <c r="Q49" s="179">
        <f t="shared" si="19"/>
        <v>0</v>
      </c>
      <c r="R49" s="181"/>
      <c r="S49" s="181" t="s">
        <v>411</v>
      </c>
      <c r="T49" s="182" t="s">
        <v>412</v>
      </c>
      <c r="U49" s="157">
        <v>0</v>
      </c>
      <c r="V49" s="157">
        <f t="shared" si="20"/>
        <v>0</v>
      </c>
      <c r="W49" s="157"/>
      <c r="X49" s="157" t="s">
        <v>151</v>
      </c>
      <c r="Y49" s="157" t="s">
        <v>152</v>
      </c>
      <c r="Z49" s="147"/>
      <c r="AA49" s="147"/>
      <c r="AB49" s="147"/>
      <c r="AC49" s="147"/>
      <c r="AD49" s="147"/>
      <c r="AE49" s="147"/>
      <c r="AF49" s="147"/>
      <c r="AG49" s="147" t="s">
        <v>500</v>
      </c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1" x14ac:dyDescent="0.2">
      <c r="A50" s="176">
        <v>39</v>
      </c>
      <c r="B50" s="177" t="s">
        <v>573</v>
      </c>
      <c r="C50" s="186" t="s">
        <v>528</v>
      </c>
      <c r="D50" s="178" t="s">
        <v>499</v>
      </c>
      <c r="E50" s="179">
        <v>1</v>
      </c>
      <c r="F50" s="180"/>
      <c r="G50" s="181">
        <f t="shared" si="14"/>
        <v>0</v>
      </c>
      <c r="H50" s="180"/>
      <c r="I50" s="181">
        <f t="shared" si="15"/>
        <v>0</v>
      </c>
      <c r="J50" s="180"/>
      <c r="K50" s="181">
        <f t="shared" si="16"/>
        <v>0</v>
      </c>
      <c r="L50" s="181">
        <v>21</v>
      </c>
      <c r="M50" s="181">
        <f t="shared" si="17"/>
        <v>0</v>
      </c>
      <c r="N50" s="179">
        <v>0</v>
      </c>
      <c r="O50" s="179">
        <f t="shared" si="18"/>
        <v>0</v>
      </c>
      <c r="P50" s="179">
        <v>0</v>
      </c>
      <c r="Q50" s="179">
        <f t="shared" si="19"/>
        <v>0</v>
      </c>
      <c r="R50" s="181"/>
      <c r="S50" s="181" t="s">
        <v>411</v>
      </c>
      <c r="T50" s="182" t="s">
        <v>412</v>
      </c>
      <c r="U50" s="157">
        <v>0</v>
      </c>
      <c r="V50" s="157">
        <f t="shared" si="20"/>
        <v>0</v>
      </c>
      <c r="W50" s="157"/>
      <c r="X50" s="157" t="s">
        <v>151</v>
      </c>
      <c r="Y50" s="157" t="s">
        <v>152</v>
      </c>
      <c r="Z50" s="147"/>
      <c r="AA50" s="147"/>
      <c r="AB50" s="147"/>
      <c r="AC50" s="147"/>
      <c r="AD50" s="147"/>
      <c r="AE50" s="147"/>
      <c r="AF50" s="147"/>
      <c r="AG50" s="147" t="s">
        <v>500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1" x14ac:dyDescent="0.2">
      <c r="A51" s="176">
        <v>40</v>
      </c>
      <c r="B51" s="177" t="s">
        <v>574</v>
      </c>
      <c r="C51" s="186" t="s">
        <v>575</v>
      </c>
      <c r="D51" s="178" t="s">
        <v>499</v>
      </c>
      <c r="E51" s="179">
        <v>1</v>
      </c>
      <c r="F51" s="180"/>
      <c r="G51" s="181">
        <f t="shared" si="14"/>
        <v>0</v>
      </c>
      <c r="H51" s="180"/>
      <c r="I51" s="181">
        <f t="shared" si="15"/>
        <v>0</v>
      </c>
      <c r="J51" s="180"/>
      <c r="K51" s="181">
        <f t="shared" si="16"/>
        <v>0</v>
      </c>
      <c r="L51" s="181">
        <v>21</v>
      </c>
      <c r="M51" s="181">
        <f t="shared" si="17"/>
        <v>0</v>
      </c>
      <c r="N51" s="179">
        <v>0</v>
      </c>
      <c r="O51" s="179">
        <f t="shared" si="18"/>
        <v>0</v>
      </c>
      <c r="P51" s="179">
        <v>0</v>
      </c>
      <c r="Q51" s="179">
        <f t="shared" si="19"/>
        <v>0</v>
      </c>
      <c r="R51" s="181"/>
      <c r="S51" s="181" t="s">
        <v>411</v>
      </c>
      <c r="T51" s="182" t="s">
        <v>412</v>
      </c>
      <c r="U51" s="157">
        <v>0</v>
      </c>
      <c r="V51" s="157">
        <f t="shared" si="20"/>
        <v>0</v>
      </c>
      <c r="W51" s="157"/>
      <c r="X51" s="157" t="s">
        <v>151</v>
      </c>
      <c r="Y51" s="157" t="s">
        <v>152</v>
      </c>
      <c r="Z51" s="147"/>
      <c r="AA51" s="147"/>
      <c r="AB51" s="147"/>
      <c r="AC51" s="147"/>
      <c r="AD51" s="147"/>
      <c r="AE51" s="147"/>
      <c r="AF51" s="147"/>
      <c r="AG51" s="147" t="s">
        <v>500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1" x14ac:dyDescent="0.2">
      <c r="A52" s="176">
        <v>41</v>
      </c>
      <c r="B52" s="177" t="s">
        <v>576</v>
      </c>
      <c r="C52" s="186" t="s">
        <v>532</v>
      </c>
      <c r="D52" s="178" t="s">
        <v>499</v>
      </c>
      <c r="E52" s="179">
        <v>1</v>
      </c>
      <c r="F52" s="180"/>
      <c r="G52" s="181">
        <f t="shared" si="14"/>
        <v>0</v>
      </c>
      <c r="H52" s="180"/>
      <c r="I52" s="181">
        <f t="shared" si="15"/>
        <v>0</v>
      </c>
      <c r="J52" s="180"/>
      <c r="K52" s="181">
        <f t="shared" si="16"/>
        <v>0</v>
      </c>
      <c r="L52" s="181">
        <v>21</v>
      </c>
      <c r="M52" s="181">
        <f t="shared" si="17"/>
        <v>0</v>
      </c>
      <c r="N52" s="179">
        <v>0</v>
      </c>
      <c r="O52" s="179">
        <f t="shared" si="18"/>
        <v>0</v>
      </c>
      <c r="P52" s="179">
        <v>0</v>
      </c>
      <c r="Q52" s="179">
        <f t="shared" si="19"/>
        <v>0</v>
      </c>
      <c r="R52" s="181"/>
      <c r="S52" s="181" t="s">
        <v>411</v>
      </c>
      <c r="T52" s="182" t="s">
        <v>412</v>
      </c>
      <c r="U52" s="157">
        <v>0</v>
      </c>
      <c r="V52" s="157">
        <f t="shared" si="20"/>
        <v>0</v>
      </c>
      <c r="W52" s="157"/>
      <c r="X52" s="157" t="s">
        <v>151</v>
      </c>
      <c r="Y52" s="157" t="s">
        <v>152</v>
      </c>
      <c r="Z52" s="147"/>
      <c r="AA52" s="147"/>
      <c r="AB52" s="147"/>
      <c r="AC52" s="147"/>
      <c r="AD52" s="147"/>
      <c r="AE52" s="147"/>
      <c r="AF52" s="147"/>
      <c r="AG52" s="147" t="s">
        <v>500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1" x14ac:dyDescent="0.2">
      <c r="A53" s="176">
        <v>42</v>
      </c>
      <c r="B53" s="177" t="s">
        <v>577</v>
      </c>
      <c r="C53" s="186" t="s">
        <v>534</v>
      </c>
      <c r="D53" s="178" t="s">
        <v>535</v>
      </c>
      <c r="E53" s="179">
        <v>1</v>
      </c>
      <c r="F53" s="180"/>
      <c r="G53" s="181">
        <f t="shared" si="14"/>
        <v>0</v>
      </c>
      <c r="H53" s="180"/>
      <c r="I53" s="181">
        <f t="shared" si="15"/>
        <v>0</v>
      </c>
      <c r="J53" s="180"/>
      <c r="K53" s="181">
        <f t="shared" si="16"/>
        <v>0</v>
      </c>
      <c r="L53" s="181">
        <v>21</v>
      </c>
      <c r="M53" s="181">
        <f t="shared" si="17"/>
        <v>0</v>
      </c>
      <c r="N53" s="179">
        <v>0</v>
      </c>
      <c r="O53" s="179">
        <f t="shared" si="18"/>
        <v>0</v>
      </c>
      <c r="P53" s="179">
        <v>0</v>
      </c>
      <c r="Q53" s="179">
        <f t="shared" si="19"/>
        <v>0</v>
      </c>
      <c r="R53" s="181"/>
      <c r="S53" s="181" t="s">
        <v>411</v>
      </c>
      <c r="T53" s="182" t="s">
        <v>412</v>
      </c>
      <c r="U53" s="157">
        <v>0</v>
      </c>
      <c r="V53" s="157">
        <f t="shared" si="20"/>
        <v>0</v>
      </c>
      <c r="W53" s="157"/>
      <c r="X53" s="157" t="s">
        <v>151</v>
      </c>
      <c r="Y53" s="157" t="s">
        <v>152</v>
      </c>
      <c r="Z53" s="147"/>
      <c r="AA53" s="147"/>
      <c r="AB53" s="147"/>
      <c r="AC53" s="147"/>
      <c r="AD53" s="147"/>
      <c r="AE53" s="147"/>
      <c r="AF53" s="147"/>
      <c r="AG53" s="147" t="s">
        <v>500</v>
      </c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1" x14ac:dyDescent="0.2">
      <c r="A54" s="176">
        <v>43</v>
      </c>
      <c r="B54" s="177" t="s">
        <v>578</v>
      </c>
      <c r="C54" s="186" t="s">
        <v>537</v>
      </c>
      <c r="D54" s="178" t="s">
        <v>499</v>
      </c>
      <c r="E54" s="179">
        <v>1</v>
      </c>
      <c r="F54" s="180"/>
      <c r="G54" s="181">
        <f t="shared" si="14"/>
        <v>0</v>
      </c>
      <c r="H54" s="180"/>
      <c r="I54" s="181">
        <f t="shared" si="15"/>
        <v>0</v>
      </c>
      <c r="J54" s="180"/>
      <c r="K54" s="181">
        <f t="shared" si="16"/>
        <v>0</v>
      </c>
      <c r="L54" s="181">
        <v>21</v>
      </c>
      <c r="M54" s="181">
        <f t="shared" si="17"/>
        <v>0</v>
      </c>
      <c r="N54" s="179">
        <v>0</v>
      </c>
      <c r="O54" s="179">
        <f t="shared" si="18"/>
        <v>0</v>
      </c>
      <c r="P54" s="179">
        <v>0</v>
      </c>
      <c r="Q54" s="179">
        <f t="shared" si="19"/>
        <v>0</v>
      </c>
      <c r="R54" s="181"/>
      <c r="S54" s="181" t="s">
        <v>411</v>
      </c>
      <c r="T54" s="182" t="s">
        <v>412</v>
      </c>
      <c r="U54" s="157">
        <v>0</v>
      </c>
      <c r="V54" s="157">
        <f t="shared" si="20"/>
        <v>0</v>
      </c>
      <c r="W54" s="157"/>
      <c r="X54" s="157" t="s">
        <v>151</v>
      </c>
      <c r="Y54" s="157" t="s">
        <v>152</v>
      </c>
      <c r="Z54" s="147"/>
      <c r="AA54" s="147"/>
      <c r="AB54" s="147"/>
      <c r="AC54" s="147"/>
      <c r="AD54" s="147"/>
      <c r="AE54" s="147"/>
      <c r="AF54" s="147"/>
      <c r="AG54" s="147" t="s">
        <v>500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1" x14ac:dyDescent="0.2">
      <c r="A55" s="176">
        <v>44</v>
      </c>
      <c r="B55" s="177" t="s">
        <v>579</v>
      </c>
      <c r="C55" s="186" t="s">
        <v>539</v>
      </c>
      <c r="D55" s="178" t="s">
        <v>499</v>
      </c>
      <c r="E55" s="179">
        <v>1</v>
      </c>
      <c r="F55" s="180"/>
      <c r="G55" s="181">
        <f t="shared" si="14"/>
        <v>0</v>
      </c>
      <c r="H55" s="180"/>
      <c r="I55" s="181">
        <f t="shared" si="15"/>
        <v>0</v>
      </c>
      <c r="J55" s="180"/>
      <c r="K55" s="181">
        <f t="shared" si="16"/>
        <v>0</v>
      </c>
      <c r="L55" s="181">
        <v>21</v>
      </c>
      <c r="M55" s="181">
        <f t="shared" si="17"/>
        <v>0</v>
      </c>
      <c r="N55" s="179">
        <v>0</v>
      </c>
      <c r="O55" s="179">
        <f t="shared" si="18"/>
        <v>0</v>
      </c>
      <c r="P55" s="179">
        <v>0</v>
      </c>
      <c r="Q55" s="179">
        <f t="shared" si="19"/>
        <v>0</v>
      </c>
      <c r="R55" s="181"/>
      <c r="S55" s="181" t="s">
        <v>411</v>
      </c>
      <c r="T55" s="182" t="s">
        <v>412</v>
      </c>
      <c r="U55" s="157">
        <v>0</v>
      </c>
      <c r="V55" s="157">
        <f t="shared" si="20"/>
        <v>0</v>
      </c>
      <c r="W55" s="157"/>
      <c r="X55" s="157" t="s">
        <v>151</v>
      </c>
      <c r="Y55" s="157" t="s">
        <v>152</v>
      </c>
      <c r="Z55" s="147"/>
      <c r="AA55" s="147"/>
      <c r="AB55" s="147"/>
      <c r="AC55" s="147"/>
      <c r="AD55" s="147"/>
      <c r="AE55" s="147"/>
      <c r="AF55" s="147"/>
      <c r="AG55" s="147" t="s">
        <v>500</v>
      </c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1" x14ac:dyDescent="0.2">
      <c r="A56" s="176">
        <v>45</v>
      </c>
      <c r="B56" s="177" t="s">
        <v>580</v>
      </c>
      <c r="C56" s="186" t="s">
        <v>581</v>
      </c>
      <c r="D56" s="178" t="s">
        <v>499</v>
      </c>
      <c r="E56" s="179">
        <v>1</v>
      </c>
      <c r="F56" s="180"/>
      <c r="G56" s="181">
        <f t="shared" si="14"/>
        <v>0</v>
      </c>
      <c r="H56" s="180"/>
      <c r="I56" s="181">
        <f t="shared" si="15"/>
        <v>0</v>
      </c>
      <c r="J56" s="180"/>
      <c r="K56" s="181">
        <f t="shared" si="16"/>
        <v>0</v>
      </c>
      <c r="L56" s="181">
        <v>21</v>
      </c>
      <c r="M56" s="181">
        <f t="shared" si="17"/>
        <v>0</v>
      </c>
      <c r="N56" s="179">
        <v>0</v>
      </c>
      <c r="O56" s="179">
        <f t="shared" si="18"/>
        <v>0</v>
      </c>
      <c r="P56" s="179">
        <v>0</v>
      </c>
      <c r="Q56" s="179">
        <f t="shared" si="19"/>
        <v>0</v>
      </c>
      <c r="R56" s="181"/>
      <c r="S56" s="181" t="s">
        <v>411</v>
      </c>
      <c r="T56" s="182" t="s">
        <v>412</v>
      </c>
      <c r="U56" s="157">
        <v>0</v>
      </c>
      <c r="V56" s="157">
        <f t="shared" si="20"/>
        <v>0</v>
      </c>
      <c r="W56" s="157"/>
      <c r="X56" s="157" t="s">
        <v>151</v>
      </c>
      <c r="Y56" s="157" t="s">
        <v>152</v>
      </c>
      <c r="Z56" s="147"/>
      <c r="AA56" s="147"/>
      <c r="AB56" s="147"/>
      <c r="AC56" s="147"/>
      <c r="AD56" s="147"/>
      <c r="AE56" s="147"/>
      <c r="AF56" s="147"/>
      <c r="AG56" s="147" t="s">
        <v>500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outlineLevel="1" x14ac:dyDescent="0.2">
      <c r="A57" s="176">
        <v>46</v>
      </c>
      <c r="B57" s="177" t="s">
        <v>582</v>
      </c>
      <c r="C57" s="186" t="s">
        <v>543</v>
      </c>
      <c r="D57" s="178" t="s">
        <v>499</v>
      </c>
      <c r="E57" s="179">
        <v>1</v>
      </c>
      <c r="F57" s="180"/>
      <c r="G57" s="181">
        <f t="shared" si="14"/>
        <v>0</v>
      </c>
      <c r="H57" s="180"/>
      <c r="I57" s="181">
        <f t="shared" si="15"/>
        <v>0</v>
      </c>
      <c r="J57" s="180"/>
      <c r="K57" s="181">
        <f t="shared" si="16"/>
        <v>0</v>
      </c>
      <c r="L57" s="181">
        <v>21</v>
      </c>
      <c r="M57" s="181">
        <f t="shared" si="17"/>
        <v>0</v>
      </c>
      <c r="N57" s="179">
        <v>0</v>
      </c>
      <c r="O57" s="179">
        <f t="shared" si="18"/>
        <v>0</v>
      </c>
      <c r="P57" s="179">
        <v>0</v>
      </c>
      <c r="Q57" s="179">
        <f t="shared" si="19"/>
        <v>0</v>
      </c>
      <c r="R57" s="181"/>
      <c r="S57" s="181" t="s">
        <v>411</v>
      </c>
      <c r="T57" s="182" t="s">
        <v>412</v>
      </c>
      <c r="U57" s="157">
        <v>0</v>
      </c>
      <c r="V57" s="157">
        <f t="shared" si="20"/>
        <v>0</v>
      </c>
      <c r="W57" s="157"/>
      <c r="X57" s="157" t="s">
        <v>151</v>
      </c>
      <c r="Y57" s="157" t="s">
        <v>152</v>
      </c>
      <c r="Z57" s="147"/>
      <c r="AA57" s="147"/>
      <c r="AB57" s="147"/>
      <c r="AC57" s="147"/>
      <c r="AD57" s="147"/>
      <c r="AE57" s="147"/>
      <c r="AF57" s="147"/>
      <c r="AG57" s="147" t="s">
        <v>500</v>
      </c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outlineLevel="1" x14ac:dyDescent="0.2">
      <c r="A58" s="176">
        <v>47</v>
      </c>
      <c r="B58" s="177" t="s">
        <v>583</v>
      </c>
      <c r="C58" s="186" t="s">
        <v>545</v>
      </c>
      <c r="D58" s="178" t="s">
        <v>499</v>
      </c>
      <c r="E58" s="179">
        <v>1</v>
      </c>
      <c r="F58" s="180"/>
      <c r="G58" s="181">
        <f t="shared" si="14"/>
        <v>0</v>
      </c>
      <c r="H58" s="180"/>
      <c r="I58" s="181">
        <f t="shared" si="15"/>
        <v>0</v>
      </c>
      <c r="J58" s="180"/>
      <c r="K58" s="181">
        <f t="shared" si="16"/>
        <v>0</v>
      </c>
      <c r="L58" s="181">
        <v>21</v>
      </c>
      <c r="M58" s="181">
        <f t="shared" si="17"/>
        <v>0</v>
      </c>
      <c r="N58" s="179">
        <v>0</v>
      </c>
      <c r="O58" s="179">
        <f t="shared" si="18"/>
        <v>0</v>
      </c>
      <c r="P58" s="179">
        <v>0</v>
      </c>
      <c r="Q58" s="179">
        <f t="shared" si="19"/>
        <v>0</v>
      </c>
      <c r="R58" s="181"/>
      <c r="S58" s="181" t="s">
        <v>411</v>
      </c>
      <c r="T58" s="182" t="s">
        <v>412</v>
      </c>
      <c r="U58" s="157">
        <v>0</v>
      </c>
      <c r="V58" s="157">
        <f t="shared" si="20"/>
        <v>0</v>
      </c>
      <c r="W58" s="157"/>
      <c r="X58" s="157" t="s">
        <v>151</v>
      </c>
      <c r="Y58" s="157" t="s">
        <v>152</v>
      </c>
      <c r="Z58" s="147"/>
      <c r="AA58" s="147"/>
      <c r="AB58" s="147"/>
      <c r="AC58" s="147"/>
      <c r="AD58" s="147"/>
      <c r="AE58" s="147"/>
      <c r="AF58" s="147"/>
      <c r="AG58" s="147" t="s">
        <v>500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1" x14ac:dyDescent="0.2">
      <c r="A59" s="176">
        <v>48</v>
      </c>
      <c r="B59" s="177" t="s">
        <v>584</v>
      </c>
      <c r="C59" s="186" t="s">
        <v>547</v>
      </c>
      <c r="D59" s="178" t="s">
        <v>499</v>
      </c>
      <c r="E59" s="179">
        <v>1</v>
      </c>
      <c r="F59" s="180"/>
      <c r="G59" s="181">
        <f t="shared" si="14"/>
        <v>0</v>
      </c>
      <c r="H59" s="180"/>
      <c r="I59" s="181">
        <f t="shared" si="15"/>
        <v>0</v>
      </c>
      <c r="J59" s="180"/>
      <c r="K59" s="181">
        <f t="shared" si="16"/>
        <v>0</v>
      </c>
      <c r="L59" s="181">
        <v>21</v>
      </c>
      <c r="M59" s="181">
        <f t="shared" si="17"/>
        <v>0</v>
      </c>
      <c r="N59" s="179">
        <v>0</v>
      </c>
      <c r="O59" s="179">
        <f t="shared" si="18"/>
        <v>0</v>
      </c>
      <c r="P59" s="179">
        <v>0</v>
      </c>
      <c r="Q59" s="179">
        <f t="shared" si="19"/>
        <v>0</v>
      </c>
      <c r="R59" s="181"/>
      <c r="S59" s="181" t="s">
        <v>411</v>
      </c>
      <c r="T59" s="182" t="s">
        <v>412</v>
      </c>
      <c r="U59" s="157">
        <v>0</v>
      </c>
      <c r="V59" s="157">
        <f t="shared" si="20"/>
        <v>0</v>
      </c>
      <c r="W59" s="157"/>
      <c r="X59" s="157" t="s">
        <v>151</v>
      </c>
      <c r="Y59" s="157" t="s">
        <v>152</v>
      </c>
      <c r="Z59" s="147"/>
      <c r="AA59" s="147"/>
      <c r="AB59" s="147"/>
      <c r="AC59" s="147"/>
      <c r="AD59" s="147"/>
      <c r="AE59" s="147"/>
      <c r="AF59" s="147"/>
      <c r="AG59" s="147" t="s">
        <v>500</v>
      </c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outlineLevel="1" x14ac:dyDescent="0.2">
      <c r="A60" s="176">
        <v>49</v>
      </c>
      <c r="B60" s="177" t="s">
        <v>585</v>
      </c>
      <c r="C60" s="186" t="s">
        <v>549</v>
      </c>
      <c r="D60" s="178" t="s">
        <v>499</v>
      </c>
      <c r="E60" s="179">
        <v>2</v>
      </c>
      <c r="F60" s="180"/>
      <c r="G60" s="181">
        <f t="shared" si="14"/>
        <v>0</v>
      </c>
      <c r="H60" s="180"/>
      <c r="I60" s="181">
        <f t="shared" si="15"/>
        <v>0</v>
      </c>
      <c r="J60" s="180"/>
      <c r="K60" s="181">
        <f t="shared" si="16"/>
        <v>0</v>
      </c>
      <c r="L60" s="181">
        <v>21</v>
      </c>
      <c r="M60" s="181">
        <f t="shared" si="17"/>
        <v>0</v>
      </c>
      <c r="N60" s="179">
        <v>0</v>
      </c>
      <c r="O60" s="179">
        <f t="shared" si="18"/>
        <v>0</v>
      </c>
      <c r="P60" s="179">
        <v>0</v>
      </c>
      <c r="Q60" s="179">
        <f t="shared" si="19"/>
        <v>0</v>
      </c>
      <c r="R60" s="181"/>
      <c r="S60" s="181" t="s">
        <v>411</v>
      </c>
      <c r="T60" s="182" t="s">
        <v>412</v>
      </c>
      <c r="U60" s="157">
        <v>0</v>
      </c>
      <c r="V60" s="157">
        <f t="shared" si="20"/>
        <v>0</v>
      </c>
      <c r="W60" s="157"/>
      <c r="X60" s="157" t="s">
        <v>151</v>
      </c>
      <c r="Y60" s="157" t="s">
        <v>152</v>
      </c>
      <c r="Z60" s="147"/>
      <c r="AA60" s="147"/>
      <c r="AB60" s="147"/>
      <c r="AC60" s="147"/>
      <c r="AD60" s="147"/>
      <c r="AE60" s="147"/>
      <c r="AF60" s="147"/>
      <c r="AG60" s="147" t="s">
        <v>500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1" x14ac:dyDescent="0.2">
      <c r="A61" s="176">
        <v>50</v>
      </c>
      <c r="B61" s="177" t="s">
        <v>586</v>
      </c>
      <c r="C61" s="186" t="s">
        <v>551</v>
      </c>
      <c r="D61" s="178" t="s">
        <v>499</v>
      </c>
      <c r="E61" s="179">
        <v>1</v>
      </c>
      <c r="F61" s="180"/>
      <c r="G61" s="181">
        <f t="shared" si="14"/>
        <v>0</v>
      </c>
      <c r="H61" s="180"/>
      <c r="I61" s="181">
        <f t="shared" si="15"/>
        <v>0</v>
      </c>
      <c r="J61" s="180"/>
      <c r="K61" s="181">
        <f t="shared" si="16"/>
        <v>0</v>
      </c>
      <c r="L61" s="181">
        <v>21</v>
      </c>
      <c r="M61" s="181">
        <f t="shared" si="17"/>
        <v>0</v>
      </c>
      <c r="N61" s="179">
        <v>0</v>
      </c>
      <c r="O61" s="179">
        <f t="shared" si="18"/>
        <v>0</v>
      </c>
      <c r="P61" s="179">
        <v>0</v>
      </c>
      <c r="Q61" s="179">
        <f t="shared" si="19"/>
        <v>0</v>
      </c>
      <c r="R61" s="181"/>
      <c r="S61" s="181" t="s">
        <v>411</v>
      </c>
      <c r="T61" s="182" t="s">
        <v>412</v>
      </c>
      <c r="U61" s="157">
        <v>0</v>
      </c>
      <c r="V61" s="157">
        <f t="shared" si="20"/>
        <v>0</v>
      </c>
      <c r="W61" s="157"/>
      <c r="X61" s="157" t="s">
        <v>151</v>
      </c>
      <c r="Y61" s="157" t="s">
        <v>152</v>
      </c>
      <c r="Z61" s="147"/>
      <c r="AA61" s="147"/>
      <c r="AB61" s="147"/>
      <c r="AC61" s="147"/>
      <c r="AD61" s="147"/>
      <c r="AE61" s="147"/>
      <c r="AF61" s="147"/>
      <c r="AG61" s="147" t="s">
        <v>500</v>
      </c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outlineLevel="1" x14ac:dyDescent="0.2">
      <c r="A62" s="176">
        <v>51</v>
      </c>
      <c r="B62" s="177" t="s">
        <v>587</v>
      </c>
      <c r="C62" s="186" t="s">
        <v>553</v>
      </c>
      <c r="D62" s="178" t="s">
        <v>499</v>
      </c>
      <c r="E62" s="179">
        <v>3</v>
      </c>
      <c r="F62" s="180"/>
      <c r="G62" s="181">
        <f t="shared" si="14"/>
        <v>0</v>
      </c>
      <c r="H62" s="180"/>
      <c r="I62" s="181">
        <f t="shared" si="15"/>
        <v>0</v>
      </c>
      <c r="J62" s="180"/>
      <c r="K62" s="181">
        <f t="shared" si="16"/>
        <v>0</v>
      </c>
      <c r="L62" s="181">
        <v>21</v>
      </c>
      <c r="M62" s="181">
        <f t="shared" si="17"/>
        <v>0</v>
      </c>
      <c r="N62" s="179">
        <v>0</v>
      </c>
      <c r="O62" s="179">
        <f t="shared" si="18"/>
        <v>0</v>
      </c>
      <c r="P62" s="179">
        <v>0</v>
      </c>
      <c r="Q62" s="179">
        <f t="shared" si="19"/>
        <v>0</v>
      </c>
      <c r="R62" s="181"/>
      <c r="S62" s="181" t="s">
        <v>411</v>
      </c>
      <c r="T62" s="182" t="s">
        <v>412</v>
      </c>
      <c r="U62" s="157">
        <v>0</v>
      </c>
      <c r="V62" s="157">
        <f t="shared" si="20"/>
        <v>0</v>
      </c>
      <c r="W62" s="157"/>
      <c r="X62" s="157" t="s">
        <v>151</v>
      </c>
      <c r="Y62" s="157" t="s">
        <v>152</v>
      </c>
      <c r="Z62" s="147"/>
      <c r="AA62" s="147"/>
      <c r="AB62" s="147"/>
      <c r="AC62" s="147"/>
      <c r="AD62" s="147"/>
      <c r="AE62" s="147"/>
      <c r="AF62" s="147"/>
      <c r="AG62" s="147" t="s">
        <v>500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1" x14ac:dyDescent="0.2">
      <c r="A63" s="176">
        <v>52</v>
      </c>
      <c r="B63" s="177" t="s">
        <v>588</v>
      </c>
      <c r="C63" s="186" t="s">
        <v>555</v>
      </c>
      <c r="D63" s="178" t="s">
        <v>499</v>
      </c>
      <c r="E63" s="179">
        <v>6</v>
      </c>
      <c r="F63" s="180"/>
      <c r="G63" s="181">
        <f t="shared" si="14"/>
        <v>0</v>
      </c>
      <c r="H63" s="180"/>
      <c r="I63" s="181">
        <f t="shared" si="15"/>
        <v>0</v>
      </c>
      <c r="J63" s="180"/>
      <c r="K63" s="181">
        <f t="shared" si="16"/>
        <v>0</v>
      </c>
      <c r="L63" s="181">
        <v>21</v>
      </c>
      <c r="M63" s="181">
        <f t="shared" si="17"/>
        <v>0</v>
      </c>
      <c r="N63" s="179">
        <v>0</v>
      </c>
      <c r="O63" s="179">
        <f t="shared" si="18"/>
        <v>0</v>
      </c>
      <c r="P63" s="179">
        <v>0</v>
      </c>
      <c r="Q63" s="179">
        <f t="shared" si="19"/>
        <v>0</v>
      </c>
      <c r="R63" s="181"/>
      <c r="S63" s="181" t="s">
        <v>411</v>
      </c>
      <c r="T63" s="182" t="s">
        <v>412</v>
      </c>
      <c r="U63" s="157">
        <v>0</v>
      </c>
      <c r="V63" s="157">
        <f t="shared" si="20"/>
        <v>0</v>
      </c>
      <c r="W63" s="157"/>
      <c r="X63" s="157" t="s">
        <v>151</v>
      </c>
      <c r="Y63" s="157" t="s">
        <v>152</v>
      </c>
      <c r="Z63" s="147"/>
      <c r="AA63" s="147"/>
      <c r="AB63" s="147"/>
      <c r="AC63" s="147"/>
      <c r="AD63" s="147"/>
      <c r="AE63" s="147"/>
      <c r="AF63" s="147"/>
      <c r="AG63" s="147" t="s">
        <v>500</v>
      </c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1" x14ac:dyDescent="0.2">
      <c r="A64" s="176">
        <v>53</v>
      </c>
      <c r="B64" s="177" t="s">
        <v>589</v>
      </c>
      <c r="C64" s="186" t="s">
        <v>557</v>
      </c>
      <c r="D64" s="178" t="s">
        <v>499</v>
      </c>
      <c r="E64" s="179">
        <v>1</v>
      </c>
      <c r="F64" s="180"/>
      <c r="G64" s="181">
        <f t="shared" si="14"/>
        <v>0</v>
      </c>
      <c r="H64" s="180"/>
      <c r="I64" s="181">
        <f t="shared" si="15"/>
        <v>0</v>
      </c>
      <c r="J64" s="180"/>
      <c r="K64" s="181">
        <f t="shared" si="16"/>
        <v>0</v>
      </c>
      <c r="L64" s="181">
        <v>21</v>
      </c>
      <c r="M64" s="181">
        <f t="shared" si="17"/>
        <v>0</v>
      </c>
      <c r="N64" s="179">
        <v>0</v>
      </c>
      <c r="O64" s="179">
        <f t="shared" si="18"/>
        <v>0</v>
      </c>
      <c r="P64" s="179">
        <v>0</v>
      </c>
      <c r="Q64" s="179">
        <f t="shared" si="19"/>
        <v>0</v>
      </c>
      <c r="R64" s="181"/>
      <c r="S64" s="181" t="s">
        <v>411</v>
      </c>
      <c r="T64" s="182" t="s">
        <v>412</v>
      </c>
      <c r="U64" s="157">
        <v>0</v>
      </c>
      <c r="V64" s="157">
        <f t="shared" si="20"/>
        <v>0</v>
      </c>
      <c r="W64" s="157"/>
      <c r="X64" s="157" t="s">
        <v>151</v>
      </c>
      <c r="Y64" s="157" t="s">
        <v>152</v>
      </c>
      <c r="Z64" s="147"/>
      <c r="AA64" s="147"/>
      <c r="AB64" s="147"/>
      <c r="AC64" s="147"/>
      <c r="AD64" s="147"/>
      <c r="AE64" s="147"/>
      <c r="AF64" s="147"/>
      <c r="AG64" s="147" t="s">
        <v>500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1" x14ac:dyDescent="0.2">
      <c r="A65" s="176">
        <v>54</v>
      </c>
      <c r="B65" s="177" t="s">
        <v>590</v>
      </c>
      <c r="C65" s="186" t="s">
        <v>591</v>
      </c>
      <c r="D65" s="178" t="s">
        <v>535</v>
      </c>
      <c r="E65" s="179">
        <v>1</v>
      </c>
      <c r="F65" s="180"/>
      <c r="G65" s="181">
        <f t="shared" si="14"/>
        <v>0</v>
      </c>
      <c r="H65" s="180"/>
      <c r="I65" s="181">
        <f t="shared" si="15"/>
        <v>0</v>
      </c>
      <c r="J65" s="180"/>
      <c r="K65" s="181">
        <f t="shared" si="16"/>
        <v>0</v>
      </c>
      <c r="L65" s="181">
        <v>21</v>
      </c>
      <c r="M65" s="181">
        <f t="shared" si="17"/>
        <v>0</v>
      </c>
      <c r="N65" s="179">
        <v>0</v>
      </c>
      <c r="O65" s="179">
        <f t="shared" si="18"/>
        <v>0</v>
      </c>
      <c r="P65" s="179">
        <v>0</v>
      </c>
      <c r="Q65" s="179">
        <f t="shared" si="19"/>
        <v>0</v>
      </c>
      <c r="R65" s="181"/>
      <c r="S65" s="181" t="s">
        <v>411</v>
      </c>
      <c r="T65" s="182" t="s">
        <v>412</v>
      </c>
      <c r="U65" s="157">
        <v>0</v>
      </c>
      <c r="V65" s="157">
        <f t="shared" si="20"/>
        <v>0</v>
      </c>
      <c r="W65" s="157"/>
      <c r="X65" s="157" t="s">
        <v>151</v>
      </c>
      <c r="Y65" s="157" t="s">
        <v>152</v>
      </c>
      <c r="Z65" s="147"/>
      <c r="AA65" s="147"/>
      <c r="AB65" s="147"/>
      <c r="AC65" s="147"/>
      <c r="AD65" s="147"/>
      <c r="AE65" s="147"/>
      <c r="AF65" s="147"/>
      <c r="AG65" s="147" t="s">
        <v>500</v>
      </c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1" x14ac:dyDescent="0.2">
      <c r="A66" s="176">
        <v>55</v>
      </c>
      <c r="B66" s="177" t="s">
        <v>592</v>
      </c>
      <c r="C66" s="186" t="s">
        <v>561</v>
      </c>
      <c r="D66" s="178" t="s">
        <v>499</v>
      </c>
      <c r="E66" s="179">
        <v>1</v>
      </c>
      <c r="F66" s="180"/>
      <c r="G66" s="181">
        <f t="shared" si="14"/>
        <v>0</v>
      </c>
      <c r="H66" s="180"/>
      <c r="I66" s="181">
        <f t="shared" si="15"/>
        <v>0</v>
      </c>
      <c r="J66" s="180"/>
      <c r="K66" s="181">
        <f t="shared" si="16"/>
        <v>0</v>
      </c>
      <c r="L66" s="181">
        <v>21</v>
      </c>
      <c r="M66" s="181">
        <f t="shared" si="17"/>
        <v>0</v>
      </c>
      <c r="N66" s="179">
        <v>0</v>
      </c>
      <c r="O66" s="179">
        <f t="shared" si="18"/>
        <v>0</v>
      </c>
      <c r="P66" s="179">
        <v>0</v>
      </c>
      <c r="Q66" s="179">
        <f t="shared" si="19"/>
        <v>0</v>
      </c>
      <c r="R66" s="181"/>
      <c r="S66" s="181" t="s">
        <v>411</v>
      </c>
      <c r="T66" s="182" t="s">
        <v>412</v>
      </c>
      <c r="U66" s="157">
        <v>0</v>
      </c>
      <c r="V66" s="157">
        <f t="shared" si="20"/>
        <v>0</v>
      </c>
      <c r="W66" s="157"/>
      <c r="X66" s="157" t="s">
        <v>151</v>
      </c>
      <c r="Y66" s="157" t="s">
        <v>152</v>
      </c>
      <c r="Z66" s="147"/>
      <c r="AA66" s="147"/>
      <c r="AB66" s="147"/>
      <c r="AC66" s="147"/>
      <c r="AD66" s="147"/>
      <c r="AE66" s="147"/>
      <c r="AF66" s="147"/>
      <c r="AG66" s="147" t="s">
        <v>500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1" x14ac:dyDescent="0.2">
      <c r="A67" s="176">
        <v>56</v>
      </c>
      <c r="B67" s="177" t="s">
        <v>593</v>
      </c>
      <c r="C67" s="186" t="s">
        <v>563</v>
      </c>
      <c r="D67" s="178" t="s">
        <v>535</v>
      </c>
      <c r="E67" s="179">
        <v>1</v>
      </c>
      <c r="F67" s="180"/>
      <c r="G67" s="181">
        <f t="shared" si="14"/>
        <v>0</v>
      </c>
      <c r="H67" s="180"/>
      <c r="I67" s="181">
        <f t="shared" si="15"/>
        <v>0</v>
      </c>
      <c r="J67" s="180"/>
      <c r="K67" s="181">
        <f t="shared" si="16"/>
        <v>0</v>
      </c>
      <c r="L67" s="181">
        <v>21</v>
      </c>
      <c r="M67" s="181">
        <f t="shared" si="17"/>
        <v>0</v>
      </c>
      <c r="N67" s="179">
        <v>0</v>
      </c>
      <c r="O67" s="179">
        <f t="shared" si="18"/>
        <v>0</v>
      </c>
      <c r="P67" s="179">
        <v>0</v>
      </c>
      <c r="Q67" s="179">
        <f t="shared" si="19"/>
        <v>0</v>
      </c>
      <c r="R67" s="181"/>
      <c r="S67" s="181" t="s">
        <v>411</v>
      </c>
      <c r="T67" s="182" t="s">
        <v>412</v>
      </c>
      <c r="U67" s="157">
        <v>0</v>
      </c>
      <c r="V67" s="157">
        <f t="shared" si="20"/>
        <v>0</v>
      </c>
      <c r="W67" s="157"/>
      <c r="X67" s="157" t="s">
        <v>151</v>
      </c>
      <c r="Y67" s="157" t="s">
        <v>152</v>
      </c>
      <c r="Z67" s="147"/>
      <c r="AA67" s="147"/>
      <c r="AB67" s="147"/>
      <c r="AC67" s="147"/>
      <c r="AD67" s="147"/>
      <c r="AE67" s="147"/>
      <c r="AF67" s="147"/>
      <c r="AG67" s="147" t="s">
        <v>500</v>
      </c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outlineLevel="1" x14ac:dyDescent="0.2">
      <c r="A68" s="176">
        <v>57</v>
      </c>
      <c r="B68" s="177" t="s">
        <v>594</v>
      </c>
      <c r="C68" s="186" t="s">
        <v>565</v>
      </c>
      <c r="D68" s="178" t="s">
        <v>499</v>
      </c>
      <c r="E68" s="179">
        <v>1</v>
      </c>
      <c r="F68" s="180"/>
      <c r="G68" s="181">
        <f t="shared" si="14"/>
        <v>0</v>
      </c>
      <c r="H68" s="180"/>
      <c r="I68" s="181">
        <f t="shared" si="15"/>
        <v>0</v>
      </c>
      <c r="J68" s="180"/>
      <c r="K68" s="181">
        <f t="shared" si="16"/>
        <v>0</v>
      </c>
      <c r="L68" s="181">
        <v>21</v>
      </c>
      <c r="M68" s="181">
        <f t="shared" si="17"/>
        <v>0</v>
      </c>
      <c r="N68" s="179">
        <v>0</v>
      </c>
      <c r="O68" s="179">
        <f t="shared" si="18"/>
        <v>0</v>
      </c>
      <c r="P68" s="179">
        <v>0</v>
      </c>
      <c r="Q68" s="179">
        <f t="shared" si="19"/>
        <v>0</v>
      </c>
      <c r="R68" s="181"/>
      <c r="S68" s="181" t="s">
        <v>411</v>
      </c>
      <c r="T68" s="182" t="s">
        <v>412</v>
      </c>
      <c r="U68" s="157">
        <v>0</v>
      </c>
      <c r="V68" s="157">
        <f t="shared" si="20"/>
        <v>0</v>
      </c>
      <c r="W68" s="157"/>
      <c r="X68" s="157" t="s">
        <v>151</v>
      </c>
      <c r="Y68" s="157" t="s">
        <v>152</v>
      </c>
      <c r="Z68" s="147"/>
      <c r="AA68" s="147"/>
      <c r="AB68" s="147"/>
      <c r="AC68" s="147"/>
      <c r="AD68" s="147"/>
      <c r="AE68" s="147"/>
      <c r="AF68" s="147"/>
      <c r="AG68" s="147" t="s">
        <v>500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1" x14ac:dyDescent="0.2">
      <c r="A69" s="176">
        <v>58</v>
      </c>
      <c r="B69" s="177" t="s">
        <v>595</v>
      </c>
      <c r="C69" s="186" t="s">
        <v>567</v>
      </c>
      <c r="D69" s="178" t="s">
        <v>499</v>
      </c>
      <c r="E69" s="179">
        <v>1</v>
      </c>
      <c r="F69" s="180"/>
      <c r="G69" s="181">
        <f t="shared" si="14"/>
        <v>0</v>
      </c>
      <c r="H69" s="180"/>
      <c r="I69" s="181">
        <f t="shared" si="15"/>
        <v>0</v>
      </c>
      <c r="J69" s="180"/>
      <c r="K69" s="181">
        <f t="shared" si="16"/>
        <v>0</v>
      </c>
      <c r="L69" s="181">
        <v>21</v>
      </c>
      <c r="M69" s="181">
        <f t="shared" si="17"/>
        <v>0</v>
      </c>
      <c r="N69" s="179">
        <v>0</v>
      </c>
      <c r="O69" s="179">
        <f t="shared" si="18"/>
        <v>0</v>
      </c>
      <c r="P69" s="179">
        <v>0</v>
      </c>
      <c r="Q69" s="179">
        <f t="shared" si="19"/>
        <v>0</v>
      </c>
      <c r="R69" s="181"/>
      <c r="S69" s="181" t="s">
        <v>411</v>
      </c>
      <c r="T69" s="182" t="s">
        <v>412</v>
      </c>
      <c r="U69" s="157">
        <v>0</v>
      </c>
      <c r="V69" s="157">
        <f t="shared" si="20"/>
        <v>0</v>
      </c>
      <c r="W69" s="157"/>
      <c r="X69" s="157" t="s">
        <v>151</v>
      </c>
      <c r="Y69" s="157" t="s">
        <v>152</v>
      </c>
      <c r="Z69" s="147"/>
      <c r="AA69" s="147"/>
      <c r="AB69" s="147"/>
      <c r="AC69" s="147"/>
      <c r="AD69" s="147"/>
      <c r="AE69" s="147"/>
      <c r="AF69" s="147"/>
      <c r="AG69" s="147" t="s">
        <v>500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1" x14ac:dyDescent="0.2">
      <c r="A70" s="176">
        <v>59</v>
      </c>
      <c r="B70" s="177" t="s">
        <v>596</v>
      </c>
      <c r="C70" s="186" t="s">
        <v>569</v>
      </c>
      <c r="D70" s="178" t="s">
        <v>499</v>
      </c>
      <c r="E70" s="179">
        <v>1</v>
      </c>
      <c r="F70" s="180"/>
      <c r="G70" s="181">
        <f t="shared" si="14"/>
        <v>0</v>
      </c>
      <c r="H70" s="180"/>
      <c r="I70" s="181">
        <f t="shared" si="15"/>
        <v>0</v>
      </c>
      <c r="J70" s="180"/>
      <c r="K70" s="181">
        <f t="shared" si="16"/>
        <v>0</v>
      </c>
      <c r="L70" s="181">
        <v>21</v>
      </c>
      <c r="M70" s="181">
        <f t="shared" si="17"/>
        <v>0</v>
      </c>
      <c r="N70" s="179">
        <v>0</v>
      </c>
      <c r="O70" s="179">
        <f t="shared" si="18"/>
        <v>0</v>
      </c>
      <c r="P70" s="179">
        <v>0</v>
      </c>
      <c r="Q70" s="179">
        <f t="shared" si="19"/>
        <v>0</v>
      </c>
      <c r="R70" s="181"/>
      <c r="S70" s="181" t="s">
        <v>411</v>
      </c>
      <c r="T70" s="182" t="s">
        <v>412</v>
      </c>
      <c r="U70" s="157">
        <v>0</v>
      </c>
      <c r="V70" s="157">
        <f t="shared" si="20"/>
        <v>0</v>
      </c>
      <c r="W70" s="157"/>
      <c r="X70" s="157" t="s">
        <v>151</v>
      </c>
      <c r="Y70" s="157" t="s">
        <v>152</v>
      </c>
      <c r="Z70" s="147"/>
      <c r="AA70" s="147"/>
      <c r="AB70" s="147"/>
      <c r="AC70" s="147"/>
      <c r="AD70" s="147"/>
      <c r="AE70" s="147"/>
      <c r="AF70" s="147"/>
      <c r="AG70" s="147" t="s">
        <v>500</v>
      </c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x14ac:dyDescent="0.2">
      <c r="A71" s="161" t="s">
        <v>143</v>
      </c>
      <c r="B71" s="162" t="s">
        <v>101</v>
      </c>
      <c r="C71" s="183" t="s">
        <v>102</v>
      </c>
      <c r="D71" s="163"/>
      <c r="E71" s="164"/>
      <c r="F71" s="165"/>
      <c r="G71" s="165">
        <f>SUMIF(AG72:AG77,"&lt;&gt;NOR",G72:G77)</f>
        <v>0</v>
      </c>
      <c r="H71" s="165"/>
      <c r="I71" s="165">
        <f>SUM(I72:I77)</f>
        <v>0</v>
      </c>
      <c r="J71" s="165"/>
      <c r="K71" s="165">
        <f>SUM(K72:K77)</f>
        <v>0</v>
      </c>
      <c r="L71" s="165"/>
      <c r="M71" s="165">
        <f>SUM(M72:M77)</f>
        <v>0</v>
      </c>
      <c r="N71" s="164"/>
      <c r="O71" s="164">
        <f>SUM(O72:O77)</f>
        <v>0</v>
      </c>
      <c r="P71" s="164"/>
      <c r="Q71" s="164">
        <f>SUM(Q72:Q77)</f>
        <v>0</v>
      </c>
      <c r="R71" s="165"/>
      <c r="S71" s="165"/>
      <c r="T71" s="166"/>
      <c r="U71" s="160"/>
      <c r="V71" s="160">
        <f>SUM(V72:V77)</f>
        <v>0</v>
      </c>
      <c r="W71" s="160"/>
      <c r="X71" s="160"/>
      <c r="Y71" s="160"/>
      <c r="AG71" t="s">
        <v>144</v>
      </c>
    </row>
    <row r="72" spans="1:60" ht="22.5" outlineLevel="1" x14ac:dyDescent="0.2">
      <c r="A72" s="176">
        <v>60</v>
      </c>
      <c r="B72" s="177" t="s">
        <v>597</v>
      </c>
      <c r="C72" s="186" t="s">
        <v>598</v>
      </c>
      <c r="D72" s="178" t="s">
        <v>499</v>
      </c>
      <c r="E72" s="179">
        <v>4</v>
      </c>
      <c r="F72" s="180"/>
      <c r="G72" s="181">
        <f t="shared" ref="G72:G77" si="21">ROUND(E72*F72,2)</f>
        <v>0</v>
      </c>
      <c r="H72" s="180"/>
      <c r="I72" s="181">
        <f t="shared" ref="I72:I77" si="22">ROUND(E72*H72,2)</f>
        <v>0</v>
      </c>
      <c r="J72" s="180"/>
      <c r="K72" s="181">
        <f t="shared" ref="K72:K77" si="23">ROUND(E72*J72,2)</f>
        <v>0</v>
      </c>
      <c r="L72" s="181">
        <v>21</v>
      </c>
      <c r="M72" s="181">
        <f t="shared" ref="M72:M77" si="24">G72*(1+L72/100)</f>
        <v>0</v>
      </c>
      <c r="N72" s="179">
        <v>0</v>
      </c>
      <c r="O72" s="179">
        <f t="shared" ref="O72:O77" si="25">ROUND(E72*N72,2)</f>
        <v>0</v>
      </c>
      <c r="P72" s="179">
        <v>0</v>
      </c>
      <c r="Q72" s="179">
        <f t="shared" ref="Q72:Q77" si="26">ROUND(E72*P72,2)</f>
        <v>0</v>
      </c>
      <c r="R72" s="181"/>
      <c r="S72" s="181" t="s">
        <v>411</v>
      </c>
      <c r="T72" s="182" t="s">
        <v>412</v>
      </c>
      <c r="U72" s="157">
        <v>0</v>
      </c>
      <c r="V72" s="157">
        <f t="shared" ref="V72:V77" si="27">ROUND(E72*U72,2)</f>
        <v>0</v>
      </c>
      <c r="W72" s="157"/>
      <c r="X72" s="157" t="s">
        <v>151</v>
      </c>
      <c r="Y72" s="157" t="s">
        <v>152</v>
      </c>
      <c r="Z72" s="147"/>
      <c r="AA72" s="147"/>
      <c r="AB72" s="147"/>
      <c r="AC72" s="147"/>
      <c r="AD72" s="147"/>
      <c r="AE72" s="147"/>
      <c r="AF72" s="147"/>
      <c r="AG72" s="147" t="s">
        <v>500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1" x14ac:dyDescent="0.2">
      <c r="A73" s="176">
        <v>61</v>
      </c>
      <c r="B73" s="177" t="s">
        <v>599</v>
      </c>
      <c r="C73" s="186" t="s">
        <v>600</v>
      </c>
      <c r="D73" s="178" t="s">
        <v>499</v>
      </c>
      <c r="E73" s="179">
        <v>4</v>
      </c>
      <c r="F73" s="180"/>
      <c r="G73" s="181">
        <f t="shared" si="21"/>
        <v>0</v>
      </c>
      <c r="H73" s="180"/>
      <c r="I73" s="181">
        <f t="shared" si="22"/>
        <v>0</v>
      </c>
      <c r="J73" s="180"/>
      <c r="K73" s="181">
        <f t="shared" si="23"/>
        <v>0</v>
      </c>
      <c r="L73" s="181">
        <v>21</v>
      </c>
      <c r="M73" s="181">
        <f t="shared" si="24"/>
        <v>0</v>
      </c>
      <c r="N73" s="179">
        <v>0</v>
      </c>
      <c r="O73" s="179">
        <f t="shared" si="25"/>
        <v>0</v>
      </c>
      <c r="P73" s="179">
        <v>0</v>
      </c>
      <c r="Q73" s="179">
        <f t="shared" si="26"/>
        <v>0</v>
      </c>
      <c r="R73" s="181"/>
      <c r="S73" s="181" t="s">
        <v>411</v>
      </c>
      <c r="T73" s="182" t="s">
        <v>412</v>
      </c>
      <c r="U73" s="157">
        <v>0</v>
      </c>
      <c r="V73" s="157">
        <f t="shared" si="27"/>
        <v>0</v>
      </c>
      <c r="W73" s="157"/>
      <c r="X73" s="157" t="s">
        <v>151</v>
      </c>
      <c r="Y73" s="157" t="s">
        <v>152</v>
      </c>
      <c r="Z73" s="147"/>
      <c r="AA73" s="147"/>
      <c r="AB73" s="147"/>
      <c r="AC73" s="147"/>
      <c r="AD73" s="147"/>
      <c r="AE73" s="147"/>
      <c r="AF73" s="147"/>
      <c r="AG73" s="147" t="s">
        <v>500</v>
      </c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ht="22.5" outlineLevel="1" x14ac:dyDescent="0.2">
      <c r="A74" s="176">
        <v>62</v>
      </c>
      <c r="B74" s="177" t="s">
        <v>601</v>
      </c>
      <c r="C74" s="186" t="s">
        <v>602</v>
      </c>
      <c r="D74" s="178" t="s">
        <v>535</v>
      </c>
      <c r="E74" s="179">
        <v>4</v>
      </c>
      <c r="F74" s="180"/>
      <c r="G74" s="181">
        <f t="shared" si="21"/>
        <v>0</v>
      </c>
      <c r="H74" s="180"/>
      <c r="I74" s="181">
        <f t="shared" si="22"/>
        <v>0</v>
      </c>
      <c r="J74" s="180"/>
      <c r="K74" s="181">
        <f t="shared" si="23"/>
        <v>0</v>
      </c>
      <c r="L74" s="181">
        <v>21</v>
      </c>
      <c r="M74" s="181">
        <f t="shared" si="24"/>
        <v>0</v>
      </c>
      <c r="N74" s="179">
        <v>0</v>
      </c>
      <c r="O74" s="179">
        <f t="shared" si="25"/>
        <v>0</v>
      </c>
      <c r="P74" s="179">
        <v>0</v>
      </c>
      <c r="Q74" s="179">
        <f t="shared" si="26"/>
        <v>0</v>
      </c>
      <c r="R74" s="181"/>
      <c r="S74" s="181" t="s">
        <v>411</v>
      </c>
      <c r="T74" s="182" t="s">
        <v>412</v>
      </c>
      <c r="U74" s="157">
        <v>0</v>
      </c>
      <c r="V74" s="157">
        <f t="shared" si="27"/>
        <v>0</v>
      </c>
      <c r="W74" s="157"/>
      <c r="X74" s="157" t="s">
        <v>151</v>
      </c>
      <c r="Y74" s="157" t="s">
        <v>152</v>
      </c>
      <c r="Z74" s="147"/>
      <c r="AA74" s="147"/>
      <c r="AB74" s="147"/>
      <c r="AC74" s="147"/>
      <c r="AD74" s="147"/>
      <c r="AE74" s="147"/>
      <c r="AF74" s="147"/>
      <c r="AG74" s="147" t="s">
        <v>500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outlineLevel="1" x14ac:dyDescent="0.2">
      <c r="A75" s="176">
        <v>63</v>
      </c>
      <c r="B75" s="177" t="s">
        <v>603</v>
      </c>
      <c r="C75" s="186" t="s">
        <v>604</v>
      </c>
      <c r="D75" s="178" t="s">
        <v>499</v>
      </c>
      <c r="E75" s="179">
        <v>169</v>
      </c>
      <c r="F75" s="180"/>
      <c r="G75" s="181">
        <f t="shared" si="21"/>
        <v>0</v>
      </c>
      <c r="H75" s="180"/>
      <c r="I75" s="181">
        <f t="shared" si="22"/>
        <v>0</v>
      </c>
      <c r="J75" s="180"/>
      <c r="K75" s="181">
        <f t="shared" si="23"/>
        <v>0</v>
      </c>
      <c r="L75" s="181">
        <v>21</v>
      </c>
      <c r="M75" s="181">
        <f t="shared" si="24"/>
        <v>0</v>
      </c>
      <c r="N75" s="179">
        <v>0</v>
      </c>
      <c r="O75" s="179">
        <f t="shared" si="25"/>
        <v>0</v>
      </c>
      <c r="P75" s="179">
        <v>0</v>
      </c>
      <c r="Q75" s="179">
        <f t="shared" si="26"/>
        <v>0</v>
      </c>
      <c r="R75" s="181"/>
      <c r="S75" s="181" t="s">
        <v>411</v>
      </c>
      <c r="T75" s="182" t="s">
        <v>412</v>
      </c>
      <c r="U75" s="157">
        <v>0</v>
      </c>
      <c r="V75" s="157">
        <f t="shared" si="27"/>
        <v>0</v>
      </c>
      <c r="W75" s="157"/>
      <c r="X75" s="157" t="s">
        <v>151</v>
      </c>
      <c r="Y75" s="157" t="s">
        <v>152</v>
      </c>
      <c r="Z75" s="147"/>
      <c r="AA75" s="147"/>
      <c r="AB75" s="147"/>
      <c r="AC75" s="147"/>
      <c r="AD75" s="147"/>
      <c r="AE75" s="147"/>
      <c r="AF75" s="147"/>
      <c r="AG75" s="147" t="s">
        <v>500</v>
      </c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1" x14ac:dyDescent="0.2">
      <c r="A76" s="176">
        <v>64</v>
      </c>
      <c r="B76" s="177" t="s">
        <v>605</v>
      </c>
      <c r="C76" s="186" t="s">
        <v>606</v>
      </c>
      <c r="D76" s="178" t="s">
        <v>535</v>
      </c>
      <c r="E76" s="179">
        <v>1</v>
      </c>
      <c r="F76" s="180"/>
      <c r="G76" s="181">
        <f t="shared" si="21"/>
        <v>0</v>
      </c>
      <c r="H76" s="180"/>
      <c r="I76" s="181">
        <f t="shared" si="22"/>
        <v>0</v>
      </c>
      <c r="J76" s="180"/>
      <c r="K76" s="181">
        <f t="shared" si="23"/>
        <v>0</v>
      </c>
      <c r="L76" s="181">
        <v>21</v>
      </c>
      <c r="M76" s="181">
        <f t="shared" si="24"/>
        <v>0</v>
      </c>
      <c r="N76" s="179">
        <v>0</v>
      </c>
      <c r="O76" s="179">
        <f t="shared" si="25"/>
        <v>0</v>
      </c>
      <c r="P76" s="179">
        <v>0</v>
      </c>
      <c r="Q76" s="179">
        <f t="shared" si="26"/>
        <v>0</v>
      </c>
      <c r="R76" s="181"/>
      <c r="S76" s="181" t="s">
        <v>411</v>
      </c>
      <c r="T76" s="182" t="s">
        <v>412</v>
      </c>
      <c r="U76" s="157">
        <v>0</v>
      </c>
      <c r="V76" s="157">
        <f t="shared" si="27"/>
        <v>0</v>
      </c>
      <c r="W76" s="157"/>
      <c r="X76" s="157" t="s">
        <v>151</v>
      </c>
      <c r="Y76" s="157" t="s">
        <v>152</v>
      </c>
      <c r="Z76" s="147"/>
      <c r="AA76" s="147"/>
      <c r="AB76" s="147"/>
      <c r="AC76" s="147"/>
      <c r="AD76" s="147"/>
      <c r="AE76" s="147"/>
      <c r="AF76" s="147"/>
      <c r="AG76" s="147" t="s">
        <v>500</v>
      </c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1" x14ac:dyDescent="0.2">
      <c r="A77" s="176">
        <v>65</v>
      </c>
      <c r="B77" s="177" t="s">
        <v>607</v>
      </c>
      <c r="C77" s="186" t="s">
        <v>608</v>
      </c>
      <c r="D77" s="178" t="s">
        <v>499</v>
      </c>
      <c r="E77" s="179">
        <v>2</v>
      </c>
      <c r="F77" s="180"/>
      <c r="G77" s="181">
        <f t="shared" si="21"/>
        <v>0</v>
      </c>
      <c r="H77" s="180"/>
      <c r="I77" s="181">
        <f t="shared" si="22"/>
        <v>0</v>
      </c>
      <c r="J77" s="180"/>
      <c r="K77" s="181">
        <f t="shared" si="23"/>
        <v>0</v>
      </c>
      <c r="L77" s="181">
        <v>21</v>
      </c>
      <c r="M77" s="181">
        <f t="shared" si="24"/>
        <v>0</v>
      </c>
      <c r="N77" s="179">
        <v>0</v>
      </c>
      <c r="O77" s="179">
        <f t="shared" si="25"/>
        <v>0</v>
      </c>
      <c r="P77" s="179">
        <v>0</v>
      </c>
      <c r="Q77" s="179">
        <f t="shared" si="26"/>
        <v>0</v>
      </c>
      <c r="R77" s="181"/>
      <c r="S77" s="181" t="s">
        <v>411</v>
      </c>
      <c r="T77" s="182" t="s">
        <v>412</v>
      </c>
      <c r="U77" s="157">
        <v>0</v>
      </c>
      <c r="V77" s="157">
        <f t="shared" si="27"/>
        <v>0</v>
      </c>
      <c r="W77" s="157"/>
      <c r="X77" s="157" t="s">
        <v>151</v>
      </c>
      <c r="Y77" s="157" t="s">
        <v>152</v>
      </c>
      <c r="Z77" s="147"/>
      <c r="AA77" s="147"/>
      <c r="AB77" s="147"/>
      <c r="AC77" s="147"/>
      <c r="AD77" s="147"/>
      <c r="AE77" s="147"/>
      <c r="AF77" s="147"/>
      <c r="AG77" s="147" t="s">
        <v>500</v>
      </c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x14ac:dyDescent="0.2">
      <c r="A78" s="161" t="s">
        <v>143</v>
      </c>
      <c r="B78" s="162" t="s">
        <v>103</v>
      </c>
      <c r="C78" s="183" t="s">
        <v>104</v>
      </c>
      <c r="D78" s="163"/>
      <c r="E78" s="164"/>
      <c r="F78" s="165"/>
      <c r="G78" s="165">
        <f>SUMIF(AG79:AG93,"&lt;&gt;NOR",G79:G93)</f>
        <v>0</v>
      </c>
      <c r="H78" s="165"/>
      <c r="I78" s="165">
        <f>SUM(I79:I93)</f>
        <v>0</v>
      </c>
      <c r="J78" s="165"/>
      <c r="K78" s="165">
        <f>SUM(K79:K93)</f>
        <v>0</v>
      </c>
      <c r="L78" s="165"/>
      <c r="M78" s="165">
        <f>SUM(M79:M93)</f>
        <v>0</v>
      </c>
      <c r="N78" s="164"/>
      <c r="O78" s="164">
        <f>SUM(O79:O93)</f>
        <v>0</v>
      </c>
      <c r="P78" s="164"/>
      <c r="Q78" s="164">
        <f>SUM(Q79:Q93)</f>
        <v>0</v>
      </c>
      <c r="R78" s="165"/>
      <c r="S78" s="165"/>
      <c r="T78" s="166"/>
      <c r="U78" s="160"/>
      <c r="V78" s="160">
        <f>SUM(V79:V93)</f>
        <v>0</v>
      </c>
      <c r="W78" s="160"/>
      <c r="X78" s="160"/>
      <c r="Y78" s="160"/>
      <c r="AG78" t="s">
        <v>144</v>
      </c>
    </row>
    <row r="79" spans="1:60" outlineLevel="1" x14ac:dyDescent="0.2">
      <c r="A79" s="176">
        <v>66</v>
      </c>
      <c r="B79" s="177" t="s">
        <v>609</v>
      </c>
      <c r="C79" s="186" t="s">
        <v>610</v>
      </c>
      <c r="D79" s="178" t="s">
        <v>187</v>
      </c>
      <c r="E79" s="179">
        <v>80</v>
      </c>
      <c r="F79" s="180"/>
      <c r="G79" s="181">
        <f t="shared" ref="G79:G93" si="28">ROUND(E79*F79,2)</f>
        <v>0</v>
      </c>
      <c r="H79" s="180"/>
      <c r="I79" s="181">
        <f t="shared" ref="I79:I93" si="29">ROUND(E79*H79,2)</f>
        <v>0</v>
      </c>
      <c r="J79" s="180"/>
      <c r="K79" s="181">
        <f t="shared" ref="K79:K93" si="30">ROUND(E79*J79,2)</f>
        <v>0</v>
      </c>
      <c r="L79" s="181">
        <v>21</v>
      </c>
      <c r="M79" s="181">
        <f t="shared" ref="M79:M93" si="31">G79*(1+L79/100)</f>
        <v>0</v>
      </c>
      <c r="N79" s="179">
        <v>0</v>
      </c>
      <c r="O79" s="179">
        <f t="shared" ref="O79:O93" si="32">ROUND(E79*N79,2)</f>
        <v>0</v>
      </c>
      <c r="P79" s="179">
        <v>0</v>
      </c>
      <c r="Q79" s="179">
        <f t="shared" ref="Q79:Q93" si="33">ROUND(E79*P79,2)</f>
        <v>0</v>
      </c>
      <c r="R79" s="181"/>
      <c r="S79" s="181" t="s">
        <v>411</v>
      </c>
      <c r="T79" s="182" t="s">
        <v>412</v>
      </c>
      <c r="U79" s="157">
        <v>0</v>
      </c>
      <c r="V79" s="157">
        <f t="shared" ref="V79:V93" si="34">ROUND(E79*U79,2)</f>
        <v>0</v>
      </c>
      <c r="W79" s="157"/>
      <c r="X79" s="157" t="s">
        <v>151</v>
      </c>
      <c r="Y79" s="157" t="s">
        <v>152</v>
      </c>
      <c r="Z79" s="147"/>
      <c r="AA79" s="147"/>
      <c r="AB79" s="147"/>
      <c r="AC79" s="147"/>
      <c r="AD79" s="147"/>
      <c r="AE79" s="147"/>
      <c r="AF79" s="147"/>
      <c r="AG79" s="147" t="s">
        <v>500</v>
      </c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outlineLevel="1" x14ac:dyDescent="0.2">
      <c r="A80" s="176">
        <v>67</v>
      </c>
      <c r="B80" s="177" t="s">
        <v>611</v>
      </c>
      <c r="C80" s="186" t="s">
        <v>612</v>
      </c>
      <c r="D80" s="178" t="s">
        <v>499</v>
      </c>
      <c r="E80" s="179">
        <v>60</v>
      </c>
      <c r="F80" s="180"/>
      <c r="G80" s="181">
        <f t="shared" si="28"/>
        <v>0</v>
      </c>
      <c r="H80" s="180"/>
      <c r="I80" s="181">
        <f t="shared" si="29"/>
        <v>0</v>
      </c>
      <c r="J80" s="180"/>
      <c r="K80" s="181">
        <f t="shared" si="30"/>
        <v>0</v>
      </c>
      <c r="L80" s="181">
        <v>21</v>
      </c>
      <c r="M80" s="181">
        <f t="shared" si="31"/>
        <v>0</v>
      </c>
      <c r="N80" s="179">
        <v>0</v>
      </c>
      <c r="O80" s="179">
        <f t="shared" si="32"/>
        <v>0</v>
      </c>
      <c r="P80" s="179">
        <v>0</v>
      </c>
      <c r="Q80" s="179">
        <f t="shared" si="33"/>
        <v>0</v>
      </c>
      <c r="R80" s="181"/>
      <c r="S80" s="181" t="s">
        <v>411</v>
      </c>
      <c r="T80" s="182" t="s">
        <v>412</v>
      </c>
      <c r="U80" s="157">
        <v>0</v>
      </c>
      <c r="V80" s="157">
        <f t="shared" si="34"/>
        <v>0</v>
      </c>
      <c r="W80" s="157"/>
      <c r="X80" s="157" t="s">
        <v>151</v>
      </c>
      <c r="Y80" s="157" t="s">
        <v>152</v>
      </c>
      <c r="Z80" s="147"/>
      <c r="AA80" s="147"/>
      <c r="AB80" s="147"/>
      <c r="AC80" s="147"/>
      <c r="AD80" s="147"/>
      <c r="AE80" s="147"/>
      <c r="AF80" s="147"/>
      <c r="AG80" s="147" t="s">
        <v>500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outlineLevel="1" x14ac:dyDescent="0.2">
      <c r="A81" s="176">
        <v>68</v>
      </c>
      <c r="B81" s="177" t="s">
        <v>613</v>
      </c>
      <c r="C81" s="186" t="s">
        <v>614</v>
      </c>
      <c r="D81" s="178" t="s">
        <v>499</v>
      </c>
      <c r="E81" s="179">
        <v>60</v>
      </c>
      <c r="F81" s="180"/>
      <c r="G81" s="181">
        <f t="shared" si="28"/>
        <v>0</v>
      </c>
      <c r="H81" s="180"/>
      <c r="I81" s="181">
        <f t="shared" si="29"/>
        <v>0</v>
      </c>
      <c r="J81" s="180"/>
      <c r="K81" s="181">
        <f t="shared" si="30"/>
        <v>0</v>
      </c>
      <c r="L81" s="181">
        <v>21</v>
      </c>
      <c r="M81" s="181">
        <f t="shared" si="31"/>
        <v>0</v>
      </c>
      <c r="N81" s="179">
        <v>0</v>
      </c>
      <c r="O81" s="179">
        <f t="shared" si="32"/>
        <v>0</v>
      </c>
      <c r="P81" s="179">
        <v>0</v>
      </c>
      <c r="Q81" s="179">
        <f t="shared" si="33"/>
        <v>0</v>
      </c>
      <c r="R81" s="181"/>
      <c r="S81" s="181" t="s">
        <v>411</v>
      </c>
      <c r="T81" s="182" t="s">
        <v>412</v>
      </c>
      <c r="U81" s="157">
        <v>0</v>
      </c>
      <c r="V81" s="157">
        <f t="shared" si="34"/>
        <v>0</v>
      </c>
      <c r="W81" s="157"/>
      <c r="X81" s="157" t="s">
        <v>151</v>
      </c>
      <c r="Y81" s="157" t="s">
        <v>152</v>
      </c>
      <c r="Z81" s="147"/>
      <c r="AA81" s="147"/>
      <c r="AB81" s="147"/>
      <c r="AC81" s="147"/>
      <c r="AD81" s="147"/>
      <c r="AE81" s="147"/>
      <c r="AF81" s="147"/>
      <c r="AG81" s="147" t="s">
        <v>500</v>
      </c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outlineLevel="1" x14ac:dyDescent="0.2">
      <c r="A82" s="176">
        <v>69</v>
      </c>
      <c r="B82" s="177" t="s">
        <v>615</v>
      </c>
      <c r="C82" s="186" t="s">
        <v>616</v>
      </c>
      <c r="D82" s="178" t="s">
        <v>187</v>
      </c>
      <c r="E82" s="179">
        <v>50</v>
      </c>
      <c r="F82" s="180"/>
      <c r="G82" s="181">
        <f t="shared" si="28"/>
        <v>0</v>
      </c>
      <c r="H82" s="180"/>
      <c r="I82" s="181">
        <f t="shared" si="29"/>
        <v>0</v>
      </c>
      <c r="J82" s="180"/>
      <c r="K82" s="181">
        <f t="shared" si="30"/>
        <v>0</v>
      </c>
      <c r="L82" s="181">
        <v>21</v>
      </c>
      <c r="M82" s="181">
        <f t="shared" si="31"/>
        <v>0</v>
      </c>
      <c r="N82" s="179">
        <v>0</v>
      </c>
      <c r="O82" s="179">
        <f t="shared" si="32"/>
        <v>0</v>
      </c>
      <c r="P82" s="179">
        <v>0</v>
      </c>
      <c r="Q82" s="179">
        <f t="shared" si="33"/>
        <v>0</v>
      </c>
      <c r="R82" s="181"/>
      <c r="S82" s="181" t="s">
        <v>411</v>
      </c>
      <c r="T82" s="182" t="s">
        <v>412</v>
      </c>
      <c r="U82" s="157">
        <v>0</v>
      </c>
      <c r="V82" s="157">
        <f t="shared" si="34"/>
        <v>0</v>
      </c>
      <c r="W82" s="157"/>
      <c r="X82" s="157" t="s">
        <v>151</v>
      </c>
      <c r="Y82" s="157" t="s">
        <v>152</v>
      </c>
      <c r="Z82" s="147"/>
      <c r="AA82" s="147"/>
      <c r="AB82" s="147"/>
      <c r="AC82" s="147"/>
      <c r="AD82" s="147"/>
      <c r="AE82" s="147"/>
      <c r="AF82" s="147"/>
      <c r="AG82" s="147" t="s">
        <v>500</v>
      </c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outlineLevel="1" x14ac:dyDescent="0.2">
      <c r="A83" s="176">
        <v>70</v>
      </c>
      <c r="B83" s="177" t="s">
        <v>617</v>
      </c>
      <c r="C83" s="186" t="s">
        <v>618</v>
      </c>
      <c r="D83" s="178" t="s">
        <v>187</v>
      </c>
      <c r="E83" s="179">
        <v>30</v>
      </c>
      <c r="F83" s="180"/>
      <c r="G83" s="181">
        <f t="shared" si="28"/>
        <v>0</v>
      </c>
      <c r="H83" s="180"/>
      <c r="I83" s="181">
        <f t="shared" si="29"/>
        <v>0</v>
      </c>
      <c r="J83" s="180"/>
      <c r="K83" s="181">
        <f t="shared" si="30"/>
        <v>0</v>
      </c>
      <c r="L83" s="181">
        <v>21</v>
      </c>
      <c r="M83" s="181">
        <f t="shared" si="31"/>
        <v>0</v>
      </c>
      <c r="N83" s="179">
        <v>0</v>
      </c>
      <c r="O83" s="179">
        <f t="shared" si="32"/>
        <v>0</v>
      </c>
      <c r="P83" s="179">
        <v>0</v>
      </c>
      <c r="Q83" s="179">
        <f t="shared" si="33"/>
        <v>0</v>
      </c>
      <c r="R83" s="181"/>
      <c r="S83" s="181" t="s">
        <v>411</v>
      </c>
      <c r="T83" s="182" t="s">
        <v>412</v>
      </c>
      <c r="U83" s="157">
        <v>0</v>
      </c>
      <c r="V83" s="157">
        <f t="shared" si="34"/>
        <v>0</v>
      </c>
      <c r="W83" s="157"/>
      <c r="X83" s="157" t="s">
        <v>151</v>
      </c>
      <c r="Y83" s="157" t="s">
        <v>152</v>
      </c>
      <c r="Z83" s="147"/>
      <c r="AA83" s="147"/>
      <c r="AB83" s="147"/>
      <c r="AC83" s="147"/>
      <c r="AD83" s="147"/>
      <c r="AE83" s="147"/>
      <c r="AF83" s="147"/>
      <c r="AG83" s="147" t="s">
        <v>500</v>
      </c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outlineLevel="1" x14ac:dyDescent="0.2">
      <c r="A84" s="176">
        <v>71</v>
      </c>
      <c r="B84" s="177" t="s">
        <v>619</v>
      </c>
      <c r="C84" s="186" t="s">
        <v>620</v>
      </c>
      <c r="D84" s="178" t="s">
        <v>187</v>
      </c>
      <c r="E84" s="179">
        <v>15</v>
      </c>
      <c r="F84" s="180"/>
      <c r="G84" s="181">
        <f t="shared" si="28"/>
        <v>0</v>
      </c>
      <c r="H84" s="180"/>
      <c r="I84" s="181">
        <f t="shared" si="29"/>
        <v>0</v>
      </c>
      <c r="J84" s="180"/>
      <c r="K84" s="181">
        <f t="shared" si="30"/>
        <v>0</v>
      </c>
      <c r="L84" s="181">
        <v>21</v>
      </c>
      <c r="M84" s="181">
        <f t="shared" si="31"/>
        <v>0</v>
      </c>
      <c r="N84" s="179">
        <v>0</v>
      </c>
      <c r="O84" s="179">
        <f t="shared" si="32"/>
        <v>0</v>
      </c>
      <c r="P84" s="179">
        <v>0</v>
      </c>
      <c r="Q84" s="179">
        <f t="shared" si="33"/>
        <v>0</v>
      </c>
      <c r="R84" s="181"/>
      <c r="S84" s="181" t="s">
        <v>411</v>
      </c>
      <c r="T84" s="182" t="s">
        <v>412</v>
      </c>
      <c r="U84" s="157">
        <v>0</v>
      </c>
      <c r="V84" s="157">
        <f t="shared" si="34"/>
        <v>0</v>
      </c>
      <c r="W84" s="157"/>
      <c r="X84" s="157" t="s">
        <v>151</v>
      </c>
      <c r="Y84" s="157" t="s">
        <v>152</v>
      </c>
      <c r="Z84" s="147"/>
      <c r="AA84" s="147"/>
      <c r="AB84" s="147"/>
      <c r="AC84" s="147"/>
      <c r="AD84" s="147"/>
      <c r="AE84" s="147"/>
      <c r="AF84" s="147"/>
      <c r="AG84" s="147" t="s">
        <v>500</v>
      </c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</row>
    <row r="85" spans="1:60" outlineLevel="1" x14ac:dyDescent="0.2">
      <c r="A85" s="176">
        <v>72</v>
      </c>
      <c r="B85" s="177" t="s">
        <v>621</v>
      </c>
      <c r="C85" s="186" t="s">
        <v>622</v>
      </c>
      <c r="D85" s="178" t="s">
        <v>187</v>
      </c>
      <c r="E85" s="179">
        <v>10</v>
      </c>
      <c r="F85" s="180"/>
      <c r="G85" s="181">
        <f t="shared" si="28"/>
        <v>0</v>
      </c>
      <c r="H85" s="180"/>
      <c r="I85" s="181">
        <f t="shared" si="29"/>
        <v>0</v>
      </c>
      <c r="J85" s="180"/>
      <c r="K85" s="181">
        <f t="shared" si="30"/>
        <v>0</v>
      </c>
      <c r="L85" s="181">
        <v>21</v>
      </c>
      <c r="M85" s="181">
        <f t="shared" si="31"/>
        <v>0</v>
      </c>
      <c r="N85" s="179">
        <v>0</v>
      </c>
      <c r="O85" s="179">
        <f t="shared" si="32"/>
        <v>0</v>
      </c>
      <c r="P85" s="179">
        <v>0</v>
      </c>
      <c r="Q85" s="179">
        <f t="shared" si="33"/>
        <v>0</v>
      </c>
      <c r="R85" s="181"/>
      <c r="S85" s="181" t="s">
        <v>411</v>
      </c>
      <c r="T85" s="182" t="s">
        <v>412</v>
      </c>
      <c r="U85" s="157">
        <v>0</v>
      </c>
      <c r="V85" s="157">
        <f t="shared" si="34"/>
        <v>0</v>
      </c>
      <c r="W85" s="157"/>
      <c r="X85" s="157" t="s">
        <v>151</v>
      </c>
      <c r="Y85" s="157" t="s">
        <v>152</v>
      </c>
      <c r="Z85" s="147"/>
      <c r="AA85" s="147"/>
      <c r="AB85" s="147"/>
      <c r="AC85" s="147"/>
      <c r="AD85" s="147"/>
      <c r="AE85" s="147"/>
      <c r="AF85" s="147"/>
      <c r="AG85" s="147" t="s">
        <v>500</v>
      </c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outlineLevel="1" x14ac:dyDescent="0.2">
      <c r="A86" s="176">
        <v>73</v>
      </c>
      <c r="B86" s="177" t="s">
        <v>623</v>
      </c>
      <c r="C86" s="186" t="s">
        <v>624</v>
      </c>
      <c r="D86" s="178" t="s">
        <v>499</v>
      </c>
      <c r="E86" s="179">
        <v>20</v>
      </c>
      <c r="F86" s="180"/>
      <c r="G86" s="181">
        <f t="shared" si="28"/>
        <v>0</v>
      </c>
      <c r="H86" s="180"/>
      <c r="I86" s="181">
        <f t="shared" si="29"/>
        <v>0</v>
      </c>
      <c r="J86" s="180"/>
      <c r="K86" s="181">
        <f t="shared" si="30"/>
        <v>0</v>
      </c>
      <c r="L86" s="181">
        <v>21</v>
      </c>
      <c r="M86" s="181">
        <f t="shared" si="31"/>
        <v>0</v>
      </c>
      <c r="N86" s="179">
        <v>0</v>
      </c>
      <c r="O86" s="179">
        <f t="shared" si="32"/>
        <v>0</v>
      </c>
      <c r="P86" s="179">
        <v>0</v>
      </c>
      <c r="Q86" s="179">
        <f t="shared" si="33"/>
        <v>0</v>
      </c>
      <c r="R86" s="181"/>
      <c r="S86" s="181" t="s">
        <v>411</v>
      </c>
      <c r="T86" s="182" t="s">
        <v>412</v>
      </c>
      <c r="U86" s="157">
        <v>0</v>
      </c>
      <c r="V86" s="157">
        <f t="shared" si="34"/>
        <v>0</v>
      </c>
      <c r="W86" s="157"/>
      <c r="X86" s="157" t="s">
        <v>151</v>
      </c>
      <c r="Y86" s="157" t="s">
        <v>152</v>
      </c>
      <c r="Z86" s="147"/>
      <c r="AA86" s="147"/>
      <c r="AB86" s="147"/>
      <c r="AC86" s="147"/>
      <c r="AD86" s="147"/>
      <c r="AE86" s="147"/>
      <c r="AF86" s="147"/>
      <c r="AG86" s="147" t="s">
        <v>500</v>
      </c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outlineLevel="1" x14ac:dyDescent="0.2">
      <c r="A87" s="176">
        <v>74</v>
      </c>
      <c r="B87" s="177" t="s">
        <v>625</v>
      </c>
      <c r="C87" s="186" t="s">
        <v>626</v>
      </c>
      <c r="D87" s="178" t="s">
        <v>499</v>
      </c>
      <c r="E87" s="179">
        <v>15</v>
      </c>
      <c r="F87" s="180"/>
      <c r="G87" s="181">
        <f t="shared" si="28"/>
        <v>0</v>
      </c>
      <c r="H87" s="180"/>
      <c r="I87" s="181">
        <f t="shared" si="29"/>
        <v>0</v>
      </c>
      <c r="J87" s="180"/>
      <c r="K87" s="181">
        <f t="shared" si="30"/>
        <v>0</v>
      </c>
      <c r="L87" s="181">
        <v>21</v>
      </c>
      <c r="M87" s="181">
        <f t="shared" si="31"/>
        <v>0</v>
      </c>
      <c r="N87" s="179">
        <v>0</v>
      </c>
      <c r="O87" s="179">
        <f t="shared" si="32"/>
        <v>0</v>
      </c>
      <c r="P87" s="179">
        <v>0</v>
      </c>
      <c r="Q87" s="179">
        <f t="shared" si="33"/>
        <v>0</v>
      </c>
      <c r="R87" s="181"/>
      <c r="S87" s="181" t="s">
        <v>411</v>
      </c>
      <c r="T87" s="182" t="s">
        <v>412</v>
      </c>
      <c r="U87" s="157">
        <v>0</v>
      </c>
      <c r="V87" s="157">
        <f t="shared" si="34"/>
        <v>0</v>
      </c>
      <c r="W87" s="157"/>
      <c r="X87" s="157" t="s">
        <v>151</v>
      </c>
      <c r="Y87" s="157" t="s">
        <v>152</v>
      </c>
      <c r="Z87" s="147"/>
      <c r="AA87" s="147"/>
      <c r="AB87" s="147"/>
      <c r="AC87" s="147"/>
      <c r="AD87" s="147"/>
      <c r="AE87" s="147"/>
      <c r="AF87" s="147"/>
      <c r="AG87" s="147" t="s">
        <v>500</v>
      </c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outlineLevel="1" x14ac:dyDescent="0.2">
      <c r="A88" s="176">
        <v>75</v>
      </c>
      <c r="B88" s="177" t="s">
        <v>627</v>
      </c>
      <c r="C88" s="186" t="s">
        <v>628</v>
      </c>
      <c r="D88" s="178" t="s">
        <v>499</v>
      </c>
      <c r="E88" s="179">
        <v>15</v>
      </c>
      <c r="F88" s="180"/>
      <c r="G88" s="181">
        <f t="shared" si="28"/>
        <v>0</v>
      </c>
      <c r="H88" s="180"/>
      <c r="I88" s="181">
        <f t="shared" si="29"/>
        <v>0</v>
      </c>
      <c r="J88" s="180"/>
      <c r="K88" s="181">
        <f t="shared" si="30"/>
        <v>0</v>
      </c>
      <c r="L88" s="181">
        <v>21</v>
      </c>
      <c r="M88" s="181">
        <f t="shared" si="31"/>
        <v>0</v>
      </c>
      <c r="N88" s="179">
        <v>0</v>
      </c>
      <c r="O88" s="179">
        <f t="shared" si="32"/>
        <v>0</v>
      </c>
      <c r="P88" s="179">
        <v>0</v>
      </c>
      <c r="Q88" s="179">
        <f t="shared" si="33"/>
        <v>0</v>
      </c>
      <c r="R88" s="181"/>
      <c r="S88" s="181" t="s">
        <v>411</v>
      </c>
      <c r="T88" s="182" t="s">
        <v>412</v>
      </c>
      <c r="U88" s="157">
        <v>0</v>
      </c>
      <c r="V88" s="157">
        <f t="shared" si="34"/>
        <v>0</v>
      </c>
      <c r="W88" s="157"/>
      <c r="X88" s="157" t="s">
        <v>151</v>
      </c>
      <c r="Y88" s="157" t="s">
        <v>152</v>
      </c>
      <c r="Z88" s="147"/>
      <c r="AA88" s="147"/>
      <c r="AB88" s="147"/>
      <c r="AC88" s="147"/>
      <c r="AD88" s="147"/>
      <c r="AE88" s="147"/>
      <c r="AF88" s="147"/>
      <c r="AG88" s="147" t="s">
        <v>500</v>
      </c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outlineLevel="1" x14ac:dyDescent="0.2">
      <c r="A89" s="176">
        <v>76</v>
      </c>
      <c r="B89" s="177" t="s">
        <v>629</v>
      </c>
      <c r="C89" s="186" t="s">
        <v>630</v>
      </c>
      <c r="D89" s="178" t="s">
        <v>499</v>
      </c>
      <c r="E89" s="179">
        <v>10</v>
      </c>
      <c r="F89" s="180"/>
      <c r="G89" s="181">
        <f t="shared" si="28"/>
        <v>0</v>
      </c>
      <c r="H89" s="180"/>
      <c r="I89" s="181">
        <f t="shared" si="29"/>
        <v>0</v>
      </c>
      <c r="J89" s="180"/>
      <c r="K89" s="181">
        <f t="shared" si="30"/>
        <v>0</v>
      </c>
      <c r="L89" s="181">
        <v>21</v>
      </c>
      <c r="M89" s="181">
        <f t="shared" si="31"/>
        <v>0</v>
      </c>
      <c r="N89" s="179">
        <v>0</v>
      </c>
      <c r="O89" s="179">
        <f t="shared" si="32"/>
        <v>0</v>
      </c>
      <c r="P89" s="179">
        <v>0</v>
      </c>
      <c r="Q89" s="179">
        <f t="shared" si="33"/>
        <v>0</v>
      </c>
      <c r="R89" s="181"/>
      <c r="S89" s="181" t="s">
        <v>411</v>
      </c>
      <c r="T89" s="182" t="s">
        <v>412</v>
      </c>
      <c r="U89" s="157">
        <v>0</v>
      </c>
      <c r="V89" s="157">
        <f t="shared" si="34"/>
        <v>0</v>
      </c>
      <c r="W89" s="157"/>
      <c r="X89" s="157" t="s">
        <v>151</v>
      </c>
      <c r="Y89" s="157" t="s">
        <v>152</v>
      </c>
      <c r="Z89" s="147"/>
      <c r="AA89" s="147"/>
      <c r="AB89" s="147"/>
      <c r="AC89" s="147"/>
      <c r="AD89" s="147"/>
      <c r="AE89" s="147"/>
      <c r="AF89" s="147"/>
      <c r="AG89" s="147" t="s">
        <v>500</v>
      </c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outlineLevel="1" x14ac:dyDescent="0.2">
      <c r="A90" s="176">
        <v>77</v>
      </c>
      <c r="B90" s="177" t="s">
        <v>631</v>
      </c>
      <c r="C90" s="186" t="s">
        <v>632</v>
      </c>
      <c r="D90" s="178" t="s">
        <v>499</v>
      </c>
      <c r="E90" s="179">
        <v>4</v>
      </c>
      <c r="F90" s="180"/>
      <c r="G90" s="181">
        <f t="shared" si="28"/>
        <v>0</v>
      </c>
      <c r="H90" s="180"/>
      <c r="I90" s="181">
        <f t="shared" si="29"/>
        <v>0</v>
      </c>
      <c r="J90" s="180"/>
      <c r="K90" s="181">
        <f t="shared" si="30"/>
        <v>0</v>
      </c>
      <c r="L90" s="181">
        <v>21</v>
      </c>
      <c r="M90" s="181">
        <f t="shared" si="31"/>
        <v>0</v>
      </c>
      <c r="N90" s="179">
        <v>0</v>
      </c>
      <c r="O90" s="179">
        <f t="shared" si="32"/>
        <v>0</v>
      </c>
      <c r="P90" s="179">
        <v>0</v>
      </c>
      <c r="Q90" s="179">
        <f t="shared" si="33"/>
        <v>0</v>
      </c>
      <c r="R90" s="181"/>
      <c r="S90" s="181" t="s">
        <v>411</v>
      </c>
      <c r="T90" s="182" t="s">
        <v>412</v>
      </c>
      <c r="U90" s="157">
        <v>0</v>
      </c>
      <c r="V90" s="157">
        <f t="shared" si="34"/>
        <v>0</v>
      </c>
      <c r="W90" s="157"/>
      <c r="X90" s="157" t="s">
        <v>151</v>
      </c>
      <c r="Y90" s="157" t="s">
        <v>152</v>
      </c>
      <c r="Z90" s="147"/>
      <c r="AA90" s="147"/>
      <c r="AB90" s="147"/>
      <c r="AC90" s="147"/>
      <c r="AD90" s="147"/>
      <c r="AE90" s="147"/>
      <c r="AF90" s="147"/>
      <c r="AG90" s="147" t="s">
        <v>500</v>
      </c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outlineLevel="1" x14ac:dyDescent="0.2">
      <c r="A91" s="176">
        <v>78</v>
      </c>
      <c r="B91" s="177" t="s">
        <v>633</v>
      </c>
      <c r="C91" s="186" t="s">
        <v>634</v>
      </c>
      <c r="D91" s="178" t="s">
        <v>499</v>
      </c>
      <c r="E91" s="179">
        <v>5</v>
      </c>
      <c r="F91" s="180"/>
      <c r="G91" s="181">
        <f t="shared" si="28"/>
        <v>0</v>
      </c>
      <c r="H91" s="180"/>
      <c r="I91" s="181">
        <f t="shared" si="29"/>
        <v>0</v>
      </c>
      <c r="J91" s="180"/>
      <c r="K91" s="181">
        <f t="shared" si="30"/>
        <v>0</v>
      </c>
      <c r="L91" s="181">
        <v>21</v>
      </c>
      <c r="M91" s="181">
        <f t="shared" si="31"/>
        <v>0</v>
      </c>
      <c r="N91" s="179">
        <v>0</v>
      </c>
      <c r="O91" s="179">
        <f t="shared" si="32"/>
        <v>0</v>
      </c>
      <c r="P91" s="179">
        <v>0</v>
      </c>
      <c r="Q91" s="179">
        <f t="shared" si="33"/>
        <v>0</v>
      </c>
      <c r="R91" s="181"/>
      <c r="S91" s="181" t="s">
        <v>411</v>
      </c>
      <c r="T91" s="182" t="s">
        <v>412</v>
      </c>
      <c r="U91" s="157">
        <v>0</v>
      </c>
      <c r="V91" s="157">
        <f t="shared" si="34"/>
        <v>0</v>
      </c>
      <c r="W91" s="157"/>
      <c r="X91" s="157" t="s">
        <v>151</v>
      </c>
      <c r="Y91" s="157" t="s">
        <v>152</v>
      </c>
      <c r="Z91" s="147"/>
      <c r="AA91" s="147"/>
      <c r="AB91" s="147"/>
      <c r="AC91" s="147"/>
      <c r="AD91" s="147"/>
      <c r="AE91" s="147"/>
      <c r="AF91" s="147"/>
      <c r="AG91" s="147" t="s">
        <v>500</v>
      </c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</row>
    <row r="92" spans="1:60" outlineLevel="1" x14ac:dyDescent="0.2">
      <c r="A92" s="176">
        <v>79</v>
      </c>
      <c r="B92" s="177" t="s">
        <v>635</v>
      </c>
      <c r="C92" s="186" t="s">
        <v>636</v>
      </c>
      <c r="D92" s="178" t="s">
        <v>499</v>
      </c>
      <c r="E92" s="179">
        <v>5</v>
      </c>
      <c r="F92" s="180"/>
      <c r="G92" s="181">
        <f t="shared" si="28"/>
        <v>0</v>
      </c>
      <c r="H92" s="180"/>
      <c r="I92" s="181">
        <f t="shared" si="29"/>
        <v>0</v>
      </c>
      <c r="J92" s="180"/>
      <c r="K92" s="181">
        <f t="shared" si="30"/>
        <v>0</v>
      </c>
      <c r="L92" s="181">
        <v>21</v>
      </c>
      <c r="M92" s="181">
        <f t="shared" si="31"/>
        <v>0</v>
      </c>
      <c r="N92" s="179">
        <v>0</v>
      </c>
      <c r="O92" s="179">
        <f t="shared" si="32"/>
        <v>0</v>
      </c>
      <c r="P92" s="179">
        <v>0</v>
      </c>
      <c r="Q92" s="179">
        <f t="shared" si="33"/>
        <v>0</v>
      </c>
      <c r="R92" s="181"/>
      <c r="S92" s="181" t="s">
        <v>411</v>
      </c>
      <c r="T92" s="182" t="s">
        <v>412</v>
      </c>
      <c r="U92" s="157">
        <v>0</v>
      </c>
      <c r="V92" s="157">
        <f t="shared" si="34"/>
        <v>0</v>
      </c>
      <c r="W92" s="157"/>
      <c r="X92" s="157" t="s">
        <v>151</v>
      </c>
      <c r="Y92" s="157" t="s">
        <v>152</v>
      </c>
      <c r="Z92" s="147"/>
      <c r="AA92" s="147"/>
      <c r="AB92" s="147"/>
      <c r="AC92" s="147"/>
      <c r="AD92" s="147"/>
      <c r="AE92" s="147"/>
      <c r="AF92" s="147"/>
      <c r="AG92" s="147" t="s">
        <v>500</v>
      </c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</row>
    <row r="93" spans="1:60" outlineLevel="1" x14ac:dyDescent="0.2">
      <c r="A93" s="176">
        <v>80</v>
      </c>
      <c r="B93" s="177" t="s">
        <v>637</v>
      </c>
      <c r="C93" s="186" t="s">
        <v>638</v>
      </c>
      <c r="D93" s="178" t="s">
        <v>499</v>
      </c>
      <c r="E93" s="179">
        <v>3</v>
      </c>
      <c r="F93" s="180"/>
      <c r="G93" s="181">
        <f t="shared" si="28"/>
        <v>0</v>
      </c>
      <c r="H93" s="180"/>
      <c r="I93" s="181">
        <f t="shared" si="29"/>
        <v>0</v>
      </c>
      <c r="J93" s="180"/>
      <c r="K93" s="181">
        <f t="shared" si="30"/>
        <v>0</v>
      </c>
      <c r="L93" s="181">
        <v>21</v>
      </c>
      <c r="M93" s="181">
        <f t="shared" si="31"/>
        <v>0</v>
      </c>
      <c r="N93" s="179">
        <v>0</v>
      </c>
      <c r="O93" s="179">
        <f t="shared" si="32"/>
        <v>0</v>
      </c>
      <c r="P93" s="179">
        <v>0</v>
      </c>
      <c r="Q93" s="179">
        <f t="shared" si="33"/>
        <v>0</v>
      </c>
      <c r="R93" s="181"/>
      <c r="S93" s="181" t="s">
        <v>411</v>
      </c>
      <c r="T93" s="182" t="s">
        <v>412</v>
      </c>
      <c r="U93" s="157">
        <v>0</v>
      </c>
      <c r="V93" s="157">
        <f t="shared" si="34"/>
        <v>0</v>
      </c>
      <c r="W93" s="157"/>
      <c r="X93" s="157" t="s">
        <v>151</v>
      </c>
      <c r="Y93" s="157" t="s">
        <v>152</v>
      </c>
      <c r="Z93" s="147"/>
      <c r="AA93" s="147"/>
      <c r="AB93" s="147"/>
      <c r="AC93" s="147"/>
      <c r="AD93" s="147"/>
      <c r="AE93" s="147"/>
      <c r="AF93" s="147"/>
      <c r="AG93" s="147" t="s">
        <v>500</v>
      </c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x14ac:dyDescent="0.2">
      <c r="A94" s="161" t="s">
        <v>143</v>
      </c>
      <c r="B94" s="162" t="s">
        <v>105</v>
      </c>
      <c r="C94" s="183" t="s">
        <v>106</v>
      </c>
      <c r="D94" s="163"/>
      <c r="E94" s="164"/>
      <c r="F94" s="165"/>
      <c r="G94" s="165">
        <f>SUMIF(AG95:AG112,"&lt;&gt;NOR",G95:G112)</f>
        <v>0</v>
      </c>
      <c r="H94" s="165"/>
      <c r="I94" s="165">
        <f>SUM(I95:I112)</f>
        <v>0</v>
      </c>
      <c r="J94" s="165"/>
      <c r="K94" s="165">
        <f>SUM(K95:K112)</f>
        <v>0</v>
      </c>
      <c r="L94" s="165"/>
      <c r="M94" s="165">
        <f>SUM(M95:M112)</f>
        <v>0</v>
      </c>
      <c r="N94" s="164"/>
      <c r="O94" s="164">
        <f>SUM(O95:O112)</f>
        <v>0</v>
      </c>
      <c r="P94" s="164"/>
      <c r="Q94" s="164">
        <f>SUM(Q95:Q112)</f>
        <v>0</v>
      </c>
      <c r="R94" s="165"/>
      <c r="S94" s="165"/>
      <c r="T94" s="166"/>
      <c r="U94" s="160"/>
      <c r="V94" s="160">
        <f>SUM(V95:V112)</f>
        <v>0</v>
      </c>
      <c r="W94" s="160"/>
      <c r="X94" s="160"/>
      <c r="Y94" s="160"/>
      <c r="AG94" t="s">
        <v>144</v>
      </c>
    </row>
    <row r="95" spans="1:60" outlineLevel="1" x14ac:dyDescent="0.2">
      <c r="A95" s="176">
        <v>81</v>
      </c>
      <c r="B95" s="177" t="s">
        <v>639</v>
      </c>
      <c r="C95" s="186" t="s">
        <v>640</v>
      </c>
      <c r="D95" s="178" t="s">
        <v>187</v>
      </c>
      <c r="E95" s="179">
        <v>2200</v>
      </c>
      <c r="F95" s="180"/>
      <c r="G95" s="181">
        <f t="shared" ref="G95:G112" si="35">ROUND(E95*F95,2)</f>
        <v>0</v>
      </c>
      <c r="H95" s="180"/>
      <c r="I95" s="181">
        <f t="shared" ref="I95:I112" si="36">ROUND(E95*H95,2)</f>
        <v>0</v>
      </c>
      <c r="J95" s="180"/>
      <c r="K95" s="181">
        <f t="shared" ref="K95:K112" si="37">ROUND(E95*J95,2)</f>
        <v>0</v>
      </c>
      <c r="L95" s="181">
        <v>21</v>
      </c>
      <c r="M95" s="181">
        <f t="shared" ref="M95:M112" si="38">G95*(1+L95/100)</f>
        <v>0</v>
      </c>
      <c r="N95" s="179">
        <v>0</v>
      </c>
      <c r="O95" s="179">
        <f t="shared" ref="O95:O112" si="39">ROUND(E95*N95,2)</f>
        <v>0</v>
      </c>
      <c r="P95" s="179">
        <v>0</v>
      </c>
      <c r="Q95" s="179">
        <f t="shared" ref="Q95:Q112" si="40">ROUND(E95*P95,2)</f>
        <v>0</v>
      </c>
      <c r="R95" s="181"/>
      <c r="S95" s="181" t="s">
        <v>411</v>
      </c>
      <c r="T95" s="182" t="s">
        <v>412</v>
      </c>
      <c r="U95" s="157">
        <v>0</v>
      </c>
      <c r="V95" s="157">
        <f t="shared" ref="V95:V112" si="41">ROUND(E95*U95,2)</f>
        <v>0</v>
      </c>
      <c r="W95" s="157"/>
      <c r="X95" s="157" t="s">
        <v>151</v>
      </c>
      <c r="Y95" s="157" t="s">
        <v>152</v>
      </c>
      <c r="Z95" s="147"/>
      <c r="AA95" s="147"/>
      <c r="AB95" s="147"/>
      <c r="AC95" s="147"/>
      <c r="AD95" s="147"/>
      <c r="AE95" s="147"/>
      <c r="AF95" s="147"/>
      <c r="AG95" s="147" t="s">
        <v>500</v>
      </c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outlineLevel="1" x14ac:dyDescent="0.2">
      <c r="A96" s="176">
        <v>82</v>
      </c>
      <c r="B96" s="177" t="s">
        <v>641</v>
      </c>
      <c r="C96" s="186" t="s">
        <v>642</v>
      </c>
      <c r="D96" s="178" t="s">
        <v>187</v>
      </c>
      <c r="E96" s="179">
        <v>120</v>
      </c>
      <c r="F96" s="180"/>
      <c r="G96" s="181">
        <f t="shared" si="35"/>
        <v>0</v>
      </c>
      <c r="H96" s="180"/>
      <c r="I96" s="181">
        <f t="shared" si="36"/>
        <v>0</v>
      </c>
      <c r="J96" s="180"/>
      <c r="K96" s="181">
        <f t="shared" si="37"/>
        <v>0</v>
      </c>
      <c r="L96" s="181">
        <v>21</v>
      </c>
      <c r="M96" s="181">
        <f t="shared" si="38"/>
        <v>0</v>
      </c>
      <c r="N96" s="179">
        <v>0</v>
      </c>
      <c r="O96" s="179">
        <f t="shared" si="39"/>
        <v>0</v>
      </c>
      <c r="P96" s="179">
        <v>0</v>
      </c>
      <c r="Q96" s="179">
        <f t="shared" si="40"/>
        <v>0</v>
      </c>
      <c r="R96" s="181"/>
      <c r="S96" s="181" t="s">
        <v>411</v>
      </c>
      <c r="T96" s="182" t="s">
        <v>412</v>
      </c>
      <c r="U96" s="157">
        <v>0</v>
      </c>
      <c r="V96" s="157">
        <f t="shared" si="41"/>
        <v>0</v>
      </c>
      <c r="W96" s="157"/>
      <c r="X96" s="157" t="s">
        <v>151</v>
      </c>
      <c r="Y96" s="157" t="s">
        <v>152</v>
      </c>
      <c r="Z96" s="147"/>
      <c r="AA96" s="147"/>
      <c r="AB96" s="147"/>
      <c r="AC96" s="147"/>
      <c r="AD96" s="147"/>
      <c r="AE96" s="147"/>
      <c r="AF96" s="147"/>
      <c r="AG96" s="147" t="s">
        <v>500</v>
      </c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outlineLevel="1" x14ac:dyDescent="0.2">
      <c r="A97" s="176">
        <v>83</v>
      </c>
      <c r="B97" s="177" t="s">
        <v>643</v>
      </c>
      <c r="C97" s="186" t="s">
        <v>644</v>
      </c>
      <c r="D97" s="178" t="s">
        <v>187</v>
      </c>
      <c r="E97" s="179">
        <v>70</v>
      </c>
      <c r="F97" s="180"/>
      <c r="G97" s="181">
        <f t="shared" si="35"/>
        <v>0</v>
      </c>
      <c r="H97" s="180"/>
      <c r="I97" s="181">
        <f t="shared" si="36"/>
        <v>0</v>
      </c>
      <c r="J97" s="180"/>
      <c r="K97" s="181">
        <f t="shared" si="37"/>
        <v>0</v>
      </c>
      <c r="L97" s="181">
        <v>21</v>
      </c>
      <c r="M97" s="181">
        <f t="shared" si="38"/>
        <v>0</v>
      </c>
      <c r="N97" s="179">
        <v>0</v>
      </c>
      <c r="O97" s="179">
        <f t="shared" si="39"/>
        <v>0</v>
      </c>
      <c r="P97" s="179">
        <v>0</v>
      </c>
      <c r="Q97" s="179">
        <f t="shared" si="40"/>
        <v>0</v>
      </c>
      <c r="R97" s="181"/>
      <c r="S97" s="181" t="s">
        <v>411</v>
      </c>
      <c r="T97" s="182" t="s">
        <v>412</v>
      </c>
      <c r="U97" s="157">
        <v>0</v>
      </c>
      <c r="V97" s="157">
        <f t="shared" si="41"/>
        <v>0</v>
      </c>
      <c r="W97" s="157"/>
      <c r="X97" s="157" t="s">
        <v>151</v>
      </c>
      <c r="Y97" s="157" t="s">
        <v>152</v>
      </c>
      <c r="Z97" s="147"/>
      <c r="AA97" s="147"/>
      <c r="AB97" s="147"/>
      <c r="AC97" s="147"/>
      <c r="AD97" s="147"/>
      <c r="AE97" s="147"/>
      <c r="AF97" s="147"/>
      <c r="AG97" s="147" t="s">
        <v>500</v>
      </c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outlineLevel="1" x14ac:dyDescent="0.2">
      <c r="A98" s="176">
        <v>84</v>
      </c>
      <c r="B98" s="177" t="s">
        <v>645</v>
      </c>
      <c r="C98" s="186" t="s">
        <v>646</v>
      </c>
      <c r="D98" s="178" t="s">
        <v>187</v>
      </c>
      <c r="E98" s="179">
        <v>20</v>
      </c>
      <c r="F98" s="180"/>
      <c r="G98" s="181">
        <f t="shared" si="35"/>
        <v>0</v>
      </c>
      <c r="H98" s="180"/>
      <c r="I98" s="181">
        <f t="shared" si="36"/>
        <v>0</v>
      </c>
      <c r="J98" s="180"/>
      <c r="K98" s="181">
        <f t="shared" si="37"/>
        <v>0</v>
      </c>
      <c r="L98" s="181">
        <v>21</v>
      </c>
      <c r="M98" s="181">
        <f t="shared" si="38"/>
        <v>0</v>
      </c>
      <c r="N98" s="179">
        <v>0</v>
      </c>
      <c r="O98" s="179">
        <f t="shared" si="39"/>
        <v>0</v>
      </c>
      <c r="P98" s="179">
        <v>0</v>
      </c>
      <c r="Q98" s="179">
        <f t="shared" si="40"/>
        <v>0</v>
      </c>
      <c r="R98" s="181"/>
      <c r="S98" s="181" t="s">
        <v>411</v>
      </c>
      <c r="T98" s="182" t="s">
        <v>412</v>
      </c>
      <c r="U98" s="157">
        <v>0</v>
      </c>
      <c r="V98" s="157">
        <f t="shared" si="41"/>
        <v>0</v>
      </c>
      <c r="W98" s="157"/>
      <c r="X98" s="157" t="s">
        <v>151</v>
      </c>
      <c r="Y98" s="157" t="s">
        <v>152</v>
      </c>
      <c r="Z98" s="147"/>
      <c r="AA98" s="147"/>
      <c r="AB98" s="147"/>
      <c r="AC98" s="147"/>
      <c r="AD98" s="147"/>
      <c r="AE98" s="147"/>
      <c r="AF98" s="147"/>
      <c r="AG98" s="147" t="s">
        <v>500</v>
      </c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outlineLevel="1" x14ac:dyDescent="0.2">
      <c r="A99" s="176">
        <v>85</v>
      </c>
      <c r="B99" s="177" t="s">
        <v>647</v>
      </c>
      <c r="C99" s="186" t="s">
        <v>510</v>
      </c>
      <c r="D99" s="178" t="s">
        <v>187</v>
      </c>
      <c r="E99" s="179">
        <v>25</v>
      </c>
      <c r="F99" s="180"/>
      <c r="G99" s="181">
        <f t="shared" si="35"/>
        <v>0</v>
      </c>
      <c r="H99" s="180"/>
      <c r="I99" s="181">
        <f t="shared" si="36"/>
        <v>0</v>
      </c>
      <c r="J99" s="180"/>
      <c r="K99" s="181">
        <f t="shared" si="37"/>
        <v>0</v>
      </c>
      <c r="L99" s="181">
        <v>21</v>
      </c>
      <c r="M99" s="181">
        <f t="shared" si="38"/>
        <v>0</v>
      </c>
      <c r="N99" s="179">
        <v>0</v>
      </c>
      <c r="O99" s="179">
        <f t="shared" si="39"/>
        <v>0</v>
      </c>
      <c r="P99" s="179">
        <v>0</v>
      </c>
      <c r="Q99" s="179">
        <f t="shared" si="40"/>
        <v>0</v>
      </c>
      <c r="R99" s="181"/>
      <c r="S99" s="181" t="s">
        <v>411</v>
      </c>
      <c r="T99" s="182" t="s">
        <v>412</v>
      </c>
      <c r="U99" s="157">
        <v>0</v>
      </c>
      <c r="V99" s="157">
        <f t="shared" si="41"/>
        <v>0</v>
      </c>
      <c r="W99" s="157"/>
      <c r="X99" s="157" t="s">
        <v>151</v>
      </c>
      <c r="Y99" s="157" t="s">
        <v>152</v>
      </c>
      <c r="Z99" s="147"/>
      <c r="AA99" s="147"/>
      <c r="AB99" s="147"/>
      <c r="AC99" s="147"/>
      <c r="AD99" s="147"/>
      <c r="AE99" s="147"/>
      <c r="AF99" s="147"/>
      <c r="AG99" s="147" t="s">
        <v>500</v>
      </c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1" x14ac:dyDescent="0.2">
      <c r="A100" s="176">
        <v>86</v>
      </c>
      <c r="B100" s="177" t="s">
        <v>648</v>
      </c>
      <c r="C100" s="186" t="s">
        <v>649</v>
      </c>
      <c r="D100" s="178" t="s">
        <v>187</v>
      </c>
      <c r="E100" s="179">
        <v>200</v>
      </c>
      <c r="F100" s="180"/>
      <c r="G100" s="181">
        <f t="shared" si="35"/>
        <v>0</v>
      </c>
      <c r="H100" s="180"/>
      <c r="I100" s="181">
        <f t="shared" si="36"/>
        <v>0</v>
      </c>
      <c r="J100" s="180"/>
      <c r="K100" s="181">
        <f t="shared" si="37"/>
        <v>0</v>
      </c>
      <c r="L100" s="181">
        <v>21</v>
      </c>
      <c r="M100" s="181">
        <f t="shared" si="38"/>
        <v>0</v>
      </c>
      <c r="N100" s="179">
        <v>0</v>
      </c>
      <c r="O100" s="179">
        <f t="shared" si="39"/>
        <v>0</v>
      </c>
      <c r="P100" s="179">
        <v>0</v>
      </c>
      <c r="Q100" s="179">
        <f t="shared" si="40"/>
        <v>0</v>
      </c>
      <c r="R100" s="181"/>
      <c r="S100" s="181" t="s">
        <v>411</v>
      </c>
      <c r="T100" s="182" t="s">
        <v>412</v>
      </c>
      <c r="U100" s="157">
        <v>0</v>
      </c>
      <c r="V100" s="157">
        <f t="shared" si="41"/>
        <v>0</v>
      </c>
      <c r="W100" s="157"/>
      <c r="X100" s="157" t="s">
        <v>151</v>
      </c>
      <c r="Y100" s="157" t="s">
        <v>152</v>
      </c>
      <c r="Z100" s="147"/>
      <c r="AA100" s="147"/>
      <c r="AB100" s="147"/>
      <c r="AC100" s="147"/>
      <c r="AD100" s="147"/>
      <c r="AE100" s="147"/>
      <c r="AF100" s="147"/>
      <c r="AG100" s="147" t="s">
        <v>500</v>
      </c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outlineLevel="1" x14ac:dyDescent="0.2">
      <c r="A101" s="176">
        <v>87</v>
      </c>
      <c r="B101" s="177" t="s">
        <v>650</v>
      </c>
      <c r="C101" s="186" t="s">
        <v>651</v>
      </c>
      <c r="D101" s="178" t="s">
        <v>187</v>
      </c>
      <c r="E101" s="179">
        <v>100</v>
      </c>
      <c r="F101" s="180"/>
      <c r="G101" s="181">
        <f t="shared" si="35"/>
        <v>0</v>
      </c>
      <c r="H101" s="180"/>
      <c r="I101" s="181">
        <f t="shared" si="36"/>
        <v>0</v>
      </c>
      <c r="J101" s="180"/>
      <c r="K101" s="181">
        <f t="shared" si="37"/>
        <v>0</v>
      </c>
      <c r="L101" s="181">
        <v>21</v>
      </c>
      <c r="M101" s="181">
        <f t="shared" si="38"/>
        <v>0</v>
      </c>
      <c r="N101" s="179">
        <v>0</v>
      </c>
      <c r="O101" s="179">
        <f t="shared" si="39"/>
        <v>0</v>
      </c>
      <c r="P101" s="179">
        <v>0</v>
      </c>
      <c r="Q101" s="179">
        <f t="shared" si="40"/>
        <v>0</v>
      </c>
      <c r="R101" s="181"/>
      <c r="S101" s="181" t="s">
        <v>411</v>
      </c>
      <c r="T101" s="182" t="s">
        <v>412</v>
      </c>
      <c r="U101" s="157">
        <v>0</v>
      </c>
      <c r="V101" s="157">
        <f t="shared" si="41"/>
        <v>0</v>
      </c>
      <c r="W101" s="157"/>
      <c r="X101" s="157" t="s">
        <v>151</v>
      </c>
      <c r="Y101" s="157" t="s">
        <v>152</v>
      </c>
      <c r="Z101" s="147"/>
      <c r="AA101" s="147"/>
      <c r="AB101" s="147"/>
      <c r="AC101" s="147"/>
      <c r="AD101" s="147"/>
      <c r="AE101" s="147"/>
      <c r="AF101" s="147"/>
      <c r="AG101" s="147" t="s">
        <v>500</v>
      </c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</row>
    <row r="102" spans="1:60" outlineLevel="1" x14ac:dyDescent="0.2">
      <c r="A102" s="176">
        <v>88</v>
      </c>
      <c r="B102" s="177" t="s">
        <v>652</v>
      </c>
      <c r="C102" s="186" t="s">
        <v>653</v>
      </c>
      <c r="D102" s="178" t="s">
        <v>499</v>
      </c>
      <c r="E102" s="179">
        <v>876</v>
      </c>
      <c r="F102" s="180"/>
      <c r="G102" s="181">
        <f t="shared" si="35"/>
        <v>0</v>
      </c>
      <c r="H102" s="180"/>
      <c r="I102" s="181">
        <f t="shared" si="36"/>
        <v>0</v>
      </c>
      <c r="J102" s="180"/>
      <c r="K102" s="181">
        <f t="shared" si="37"/>
        <v>0</v>
      </c>
      <c r="L102" s="181">
        <v>21</v>
      </c>
      <c r="M102" s="181">
        <f t="shared" si="38"/>
        <v>0</v>
      </c>
      <c r="N102" s="179">
        <v>0</v>
      </c>
      <c r="O102" s="179">
        <f t="shared" si="39"/>
        <v>0</v>
      </c>
      <c r="P102" s="179">
        <v>0</v>
      </c>
      <c r="Q102" s="179">
        <f t="shared" si="40"/>
        <v>0</v>
      </c>
      <c r="R102" s="181"/>
      <c r="S102" s="181" t="s">
        <v>411</v>
      </c>
      <c r="T102" s="182" t="s">
        <v>412</v>
      </c>
      <c r="U102" s="157">
        <v>0</v>
      </c>
      <c r="V102" s="157">
        <f t="shared" si="41"/>
        <v>0</v>
      </c>
      <c r="W102" s="157"/>
      <c r="X102" s="157" t="s">
        <v>151</v>
      </c>
      <c r="Y102" s="157" t="s">
        <v>152</v>
      </c>
      <c r="Z102" s="147"/>
      <c r="AA102" s="147"/>
      <c r="AB102" s="147"/>
      <c r="AC102" s="147"/>
      <c r="AD102" s="147"/>
      <c r="AE102" s="147"/>
      <c r="AF102" s="147"/>
      <c r="AG102" s="147" t="s">
        <v>500</v>
      </c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outlineLevel="1" x14ac:dyDescent="0.2">
      <c r="A103" s="176">
        <v>89</v>
      </c>
      <c r="B103" s="177" t="s">
        <v>654</v>
      </c>
      <c r="C103" s="186" t="s">
        <v>655</v>
      </c>
      <c r="D103" s="178" t="s">
        <v>499</v>
      </c>
      <c r="E103" s="179">
        <v>8</v>
      </c>
      <c r="F103" s="180"/>
      <c r="G103" s="181">
        <f t="shared" si="35"/>
        <v>0</v>
      </c>
      <c r="H103" s="180"/>
      <c r="I103" s="181">
        <f t="shared" si="36"/>
        <v>0</v>
      </c>
      <c r="J103" s="180"/>
      <c r="K103" s="181">
        <f t="shared" si="37"/>
        <v>0</v>
      </c>
      <c r="L103" s="181">
        <v>21</v>
      </c>
      <c r="M103" s="181">
        <f t="shared" si="38"/>
        <v>0</v>
      </c>
      <c r="N103" s="179">
        <v>0</v>
      </c>
      <c r="O103" s="179">
        <f t="shared" si="39"/>
        <v>0</v>
      </c>
      <c r="P103" s="179">
        <v>0</v>
      </c>
      <c r="Q103" s="179">
        <f t="shared" si="40"/>
        <v>0</v>
      </c>
      <c r="R103" s="181"/>
      <c r="S103" s="181" t="s">
        <v>411</v>
      </c>
      <c r="T103" s="182" t="s">
        <v>412</v>
      </c>
      <c r="U103" s="157">
        <v>0</v>
      </c>
      <c r="V103" s="157">
        <f t="shared" si="41"/>
        <v>0</v>
      </c>
      <c r="W103" s="157"/>
      <c r="X103" s="157" t="s">
        <v>151</v>
      </c>
      <c r="Y103" s="157" t="s">
        <v>152</v>
      </c>
      <c r="Z103" s="147"/>
      <c r="AA103" s="147"/>
      <c r="AB103" s="147"/>
      <c r="AC103" s="147"/>
      <c r="AD103" s="147"/>
      <c r="AE103" s="147"/>
      <c r="AF103" s="147"/>
      <c r="AG103" s="147" t="s">
        <v>500</v>
      </c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outlineLevel="1" x14ac:dyDescent="0.2">
      <c r="A104" s="176">
        <v>90</v>
      </c>
      <c r="B104" s="177" t="s">
        <v>656</v>
      </c>
      <c r="C104" s="186" t="s">
        <v>657</v>
      </c>
      <c r="D104" s="178" t="s">
        <v>499</v>
      </c>
      <c r="E104" s="179">
        <v>8</v>
      </c>
      <c r="F104" s="180"/>
      <c r="G104" s="181">
        <f t="shared" si="35"/>
        <v>0</v>
      </c>
      <c r="H104" s="180"/>
      <c r="I104" s="181">
        <f t="shared" si="36"/>
        <v>0</v>
      </c>
      <c r="J104" s="180"/>
      <c r="K104" s="181">
        <f t="shared" si="37"/>
        <v>0</v>
      </c>
      <c r="L104" s="181">
        <v>21</v>
      </c>
      <c r="M104" s="181">
        <f t="shared" si="38"/>
        <v>0</v>
      </c>
      <c r="N104" s="179">
        <v>0</v>
      </c>
      <c r="O104" s="179">
        <f t="shared" si="39"/>
        <v>0</v>
      </c>
      <c r="P104" s="179">
        <v>0</v>
      </c>
      <c r="Q104" s="179">
        <f t="shared" si="40"/>
        <v>0</v>
      </c>
      <c r="R104" s="181"/>
      <c r="S104" s="181" t="s">
        <v>411</v>
      </c>
      <c r="T104" s="182" t="s">
        <v>412</v>
      </c>
      <c r="U104" s="157">
        <v>0</v>
      </c>
      <c r="V104" s="157">
        <f t="shared" si="41"/>
        <v>0</v>
      </c>
      <c r="W104" s="157"/>
      <c r="X104" s="157" t="s">
        <v>151</v>
      </c>
      <c r="Y104" s="157" t="s">
        <v>152</v>
      </c>
      <c r="Z104" s="147"/>
      <c r="AA104" s="147"/>
      <c r="AB104" s="147"/>
      <c r="AC104" s="147"/>
      <c r="AD104" s="147"/>
      <c r="AE104" s="147"/>
      <c r="AF104" s="147"/>
      <c r="AG104" s="147" t="s">
        <v>500</v>
      </c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outlineLevel="1" x14ac:dyDescent="0.2">
      <c r="A105" s="176">
        <v>91</v>
      </c>
      <c r="B105" s="177" t="s">
        <v>658</v>
      </c>
      <c r="C105" s="186" t="s">
        <v>659</v>
      </c>
      <c r="D105" s="178" t="s">
        <v>499</v>
      </c>
      <c r="E105" s="179">
        <v>4</v>
      </c>
      <c r="F105" s="180"/>
      <c r="G105" s="181">
        <f t="shared" si="35"/>
        <v>0</v>
      </c>
      <c r="H105" s="180"/>
      <c r="I105" s="181">
        <f t="shared" si="36"/>
        <v>0</v>
      </c>
      <c r="J105" s="180"/>
      <c r="K105" s="181">
        <f t="shared" si="37"/>
        <v>0</v>
      </c>
      <c r="L105" s="181">
        <v>21</v>
      </c>
      <c r="M105" s="181">
        <f t="shared" si="38"/>
        <v>0</v>
      </c>
      <c r="N105" s="179">
        <v>0</v>
      </c>
      <c r="O105" s="179">
        <f t="shared" si="39"/>
        <v>0</v>
      </c>
      <c r="P105" s="179">
        <v>0</v>
      </c>
      <c r="Q105" s="179">
        <f t="shared" si="40"/>
        <v>0</v>
      </c>
      <c r="R105" s="181"/>
      <c r="S105" s="181" t="s">
        <v>411</v>
      </c>
      <c r="T105" s="182" t="s">
        <v>412</v>
      </c>
      <c r="U105" s="157">
        <v>0</v>
      </c>
      <c r="V105" s="157">
        <f t="shared" si="41"/>
        <v>0</v>
      </c>
      <c r="W105" s="157"/>
      <c r="X105" s="157" t="s">
        <v>151</v>
      </c>
      <c r="Y105" s="157" t="s">
        <v>152</v>
      </c>
      <c r="Z105" s="147"/>
      <c r="AA105" s="147"/>
      <c r="AB105" s="147"/>
      <c r="AC105" s="147"/>
      <c r="AD105" s="147"/>
      <c r="AE105" s="147"/>
      <c r="AF105" s="147"/>
      <c r="AG105" s="147" t="s">
        <v>500</v>
      </c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outlineLevel="1" x14ac:dyDescent="0.2">
      <c r="A106" s="176">
        <v>92</v>
      </c>
      <c r="B106" s="177" t="s">
        <v>660</v>
      </c>
      <c r="C106" s="186" t="s">
        <v>514</v>
      </c>
      <c r="D106" s="178" t="s">
        <v>499</v>
      </c>
      <c r="E106" s="179">
        <v>4</v>
      </c>
      <c r="F106" s="180"/>
      <c r="G106" s="181">
        <f t="shared" si="35"/>
        <v>0</v>
      </c>
      <c r="H106" s="180"/>
      <c r="I106" s="181">
        <f t="shared" si="36"/>
        <v>0</v>
      </c>
      <c r="J106" s="180"/>
      <c r="K106" s="181">
        <f t="shared" si="37"/>
        <v>0</v>
      </c>
      <c r="L106" s="181">
        <v>21</v>
      </c>
      <c r="M106" s="181">
        <f t="shared" si="38"/>
        <v>0</v>
      </c>
      <c r="N106" s="179">
        <v>0</v>
      </c>
      <c r="O106" s="179">
        <f t="shared" si="39"/>
        <v>0</v>
      </c>
      <c r="P106" s="179">
        <v>0</v>
      </c>
      <c r="Q106" s="179">
        <f t="shared" si="40"/>
        <v>0</v>
      </c>
      <c r="R106" s="181"/>
      <c r="S106" s="181" t="s">
        <v>411</v>
      </c>
      <c r="T106" s="182" t="s">
        <v>412</v>
      </c>
      <c r="U106" s="157">
        <v>0</v>
      </c>
      <c r="V106" s="157">
        <f t="shared" si="41"/>
        <v>0</v>
      </c>
      <c r="W106" s="157"/>
      <c r="X106" s="157" t="s">
        <v>151</v>
      </c>
      <c r="Y106" s="157" t="s">
        <v>152</v>
      </c>
      <c r="Z106" s="147"/>
      <c r="AA106" s="147"/>
      <c r="AB106" s="147"/>
      <c r="AC106" s="147"/>
      <c r="AD106" s="147"/>
      <c r="AE106" s="147"/>
      <c r="AF106" s="147"/>
      <c r="AG106" s="147" t="s">
        <v>500</v>
      </c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</row>
    <row r="107" spans="1:60" outlineLevel="1" x14ac:dyDescent="0.2">
      <c r="A107" s="176">
        <v>93</v>
      </c>
      <c r="B107" s="177" t="s">
        <v>661</v>
      </c>
      <c r="C107" s="186" t="s">
        <v>662</v>
      </c>
      <c r="D107" s="178" t="s">
        <v>499</v>
      </c>
      <c r="E107" s="179">
        <v>100</v>
      </c>
      <c r="F107" s="180"/>
      <c r="G107" s="181">
        <f t="shared" si="35"/>
        <v>0</v>
      </c>
      <c r="H107" s="180"/>
      <c r="I107" s="181">
        <f t="shared" si="36"/>
        <v>0</v>
      </c>
      <c r="J107" s="180"/>
      <c r="K107" s="181">
        <f t="shared" si="37"/>
        <v>0</v>
      </c>
      <c r="L107" s="181">
        <v>21</v>
      </c>
      <c r="M107" s="181">
        <f t="shared" si="38"/>
        <v>0</v>
      </c>
      <c r="N107" s="179">
        <v>0</v>
      </c>
      <c r="O107" s="179">
        <f t="shared" si="39"/>
        <v>0</v>
      </c>
      <c r="P107" s="179">
        <v>0</v>
      </c>
      <c r="Q107" s="179">
        <f t="shared" si="40"/>
        <v>0</v>
      </c>
      <c r="R107" s="181"/>
      <c r="S107" s="181" t="s">
        <v>411</v>
      </c>
      <c r="T107" s="182" t="s">
        <v>412</v>
      </c>
      <c r="U107" s="157">
        <v>0</v>
      </c>
      <c r="V107" s="157">
        <f t="shared" si="41"/>
        <v>0</v>
      </c>
      <c r="W107" s="157"/>
      <c r="X107" s="157" t="s">
        <v>151</v>
      </c>
      <c r="Y107" s="157" t="s">
        <v>152</v>
      </c>
      <c r="Z107" s="147"/>
      <c r="AA107" s="147"/>
      <c r="AB107" s="147"/>
      <c r="AC107" s="147"/>
      <c r="AD107" s="147"/>
      <c r="AE107" s="147"/>
      <c r="AF107" s="147"/>
      <c r="AG107" s="147" t="s">
        <v>500</v>
      </c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outlineLevel="1" x14ac:dyDescent="0.2">
      <c r="A108" s="176">
        <v>94</v>
      </c>
      <c r="B108" s="177" t="s">
        <v>663</v>
      </c>
      <c r="C108" s="186" t="s">
        <v>664</v>
      </c>
      <c r="D108" s="178" t="s">
        <v>499</v>
      </c>
      <c r="E108" s="179">
        <v>20</v>
      </c>
      <c r="F108" s="180"/>
      <c r="G108" s="181">
        <f t="shared" si="35"/>
        <v>0</v>
      </c>
      <c r="H108" s="180"/>
      <c r="I108" s="181">
        <f t="shared" si="36"/>
        <v>0</v>
      </c>
      <c r="J108" s="180"/>
      <c r="K108" s="181">
        <f t="shared" si="37"/>
        <v>0</v>
      </c>
      <c r="L108" s="181">
        <v>21</v>
      </c>
      <c r="M108" s="181">
        <f t="shared" si="38"/>
        <v>0</v>
      </c>
      <c r="N108" s="179">
        <v>0</v>
      </c>
      <c r="O108" s="179">
        <f t="shared" si="39"/>
        <v>0</v>
      </c>
      <c r="P108" s="179">
        <v>0</v>
      </c>
      <c r="Q108" s="179">
        <f t="shared" si="40"/>
        <v>0</v>
      </c>
      <c r="R108" s="181"/>
      <c r="S108" s="181" t="s">
        <v>411</v>
      </c>
      <c r="T108" s="182" t="s">
        <v>412</v>
      </c>
      <c r="U108" s="157">
        <v>0</v>
      </c>
      <c r="V108" s="157">
        <f t="shared" si="41"/>
        <v>0</v>
      </c>
      <c r="W108" s="157"/>
      <c r="X108" s="157" t="s">
        <v>151</v>
      </c>
      <c r="Y108" s="157" t="s">
        <v>152</v>
      </c>
      <c r="Z108" s="147"/>
      <c r="AA108" s="147"/>
      <c r="AB108" s="147"/>
      <c r="AC108" s="147"/>
      <c r="AD108" s="147"/>
      <c r="AE108" s="147"/>
      <c r="AF108" s="147"/>
      <c r="AG108" s="147" t="s">
        <v>500</v>
      </c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outlineLevel="1" x14ac:dyDescent="0.2">
      <c r="A109" s="176">
        <v>95</v>
      </c>
      <c r="B109" s="177" t="s">
        <v>665</v>
      </c>
      <c r="C109" s="186" t="s">
        <v>666</v>
      </c>
      <c r="D109" s="178" t="s">
        <v>499</v>
      </c>
      <c r="E109" s="179">
        <v>169</v>
      </c>
      <c r="F109" s="180"/>
      <c r="G109" s="181">
        <f t="shared" si="35"/>
        <v>0</v>
      </c>
      <c r="H109" s="180"/>
      <c r="I109" s="181">
        <f t="shared" si="36"/>
        <v>0</v>
      </c>
      <c r="J109" s="180"/>
      <c r="K109" s="181">
        <f t="shared" si="37"/>
        <v>0</v>
      </c>
      <c r="L109" s="181">
        <v>21</v>
      </c>
      <c r="M109" s="181">
        <f t="shared" si="38"/>
        <v>0</v>
      </c>
      <c r="N109" s="179">
        <v>0</v>
      </c>
      <c r="O109" s="179">
        <f t="shared" si="39"/>
        <v>0</v>
      </c>
      <c r="P109" s="179">
        <v>0</v>
      </c>
      <c r="Q109" s="179">
        <f t="shared" si="40"/>
        <v>0</v>
      </c>
      <c r="R109" s="181"/>
      <c r="S109" s="181" t="s">
        <v>411</v>
      </c>
      <c r="T109" s="182" t="s">
        <v>412</v>
      </c>
      <c r="U109" s="157">
        <v>0</v>
      </c>
      <c r="V109" s="157">
        <f t="shared" si="41"/>
        <v>0</v>
      </c>
      <c r="W109" s="157"/>
      <c r="X109" s="157" t="s">
        <v>151</v>
      </c>
      <c r="Y109" s="157" t="s">
        <v>152</v>
      </c>
      <c r="Z109" s="147"/>
      <c r="AA109" s="147"/>
      <c r="AB109" s="147"/>
      <c r="AC109" s="147"/>
      <c r="AD109" s="147"/>
      <c r="AE109" s="147"/>
      <c r="AF109" s="147"/>
      <c r="AG109" s="147" t="s">
        <v>500</v>
      </c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outlineLevel="1" x14ac:dyDescent="0.2">
      <c r="A110" s="176">
        <v>96</v>
      </c>
      <c r="B110" s="177" t="s">
        <v>667</v>
      </c>
      <c r="C110" s="186" t="s">
        <v>668</v>
      </c>
      <c r="D110" s="178" t="s">
        <v>499</v>
      </c>
      <c r="E110" s="179">
        <v>169</v>
      </c>
      <c r="F110" s="180"/>
      <c r="G110" s="181">
        <f t="shared" si="35"/>
        <v>0</v>
      </c>
      <c r="H110" s="180"/>
      <c r="I110" s="181">
        <f t="shared" si="36"/>
        <v>0</v>
      </c>
      <c r="J110" s="180"/>
      <c r="K110" s="181">
        <f t="shared" si="37"/>
        <v>0</v>
      </c>
      <c r="L110" s="181">
        <v>21</v>
      </c>
      <c r="M110" s="181">
        <f t="shared" si="38"/>
        <v>0</v>
      </c>
      <c r="N110" s="179">
        <v>0</v>
      </c>
      <c r="O110" s="179">
        <f t="shared" si="39"/>
        <v>0</v>
      </c>
      <c r="P110" s="179">
        <v>0</v>
      </c>
      <c r="Q110" s="179">
        <f t="shared" si="40"/>
        <v>0</v>
      </c>
      <c r="R110" s="181"/>
      <c r="S110" s="181" t="s">
        <v>411</v>
      </c>
      <c r="T110" s="182" t="s">
        <v>412</v>
      </c>
      <c r="U110" s="157">
        <v>0</v>
      </c>
      <c r="V110" s="157">
        <f t="shared" si="41"/>
        <v>0</v>
      </c>
      <c r="W110" s="157"/>
      <c r="X110" s="157" t="s">
        <v>151</v>
      </c>
      <c r="Y110" s="157" t="s">
        <v>152</v>
      </c>
      <c r="Z110" s="147"/>
      <c r="AA110" s="147"/>
      <c r="AB110" s="147"/>
      <c r="AC110" s="147"/>
      <c r="AD110" s="147"/>
      <c r="AE110" s="147"/>
      <c r="AF110" s="147"/>
      <c r="AG110" s="147" t="s">
        <v>500</v>
      </c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outlineLevel="1" x14ac:dyDescent="0.2">
      <c r="A111" s="176">
        <v>97</v>
      </c>
      <c r="B111" s="177" t="s">
        <v>669</v>
      </c>
      <c r="C111" s="186" t="s">
        <v>670</v>
      </c>
      <c r="D111" s="178" t="s">
        <v>499</v>
      </c>
      <c r="E111" s="179">
        <v>338</v>
      </c>
      <c r="F111" s="180"/>
      <c r="G111" s="181">
        <f t="shared" si="35"/>
        <v>0</v>
      </c>
      <c r="H111" s="180"/>
      <c r="I111" s="181">
        <f t="shared" si="36"/>
        <v>0</v>
      </c>
      <c r="J111" s="180"/>
      <c r="K111" s="181">
        <f t="shared" si="37"/>
        <v>0</v>
      </c>
      <c r="L111" s="181">
        <v>21</v>
      </c>
      <c r="M111" s="181">
        <f t="shared" si="38"/>
        <v>0</v>
      </c>
      <c r="N111" s="179">
        <v>0</v>
      </c>
      <c r="O111" s="179">
        <f t="shared" si="39"/>
        <v>0</v>
      </c>
      <c r="P111" s="179">
        <v>0</v>
      </c>
      <c r="Q111" s="179">
        <f t="shared" si="40"/>
        <v>0</v>
      </c>
      <c r="R111" s="181"/>
      <c r="S111" s="181" t="s">
        <v>411</v>
      </c>
      <c r="T111" s="182" t="s">
        <v>412</v>
      </c>
      <c r="U111" s="157">
        <v>0</v>
      </c>
      <c r="V111" s="157">
        <f t="shared" si="41"/>
        <v>0</v>
      </c>
      <c r="W111" s="157"/>
      <c r="X111" s="157" t="s">
        <v>151</v>
      </c>
      <c r="Y111" s="157" t="s">
        <v>152</v>
      </c>
      <c r="Z111" s="147"/>
      <c r="AA111" s="147"/>
      <c r="AB111" s="147"/>
      <c r="AC111" s="147"/>
      <c r="AD111" s="147"/>
      <c r="AE111" s="147"/>
      <c r="AF111" s="147"/>
      <c r="AG111" s="147" t="s">
        <v>500</v>
      </c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outlineLevel="1" x14ac:dyDescent="0.2">
      <c r="A112" s="176">
        <v>98</v>
      </c>
      <c r="B112" s="177" t="s">
        <v>671</v>
      </c>
      <c r="C112" s="186" t="s">
        <v>672</v>
      </c>
      <c r="D112" s="178" t="s">
        <v>499</v>
      </c>
      <c r="E112" s="179">
        <v>4</v>
      </c>
      <c r="F112" s="180"/>
      <c r="G112" s="181">
        <f t="shared" si="35"/>
        <v>0</v>
      </c>
      <c r="H112" s="180"/>
      <c r="I112" s="181">
        <f t="shared" si="36"/>
        <v>0</v>
      </c>
      <c r="J112" s="180"/>
      <c r="K112" s="181">
        <f t="shared" si="37"/>
        <v>0</v>
      </c>
      <c r="L112" s="181">
        <v>21</v>
      </c>
      <c r="M112" s="181">
        <f t="shared" si="38"/>
        <v>0</v>
      </c>
      <c r="N112" s="179">
        <v>0</v>
      </c>
      <c r="O112" s="179">
        <f t="shared" si="39"/>
        <v>0</v>
      </c>
      <c r="P112" s="179">
        <v>0</v>
      </c>
      <c r="Q112" s="179">
        <f t="shared" si="40"/>
        <v>0</v>
      </c>
      <c r="R112" s="181"/>
      <c r="S112" s="181" t="s">
        <v>411</v>
      </c>
      <c r="T112" s="182" t="s">
        <v>412</v>
      </c>
      <c r="U112" s="157">
        <v>0</v>
      </c>
      <c r="V112" s="157">
        <f t="shared" si="41"/>
        <v>0</v>
      </c>
      <c r="W112" s="157"/>
      <c r="X112" s="157" t="s">
        <v>151</v>
      </c>
      <c r="Y112" s="157" t="s">
        <v>152</v>
      </c>
      <c r="Z112" s="147"/>
      <c r="AA112" s="147"/>
      <c r="AB112" s="147"/>
      <c r="AC112" s="147"/>
      <c r="AD112" s="147"/>
      <c r="AE112" s="147"/>
      <c r="AF112" s="147"/>
      <c r="AG112" s="147" t="s">
        <v>500</v>
      </c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x14ac:dyDescent="0.2">
      <c r="A113" s="161" t="s">
        <v>143</v>
      </c>
      <c r="B113" s="162" t="s">
        <v>107</v>
      </c>
      <c r="C113" s="183" t="s">
        <v>108</v>
      </c>
      <c r="D113" s="163"/>
      <c r="E113" s="164"/>
      <c r="F113" s="165"/>
      <c r="G113" s="165">
        <f>SUMIF(AG114:AG117,"&lt;&gt;NOR",G114:G117)</f>
        <v>0</v>
      </c>
      <c r="H113" s="165"/>
      <c r="I113" s="165">
        <f>SUM(I114:I117)</f>
        <v>0</v>
      </c>
      <c r="J113" s="165"/>
      <c r="K113" s="165">
        <f>SUM(K114:K117)</f>
        <v>0</v>
      </c>
      <c r="L113" s="165"/>
      <c r="M113" s="165">
        <f>SUM(M114:M117)</f>
        <v>0</v>
      </c>
      <c r="N113" s="164"/>
      <c r="O113" s="164">
        <f>SUM(O114:O117)</f>
        <v>0</v>
      </c>
      <c r="P113" s="164"/>
      <c r="Q113" s="164">
        <f>SUM(Q114:Q117)</f>
        <v>0</v>
      </c>
      <c r="R113" s="165"/>
      <c r="S113" s="165"/>
      <c r="T113" s="166"/>
      <c r="U113" s="160"/>
      <c r="V113" s="160">
        <f>SUM(V114:V117)</f>
        <v>0</v>
      </c>
      <c r="W113" s="160"/>
      <c r="X113" s="160"/>
      <c r="Y113" s="160"/>
      <c r="AG113" t="s">
        <v>144</v>
      </c>
    </row>
    <row r="114" spans="1:60" outlineLevel="1" x14ac:dyDescent="0.2">
      <c r="A114" s="176">
        <v>99</v>
      </c>
      <c r="B114" s="177" t="s">
        <v>673</v>
      </c>
      <c r="C114" s="186" t="s">
        <v>674</v>
      </c>
      <c r="D114" s="178" t="s">
        <v>499</v>
      </c>
      <c r="E114" s="179">
        <v>20</v>
      </c>
      <c r="F114" s="180"/>
      <c r="G114" s="181">
        <f>ROUND(E114*F114,2)</f>
        <v>0</v>
      </c>
      <c r="H114" s="180"/>
      <c r="I114" s="181">
        <f>ROUND(E114*H114,2)</f>
        <v>0</v>
      </c>
      <c r="J114" s="180"/>
      <c r="K114" s="181">
        <f>ROUND(E114*J114,2)</f>
        <v>0</v>
      </c>
      <c r="L114" s="181">
        <v>21</v>
      </c>
      <c r="M114" s="181">
        <f>G114*(1+L114/100)</f>
        <v>0</v>
      </c>
      <c r="N114" s="179">
        <v>0</v>
      </c>
      <c r="O114" s="179">
        <f>ROUND(E114*N114,2)</f>
        <v>0</v>
      </c>
      <c r="P114" s="179">
        <v>0</v>
      </c>
      <c r="Q114" s="179">
        <f>ROUND(E114*P114,2)</f>
        <v>0</v>
      </c>
      <c r="R114" s="181"/>
      <c r="S114" s="181" t="s">
        <v>411</v>
      </c>
      <c r="T114" s="182" t="s">
        <v>412</v>
      </c>
      <c r="U114" s="157">
        <v>0</v>
      </c>
      <c r="V114" s="157">
        <f>ROUND(E114*U114,2)</f>
        <v>0</v>
      </c>
      <c r="W114" s="157"/>
      <c r="X114" s="157" t="s">
        <v>151</v>
      </c>
      <c r="Y114" s="157" t="s">
        <v>152</v>
      </c>
      <c r="Z114" s="147"/>
      <c r="AA114" s="147"/>
      <c r="AB114" s="147"/>
      <c r="AC114" s="147"/>
      <c r="AD114" s="147"/>
      <c r="AE114" s="147"/>
      <c r="AF114" s="147"/>
      <c r="AG114" s="147" t="s">
        <v>500</v>
      </c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outlineLevel="1" x14ac:dyDescent="0.2">
      <c r="A115" s="176">
        <v>100</v>
      </c>
      <c r="B115" s="177" t="s">
        <v>675</v>
      </c>
      <c r="C115" s="186" t="s">
        <v>676</v>
      </c>
      <c r="D115" s="178" t="s">
        <v>499</v>
      </c>
      <c r="E115" s="179">
        <v>8</v>
      </c>
      <c r="F115" s="180"/>
      <c r="G115" s="181">
        <f>ROUND(E115*F115,2)</f>
        <v>0</v>
      </c>
      <c r="H115" s="180"/>
      <c r="I115" s="181">
        <f>ROUND(E115*H115,2)</f>
        <v>0</v>
      </c>
      <c r="J115" s="180"/>
      <c r="K115" s="181">
        <f>ROUND(E115*J115,2)</f>
        <v>0</v>
      </c>
      <c r="L115" s="181">
        <v>21</v>
      </c>
      <c r="M115" s="181">
        <f>G115*(1+L115/100)</f>
        <v>0</v>
      </c>
      <c r="N115" s="179">
        <v>0</v>
      </c>
      <c r="O115" s="179">
        <f>ROUND(E115*N115,2)</f>
        <v>0</v>
      </c>
      <c r="P115" s="179">
        <v>0</v>
      </c>
      <c r="Q115" s="179">
        <f>ROUND(E115*P115,2)</f>
        <v>0</v>
      </c>
      <c r="R115" s="181"/>
      <c r="S115" s="181" t="s">
        <v>411</v>
      </c>
      <c r="T115" s="182" t="s">
        <v>412</v>
      </c>
      <c r="U115" s="157">
        <v>0</v>
      </c>
      <c r="V115" s="157">
        <f>ROUND(E115*U115,2)</f>
        <v>0</v>
      </c>
      <c r="W115" s="157"/>
      <c r="X115" s="157" t="s">
        <v>151</v>
      </c>
      <c r="Y115" s="157" t="s">
        <v>152</v>
      </c>
      <c r="Z115" s="147"/>
      <c r="AA115" s="147"/>
      <c r="AB115" s="147"/>
      <c r="AC115" s="147"/>
      <c r="AD115" s="147"/>
      <c r="AE115" s="147"/>
      <c r="AF115" s="147"/>
      <c r="AG115" s="147" t="s">
        <v>500</v>
      </c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outlineLevel="1" x14ac:dyDescent="0.2">
      <c r="A116" s="176">
        <v>101</v>
      </c>
      <c r="B116" s="177" t="s">
        <v>677</v>
      </c>
      <c r="C116" s="186" t="s">
        <v>678</v>
      </c>
      <c r="D116" s="178" t="s">
        <v>187</v>
      </c>
      <c r="E116" s="179">
        <v>100</v>
      </c>
      <c r="F116" s="180"/>
      <c r="G116" s="181">
        <f>ROUND(E116*F116,2)</f>
        <v>0</v>
      </c>
      <c r="H116" s="180"/>
      <c r="I116" s="181">
        <f>ROUND(E116*H116,2)</f>
        <v>0</v>
      </c>
      <c r="J116" s="180"/>
      <c r="K116" s="181">
        <f>ROUND(E116*J116,2)</f>
        <v>0</v>
      </c>
      <c r="L116" s="181">
        <v>21</v>
      </c>
      <c r="M116" s="181">
        <f>G116*(1+L116/100)</f>
        <v>0</v>
      </c>
      <c r="N116" s="179">
        <v>0</v>
      </c>
      <c r="O116" s="179">
        <f>ROUND(E116*N116,2)</f>
        <v>0</v>
      </c>
      <c r="P116" s="179">
        <v>0</v>
      </c>
      <c r="Q116" s="179">
        <f>ROUND(E116*P116,2)</f>
        <v>0</v>
      </c>
      <c r="R116" s="181"/>
      <c r="S116" s="181" t="s">
        <v>411</v>
      </c>
      <c r="T116" s="182" t="s">
        <v>412</v>
      </c>
      <c r="U116" s="157">
        <v>0</v>
      </c>
      <c r="V116" s="157">
        <f>ROUND(E116*U116,2)</f>
        <v>0</v>
      </c>
      <c r="W116" s="157"/>
      <c r="X116" s="157" t="s">
        <v>151</v>
      </c>
      <c r="Y116" s="157" t="s">
        <v>152</v>
      </c>
      <c r="Z116" s="147"/>
      <c r="AA116" s="147"/>
      <c r="AB116" s="147"/>
      <c r="AC116" s="147"/>
      <c r="AD116" s="147"/>
      <c r="AE116" s="147"/>
      <c r="AF116" s="147"/>
      <c r="AG116" s="147" t="s">
        <v>500</v>
      </c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</row>
    <row r="117" spans="1:60" outlineLevel="1" x14ac:dyDescent="0.2">
      <c r="A117" s="176">
        <v>102</v>
      </c>
      <c r="B117" s="177" t="s">
        <v>679</v>
      </c>
      <c r="C117" s="186" t="s">
        <v>680</v>
      </c>
      <c r="D117" s="178" t="s">
        <v>176</v>
      </c>
      <c r="E117" s="179">
        <v>20</v>
      </c>
      <c r="F117" s="180"/>
      <c r="G117" s="181">
        <f>ROUND(E117*F117,2)</f>
        <v>0</v>
      </c>
      <c r="H117" s="180"/>
      <c r="I117" s="181">
        <f>ROUND(E117*H117,2)</f>
        <v>0</v>
      </c>
      <c r="J117" s="180"/>
      <c r="K117" s="181">
        <f>ROUND(E117*J117,2)</f>
        <v>0</v>
      </c>
      <c r="L117" s="181">
        <v>21</v>
      </c>
      <c r="M117" s="181">
        <f>G117*(1+L117/100)</f>
        <v>0</v>
      </c>
      <c r="N117" s="179">
        <v>0</v>
      </c>
      <c r="O117" s="179">
        <f>ROUND(E117*N117,2)</f>
        <v>0</v>
      </c>
      <c r="P117" s="179">
        <v>0</v>
      </c>
      <c r="Q117" s="179">
        <f>ROUND(E117*P117,2)</f>
        <v>0</v>
      </c>
      <c r="R117" s="181"/>
      <c r="S117" s="181" t="s">
        <v>411</v>
      </c>
      <c r="T117" s="182" t="s">
        <v>412</v>
      </c>
      <c r="U117" s="157">
        <v>0</v>
      </c>
      <c r="V117" s="157">
        <f>ROUND(E117*U117,2)</f>
        <v>0</v>
      </c>
      <c r="W117" s="157"/>
      <c r="X117" s="157" t="s">
        <v>151</v>
      </c>
      <c r="Y117" s="157" t="s">
        <v>152</v>
      </c>
      <c r="Z117" s="147"/>
      <c r="AA117" s="147"/>
      <c r="AB117" s="147"/>
      <c r="AC117" s="147"/>
      <c r="AD117" s="147"/>
      <c r="AE117" s="147"/>
      <c r="AF117" s="147"/>
      <c r="AG117" s="147" t="s">
        <v>500</v>
      </c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x14ac:dyDescent="0.2">
      <c r="A118" s="161" t="s">
        <v>143</v>
      </c>
      <c r="B118" s="162" t="s">
        <v>109</v>
      </c>
      <c r="C118" s="183" t="s">
        <v>110</v>
      </c>
      <c r="D118" s="163"/>
      <c r="E118" s="164"/>
      <c r="F118" s="165"/>
      <c r="G118" s="165">
        <f>SUMIF(AG119:AG119,"&lt;&gt;NOR",G119:G119)</f>
        <v>0</v>
      </c>
      <c r="H118" s="165"/>
      <c r="I118" s="165">
        <f>SUM(I119:I119)</f>
        <v>0</v>
      </c>
      <c r="J118" s="165"/>
      <c r="K118" s="165">
        <f>SUM(K119:K119)</f>
        <v>0</v>
      </c>
      <c r="L118" s="165"/>
      <c r="M118" s="165">
        <f>SUM(M119:M119)</f>
        <v>0</v>
      </c>
      <c r="N118" s="164"/>
      <c r="O118" s="164">
        <f>SUM(O119:O119)</f>
        <v>0</v>
      </c>
      <c r="P118" s="164"/>
      <c r="Q118" s="164">
        <f>SUM(Q119:Q119)</f>
        <v>0</v>
      </c>
      <c r="R118" s="165"/>
      <c r="S118" s="165"/>
      <c r="T118" s="166"/>
      <c r="U118" s="160"/>
      <c r="V118" s="160">
        <f>SUM(V119:V119)</f>
        <v>0</v>
      </c>
      <c r="W118" s="160"/>
      <c r="X118" s="160"/>
      <c r="Y118" s="160"/>
      <c r="AG118" t="s">
        <v>144</v>
      </c>
    </row>
    <row r="119" spans="1:60" outlineLevel="1" x14ac:dyDescent="0.2">
      <c r="A119" s="176">
        <v>103</v>
      </c>
      <c r="B119" s="177" t="s">
        <v>681</v>
      </c>
      <c r="C119" s="186" t="s">
        <v>682</v>
      </c>
      <c r="D119" s="178" t="s">
        <v>499</v>
      </c>
      <c r="E119" s="179">
        <v>1</v>
      </c>
      <c r="F119" s="180"/>
      <c r="G119" s="181">
        <f>ROUND(E119*F119,2)</f>
        <v>0</v>
      </c>
      <c r="H119" s="180"/>
      <c r="I119" s="181">
        <f>ROUND(E119*H119,2)</f>
        <v>0</v>
      </c>
      <c r="J119" s="180"/>
      <c r="K119" s="181">
        <f>ROUND(E119*J119,2)</f>
        <v>0</v>
      </c>
      <c r="L119" s="181">
        <v>21</v>
      </c>
      <c r="M119" s="181">
        <f>G119*(1+L119/100)</f>
        <v>0</v>
      </c>
      <c r="N119" s="179">
        <v>0</v>
      </c>
      <c r="O119" s="179">
        <f>ROUND(E119*N119,2)</f>
        <v>0</v>
      </c>
      <c r="P119" s="179">
        <v>0</v>
      </c>
      <c r="Q119" s="179">
        <f>ROUND(E119*P119,2)</f>
        <v>0</v>
      </c>
      <c r="R119" s="181"/>
      <c r="S119" s="181" t="s">
        <v>411</v>
      </c>
      <c r="T119" s="182" t="s">
        <v>412</v>
      </c>
      <c r="U119" s="157">
        <v>0</v>
      </c>
      <c r="V119" s="157">
        <f>ROUND(E119*U119,2)</f>
        <v>0</v>
      </c>
      <c r="W119" s="157"/>
      <c r="X119" s="157" t="s">
        <v>151</v>
      </c>
      <c r="Y119" s="157" t="s">
        <v>152</v>
      </c>
      <c r="Z119" s="147"/>
      <c r="AA119" s="147"/>
      <c r="AB119" s="147"/>
      <c r="AC119" s="147"/>
      <c r="AD119" s="147"/>
      <c r="AE119" s="147"/>
      <c r="AF119" s="147"/>
      <c r="AG119" s="147" t="s">
        <v>500</v>
      </c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</row>
    <row r="120" spans="1:60" x14ac:dyDescent="0.2">
      <c r="A120" s="161" t="s">
        <v>143</v>
      </c>
      <c r="B120" s="162" t="s">
        <v>78</v>
      </c>
      <c r="C120" s="183" t="s">
        <v>79</v>
      </c>
      <c r="D120" s="163"/>
      <c r="E120" s="164"/>
      <c r="F120" s="165"/>
      <c r="G120" s="165">
        <f>SUMIF(AG121:AG125,"&lt;&gt;NOR",G121:G125)</f>
        <v>0</v>
      </c>
      <c r="H120" s="165"/>
      <c r="I120" s="165">
        <f>SUM(I121:I125)</f>
        <v>0</v>
      </c>
      <c r="J120" s="165"/>
      <c r="K120" s="165">
        <f>SUM(K121:K125)</f>
        <v>0</v>
      </c>
      <c r="L120" s="165"/>
      <c r="M120" s="165">
        <f>SUM(M121:M125)</f>
        <v>0</v>
      </c>
      <c r="N120" s="164"/>
      <c r="O120" s="164">
        <f>SUM(O121:O125)</f>
        <v>0</v>
      </c>
      <c r="P120" s="164"/>
      <c r="Q120" s="164">
        <f>SUM(Q121:Q125)</f>
        <v>0</v>
      </c>
      <c r="R120" s="165"/>
      <c r="S120" s="165"/>
      <c r="T120" s="166"/>
      <c r="U120" s="160"/>
      <c r="V120" s="160">
        <f>SUM(V121:V125)</f>
        <v>0</v>
      </c>
      <c r="W120" s="160"/>
      <c r="X120" s="160"/>
      <c r="Y120" s="160"/>
      <c r="AG120" t="s">
        <v>144</v>
      </c>
    </row>
    <row r="121" spans="1:60" outlineLevel="1" x14ac:dyDescent="0.2">
      <c r="A121" s="176">
        <v>104</v>
      </c>
      <c r="B121" s="177" t="s">
        <v>683</v>
      </c>
      <c r="C121" s="186" t="s">
        <v>684</v>
      </c>
      <c r="D121" s="178" t="s">
        <v>685</v>
      </c>
      <c r="E121" s="179">
        <v>6</v>
      </c>
      <c r="F121" s="180"/>
      <c r="G121" s="181">
        <f>ROUND(E121*F121,2)</f>
        <v>0</v>
      </c>
      <c r="H121" s="180"/>
      <c r="I121" s="181">
        <f>ROUND(E121*H121,2)</f>
        <v>0</v>
      </c>
      <c r="J121" s="180"/>
      <c r="K121" s="181">
        <f>ROUND(E121*J121,2)</f>
        <v>0</v>
      </c>
      <c r="L121" s="181">
        <v>21</v>
      </c>
      <c r="M121" s="181">
        <f>G121*(1+L121/100)</f>
        <v>0</v>
      </c>
      <c r="N121" s="179">
        <v>0</v>
      </c>
      <c r="O121" s="179">
        <f>ROUND(E121*N121,2)</f>
        <v>0</v>
      </c>
      <c r="P121" s="179">
        <v>0</v>
      </c>
      <c r="Q121" s="179">
        <f>ROUND(E121*P121,2)</f>
        <v>0</v>
      </c>
      <c r="R121" s="181"/>
      <c r="S121" s="181" t="s">
        <v>411</v>
      </c>
      <c r="T121" s="182" t="s">
        <v>412</v>
      </c>
      <c r="U121" s="157">
        <v>0</v>
      </c>
      <c r="V121" s="157">
        <f>ROUND(E121*U121,2)</f>
        <v>0</v>
      </c>
      <c r="W121" s="157"/>
      <c r="X121" s="157" t="s">
        <v>413</v>
      </c>
      <c r="Y121" s="157" t="s">
        <v>152</v>
      </c>
      <c r="Z121" s="147"/>
      <c r="AA121" s="147"/>
      <c r="AB121" s="147"/>
      <c r="AC121" s="147"/>
      <c r="AD121" s="147"/>
      <c r="AE121" s="147"/>
      <c r="AF121" s="147"/>
      <c r="AG121" s="147" t="s">
        <v>414</v>
      </c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</row>
    <row r="122" spans="1:60" outlineLevel="1" x14ac:dyDescent="0.2">
      <c r="A122" s="176">
        <v>105</v>
      </c>
      <c r="B122" s="177" t="s">
        <v>686</v>
      </c>
      <c r="C122" s="186" t="s">
        <v>687</v>
      </c>
      <c r="D122" s="178" t="s">
        <v>477</v>
      </c>
      <c r="E122" s="179">
        <v>1</v>
      </c>
      <c r="F122" s="180"/>
      <c r="G122" s="181">
        <f>ROUND(E122*F122,2)</f>
        <v>0</v>
      </c>
      <c r="H122" s="180"/>
      <c r="I122" s="181">
        <f>ROUND(E122*H122,2)</f>
        <v>0</v>
      </c>
      <c r="J122" s="180"/>
      <c r="K122" s="181">
        <f>ROUND(E122*J122,2)</f>
        <v>0</v>
      </c>
      <c r="L122" s="181">
        <v>21</v>
      </c>
      <c r="M122" s="181">
        <f>G122*(1+L122/100)</f>
        <v>0</v>
      </c>
      <c r="N122" s="179">
        <v>0</v>
      </c>
      <c r="O122" s="179">
        <f>ROUND(E122*N122,2)</f>
        <v>0</v>
      </c>
      <c r="P122" s="179">
        <v>0</v>
      </c>
      <c r="Q122" s="179">
        <f>ROUND(E122*P122,2)</f>
        <v>0</v>
      </c>
      <c r="R122" s="181"/>
      <c r="S122" s="181" t="s">
        <v>411</v>
      </c>
      <c r="T122" s="182" t="s">
        <v>412</v>
      </c>
      <c r="U122" s="157">
        <v>0</v>
      </c>
      <c r="V122" s="157">
        <f>ROUND(E122*U122,2)</f>
        <v>0</v>
      </c>
      <c r="W122" s="157"/>
      <c r="X122" s="157" t="s">
        <v>413</v>
      </c>
      <c r="Y122" s="157" t="s">
        <v>152</v>
      </c>
      <c r="Z122" s="147"/>
      <c r="AA122" s="147"/>
      <c r="AB122" s="147"/>
      <c r="AC122" s="147"/>
      <c r="AD122" s="147"/>
      <c r="AE122" s="147"/>
      <c r="AF122" s="147"/>
      <c r="AG122" s="147" t="s">
        <v>414</v>
      </c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</row>
    <row r="123" spans="1:60" outlineLevel="1" x14ac:dyDescent="0.2">
      <c r="A123" s="176">
        <v>106</v>
      </c>
      <c r="B123" s="177" t="s">
        <v>688</v>
      </c>
      <c r="C123" s="186" t="s">
        <v>689</v>
      </c>
      <c r="D123" s="178" t="s">
        <v>477</v>
      </c>
      <c r="E123" s="179">
        <v>1</v>
      </c>
      <c r="F123" s="180"/>
      <c r="G123" s="181">
        <f>ROUND(E123*F123,2)</f>
        <v>0</v>
      </c>
      <c r="H123" s="180"/>
      <c r="I123" s="181">
        <f>ROUND(E123*H123,2)</f>
        <v>0</v>
      </c>
      <c r="J123" s="180"/>
      <c r="K123" s="181">
        <f>ROUND(E123*J123,2)</f>
        <v>0</v>
      </c>
      <c r="L123" s="181">
        <v>21</v>
      </c>
      <c r="M123" s="181">
        <f>G123*(1+L123/100)</f>
        <v>0</v>
      </c>
      <c r="N123" s="179">
        <v>0</v>
      </c>
      <c r="O123" s="179">
        <f>ROUND(E123*N123,2)</f>
        <v>0</v>
      </c>
      <c r="P123" s="179">
        <v>0</v>
      </c>
      <c r="Q123" s="179">
        <f>ROUND(E123*P123,2)</f>
        <v>0</v>
      </c>
      <c r="R123" s="181"/>
      <c r="S123" s="181" t="s">
        <v>411</v>
      </c>
      <c r="T123" s="182" t="s">
        <v>412</v>
      </c>
      <c r="U123" s="157">
        <v>0</v>
      </c>
      <c r="V123" s="157">
        <f>ROUND(E123*U123,2)</f>
        <v>0</v>
      </c>
      <c r="W123" s="157"/>
      <c r="X123" s="157" t="s">
        <v>413</v>
      </c>
      <c r="Y123" s="157" t="s">
        <v>152</v>
      </c>
      <c r="Z123" s="147"/>
      <c r="AA123" s="147"/>
      <c r="AB123" s="147"/>
      <c r="AC123" s="147"/>
      <c r="AD123" s="147"/>
      <c r="AE123" s="147"/>
      <c r="AF123" s="147"/>
      <c r="AG123" s="147" t="s">
        <v>414</v>
      </c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outlineLevel="1" x14ac:dyDescent="0.2">
      <c r="A124" s="176">
        <v>107</v>
      </c>
      <c r="B124" s="177" t="s">
        <v>690</v>
      </c>
      <c r="C124" s="186" t="s">
        <v>691</v>
      </c>
      <c r="D124" s="178" t="s">
        <v>685</v>
      </c>
      <c r="E124" s="179">
        <v>14</v>
      </c>
      <c r="F124" s="180"/>
      <c r="G124" s="181">
        <f>ROUND(E124*F124,2)</f>
        <v>0</v>
      </c>
      <c r="H124" s="180"/>
      <c r="I124" s="181">
        <f>ROUND(E124*H124,2)</f>
        <v>0</v>
      </c>
      <c r="J124" s="180"/>
      <c r="K124" s="181">
        <f>ROUND(E124*J124,2)</f>
        <v>0</v>
      </c>
      <c r="L124" s="181">
        <v>21</v>
      </c>
      <c r="M124" s="181">
        <f>G124*(1+L124/100)</f>
        <v>0</v>
      </c>
      <c r="N124" s="179">
        <v>0</v>
      </c>
      <c r="O124" s="179">
        <f>ROUND(E124*N124,2)</f>
        <v>0</v>
      </c>
      <c r="P124" s="179">
        <v>0</v>
      </c>
      <c r="Q124" s="179">
        <f>ROUND(E124*P124,2)</f>
        <v>0</v>
      </c>
      <c r="R124" s="181"/>
      <c r="S124" s="181" t="s">
        <v>411</v>
      </c>
      <c r="T124" s="182" t="s">
        <v>412</v>
      </c>
      <c r="U124" s="157">
        <v>0</v>
      </c>
      <c r="V124" s="157">
        <f>ROUND(E124*U124,2)</f>
        <v>0</v>
      </c>
      <c r="W124" s="157"/>
      <c r="X124" s="157" t="s">
        <v>413</v>
      </c>
      <c r="Y124" s="157" t="s">
        <v>152</v>
      </c>
      <c r="Z124" s="147"/>
      <c r="AA124" s="147"/>
      <c r="AB124" s="147"/>
      <c r="AC124" s="147"/>
      <c r="AD124" s="147"/>
      <c r="AE124" s="147"/>
      <c r="AF124" s="147"/>
      <c r="AG124" s="147" t="s">
        <v>414</v>
      </c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</row>
    <row r="125" spans="1:60" outlineLevel="1" x14ac:dyDescent="0.2">
      <c r="A125" s="168">
        <v>108</v>
      </c>
      <c r="B125" s="169" t="s">
        <v>692</v>
      </c>
      <c r="C125" s="184" t="s">
        <v>170</v>
      </c>
      <c r="D125" s="170" t="s">
        <v>693</v>
      </c>
      <c r="E125" s="171">
        <v>25</v>
      </c>
      <c r="F125" s="172"/>
      <c r="G125" s="173">
        <f>ROUND(E125*F125,2)</f>
        <v>0</v>
      </c>
      <c r="H125" s="172"/>
      <c r="I125" s="173">
        <f>ROUND(E125*H125,2)</f>
        <v>0</v>
      </c>
      <c r="J125" s="172"/>
      <c r="K125" s="173">
        <f>ROUND(E125*J125,2)</f>
        <v>0</v>
      </c>
      <c r="L125" s="173">
        <v>21</v>
      </c>
      <c r="M125" s="173">
        <f>G125*(1+L125/100)</f>
        <v>0</v>
      </c>
      <c r="N125" s="171">
        <v>0</v>
      </c>
      <c r="O125" s="171">
        <f>ROUND(E125*N125,2)</f>
        <v>0</v>
      </c>
      <c r="P125" s="171">
        <v>0</v>
      </c>
      <c r="Q125" s="171">
        <f>ROUND(E125*P125,2)</f>
        <v>0</v>
      </c>
      <c r="R125" s="173"/>
      <c r="S125" s="173" t="s">
        <v>411</v>
      </c>
      <c r="T125" s="174" t="s">
        <v>412</v>
      </c>
      <c r="U125" s="157">
        <v>0</v>
      </c>
      <c r="V125" s="157">
        <f>ROUND(E125*U125,2)</f>
        <v>0</v>
      </c>
      <c r="W125" s="157"/>
      <c r="X125" s="157" t="s">
        <v>413</v>
      </c>
      <c r="Y125" s="157" t="s">
        <v>152</v>
      </c>
      <c r="Z125" s="147"/>
      <c r="AA125" s="147"/>
      <c r="AB125" s="147"/>
      <c r="AC125" s="147"/>
      <c r="AD125" s="147"/>
      <c r="AE125" s="147"/>
      <c r="AF125" s="147"/>
      <c r="AG125" s="147" t="s">
        <v>414</v>
      </c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</row>
    <row r="126" spans="1:60" x14ac:dyDescent="0.2">
      <c r="A126" s="3"/>
      <c r="B126" s="4"/>
      <c r="C126" s="187"/>
      <c r="D126" s="6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AE126">
        <v>12</v>
      </c>
      <c r="AF126">
        <v>21</v>
      </c>
      <c r="AG126" t="s">
        <v>129</v>
      </c>
    </row>
    <row r="127" spans="1:60" x14ac:dyDescent="0.2">
      <c r="A127" s="150"/>
      <c r="B127" s="151" t="s">
        <v>29</v>
      </c>
      <c r="C127" s="188"/>
      <c r="D127" s="152"/>
      <c r="E127" s="153"/>
      <c r="F127" s="153"/>
      <c r="G127" s="167">
        <f>G8+G17+G21+G46+G71+G78+G94+G113+G118+G120</f>
        <v>0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AE127">
        <f>SUMIF(L7:L125,AE126,G7:G125)</f>
        <v>0</v>
      </c>
      <c r="AF127">
        <f>SUMIF(L7:L125,AF126,G7:G125)</f>
        <v>0</v>
      </c>
      <c r="AG127" t="s">
        <v>495</v>
      </c>
    </row>
    <row r="128" spans="1:60" x14ac:dyDescent="0.2">
      <c r="C128" s="189"/>
      <c r="D128" s="10"/>
      <c r="AG128" t="s">
        <v>496</v>
      </c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pYoZdBYWYJ3syah1HpSFfUc8NKXKHa7U/zpTPbW7aNi4nKVhWUu6ywJDUhOR/AqSuczDPF/o07zo7Dc8SIMQ6w==" saltValue="AVa40QlA6LmuucFwtFAvCg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50</vt:i4>
      </vt:variant>
    </vt:vector>
  </HeadingPairs>
  <TitlesOfParts>
    <vt:vector size="55" baseType="lpstr">
      <vt:lpstr>Pokyny pro vyplnění</vt:lpstr>
      <vt:lpstr>Stavba</vt:lpstr>
      <vt:lpstr>VzorPolozky</vt:lpstr>
      <vt:lpstr>SO 01 1 Pol</vt:lpstr>
      <vt:lpstr>SO 02 3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 01 1 Pol'!Názvy_tisku</vt:lpstr>
      <vt:lpstr>'SO 02 3 Pol'!Názvy_tisku</vt:lpstr>
      <vt:lpstr>oadresa</vt:lpstr>
      <vt:lpstr>Stavba!Objednatel</vt:lpstr>
      <vt:lpstr>Stavba!Objekt</vt:lpstr>
      <vt:lpstr>'SO 01 1 Pol'!Oblast_tisku</vt:lpstr>
      <vt:lpstr>'SO 02 3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Babica</dc:creator>
  <cp:lastModifiedBy>Uzivatel</cp:lastModifiedBy>
  <cp:lastPrinted>2019-03-19T12:27:02Z</cp:lastPrinted>
  <dcterms:created xsi:type="dcterms:W3CDTF">2009-04-08T07:15:50Z</dcterms:created>
  <dcterms:modified xsi:type="dcterms:W3CDTF">2024-02-08T13:28:35Z</dcterms:modified>
</cp:coreProperties>
</file>