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0.1 - Chodník podél ..." sheetId="2" r:id="rId2"/>
    <sheet name="SO 100.2.1 - Uznatelné ná..." sheetId="3" r:id="rId3"/>
    <sheet name="SO 100.2.2 - Neuznatelné ..." sheetId="4" r:id="rId4"/>
    <sheet name="VRN - Vedlejší rozpočtové..." sheetId="5" r:id="rId5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100.1 - Chodník podél ...'!$C$124:$K$378</definedName>
    <definedName name="_xlnm.Print_Area" localSheetId="1">'SO 100.1 - Chodník podél ...'!$C$4:$J$76,'SO 100.1 - Chodník podél ...'!$C$82:$J$106,'SO 100.1 - Chodník podél ...'!$C$112:$K$378</definedName>
    <definedName name="_xlnm.Print_Titles" localSheetId="1">'SO 100.1 - Chodník podél ...'!$124:$124</definedName>
    <definedName name="_xlnm._FilterDatabase" localSheetId="2" hidden="1">'SO 100.2.1 - Uznatelné ná...'!$C$128:$K$464</definedName>
    <definedName name="_xlnm.Print_Area" localSheetId="2">'SO 100.2.1 - Uznatelné ná...'!$C$4:$J$76,'SO 100.2.1 - Uznatelné ná...'!$C$82:$J$108,'SO 100.2.1 - Uznatelné ná...'!$C$114:$K$464</definedName>
    <definedName name="_xlnm.Print_Titles" localSheetId="2">'SO 100.2.1 - Uznatelné ná...'!$128:$128</definedName>
    <definedName name="_xlnm._FilterDatabase" localSheetId="3" hidden="1">'SO 100.2.2 - Neuznatelné ...'!$C$124:$K$251</definedName>
    <definedName name="_xlnm.Print_Area" localSheetId="3">'SO 100.2.2 - Neuznatelné ...'!$C$4:$J$76,'SO 100.2.2 - Neuznatelné ...'!$C$82:$J$104,'SO 100.2.2 - Neuznatelné ...'!$C$110:$K$251</definedName>
    <definedName name="_xlnm.Print_Titles" localSheetId="3">'SO 100.2.2 - Neuznatelné ...'!$124:$124</definedName>
    <definedName name="_xlnm._FilterDatabase" localSheetId="4" hidden="1">'VRN - Vedlejší rozpočtové...'!$C$121:$K$154</definedName>
    <definedName name="_xlnm.Print_Area" localSheetId="4">'VRN - Vedlejší rozpočtové...'!$C$4:$J$76,'VRN - Vedlejší rozpočtové...'!$C$82:$J$103,'VRN - Vedlejší rozpočtové...'!$C$109:$K$154</definedName>
    <definedName name="_xlnm.Print_Titles" localSheetId="4">'VRN - Vedlejší rozpočtové...'!$121:$121</definedName>
  </definedNames>
  <calcPr/>
</workbook>
</file>

<file path=xl/calcChain.xml><?xml version="1.0" encoding="utf-8"?>
<calcChain xmlns="http://schemas.openxmlformats.org/spreadsheetml/2006/main">
  <c i="5" l="1" r="J37"/>
  <c r="J36"/>
  <c i="1" r="AY99"/>
  <c i="5" r="J35"/>
  <c i="1" r="AX99"/>
  <c i="5" r="BI152"/>
  <c r="BH152"/>
  <c r="BG152"/>
  <c r="BF152"/>
  <c r="T152"/>
  <c r="T151"/>
  <c r="R152"/>
  <c r="R151"/>
  <c r="P152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4" r="J39"/>
  <c r="J38"/>
  <c i="1" r="AY98"/>
  <c i="4" r="J37"/>
  <c i="1" r="AX98"/>
  <c i="4" r="BI249"/>
  <c r="BH249"/>
  <c r="BG249"/>
  <c r="BF249"/>
  <c r="T249"/>
  <c r="T248"/>
  <c r="R249"/>
  <c r="R248"/>
  <c r="P249"/>
  <c r="P248"/>
  <c r="BI245"/>
  <c r="BH245"/>
  <c r="BG245"/>
  <c r="BF245"/>
  <c r="T245"/>
  <c r="R245"/>
  <c r="P245"/>
  <c r="BI239"/>
  <c r="BH239"/>
  <c r="BG239"/>
  <c r="BF239"/>
  <c r="T239"/>
  <c r="R239"/>
  <c r="P239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28"/>
  <c r="BH128"/>
  <c r="BG128"/>
  <c r="BF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91"/>
  <c r="E7"/>
  <c r="E113"/>
  <c i="3" r="J39"/>
  <c r="J38"/>
  <c i="1" r="AY97"/>
  <c i="3" r="J37"/>
  <c i="1" r="AX97"/>
  <c i="3" r="BI462"/>
  <c r="BH462"/>
  <c r="BG462"/>
  <c r="BF462"/>
  <c r="T462"/>
  <c r="R462"/>
  <c r="P462"/>
  <c r="BI459"/>
  <c r="BH459"/>
  <c r="BG459"/>
  <c r="BF459"/>
  <c r="T459"/>
  <c r="R459"/>
  <c r="P459"/>
  <c r="BI453"/>
  <c r="BH453"/>
  <c r="BG453"/>
  <c r="BF453"/>
  <c r="T453"/>
  <c r="R453"/>
  <c r="P453"/>
  <c r="BI448"/>
  <c r="BH448"/>
  <c r="BG448"/>
  <c r="BF448"/>
  <c r="T448"/>
  <c r="R448"/>
  <c r="P448"/>
  <c r="BI442"/>
  <c r="BH442"/>
  <c r="BG442"/>
  <c r="BF442"/>
  <c r="T442"/>
  <c r="R442"/>
  <c r="P442"/>
  <c r="BI436"/>
  <c r="BH436"/>
  <c r="BG436"/>
  <c r="BF436"/>
  <c r="T436"/>
  <c r="R436"/>
  <c r="P436"/>
  <c r="BI430"/>
  <c r="BH430"/>
  <c r="BG430"/>
  <c r="BF430"/>
  <c r="T430"/>
  <c r="R430"/>
  <c r="P430"/>
  <c r="BI424"/>
  <c r="BH424"/>
  <c r="BG424"/>
  <c r="BF424"/>
  <c r="T424"/>
  <c r="R424"/>
  <c r="P424"/>
  <c r="BI418"/>
  <c r="BH418"/>
  <c r="BG418"/>
  <c r="BF418"/>
  <c r="T418"/>
  <c r="R418"/>
  <c r="P418"/>
  <c r="BI413"/>
  <c r="BH413"/>
  <c r="BG413"/>
  <c r="BF413"/>
  <c r="T413"/>
  <c r="T412"/>
  <c r="R413"/>
  <c r="R412"/>
  <c r="P413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2"/>
  <c r="BH402"/>
  <c r="BG402"/>
  <c r="BF402"/>
  <c r="T402"/>
  <c r="R402"/>
  <c r="P402"/>
  <c r="BI397"/>
  <c r="BH397"/>
  <c r="BG397"/>
  <c r="BF397"/>
  <c r="T397"/>
  <c r="R397"/>
  <c r="P397"/>
  <c r="BI391"/>
  <c r="BH391"/>
  <c r="BG391"/>
  <c r="BF391"/>
  <c r="T391"/>
  <c r="R391"/>
  <c r="P391"/>
  <c r="BI385"/>
  <c r="BH385"/>
  <c r="BG385"/>
  <c r="BF385"/>
  <c r="T385"/>
  <c r="R385"/>
  <c r="P385"/>
  <c r="BI378"/>
  <c r="BH378"/>
  <c r="BG378"/>
  <c r="BF378"/>
  <c r="T378"/>
  <c r="R378"/>
  <c r="P378"/>
  <c r="BI376"/>
  <c r="BH376"/>
  <c r="BG376"/>
  <c r="BF376"/>
  <c r="T376"/>
  <c r="R376"/>
  <c r="P376"/>
  <c r="BI370"/>
  <c r="BH370"/>
  <c r="BG370"/>
  <c r="BF370"/>
  <c r="T370"/>
  <c r="R370"/>
  <c r="P370"/>
  <c r="BI368"/>
  <c r="BH368"/>
  <c r="BG368"/>
  <c r="BF368"/>
  <c r="T368"/>
  <c r="R368"/>
  <c r="P368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6"/>
  <c r="BH326"/>
  <c r="BG326"/>
  <c r="BF326"/>
  <c r="T326"/>
  <c r="R326"/>
  <c r="P326"/>
  <c r="BI321"/>
  <c r="BH321"/>
  <c r="BG321"/>
  <c r="BF321"/>
  <c r="T321"/>
  <c r="R321"/>
  <c r="P321"/>
  <c r="BI315"/>
  <c r="BH315"/>
  <c r="BG315"/>
  <c r="BF315"/>
  <c r="T315"/>
  <c r="R315"/>
  <c r="P315"/>
  <c r="BI310"/>
  <c r="BH310"/>
  <c r="BG310"/>
  <c r="BF310"/>
  <c r="T310"/>
  <c r="R310"/>
  <c r="P310"/>
  <c r="BI305"/>
  <c r="BH305"/>
  <c r="BG305"/>
  <c r="BF305"/>
  <c r="T305"/>
  <c r="R305"/>
  <c r="P305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3"/>
  <c r="BH283"/>
  <c r="BG283"/>
  <c r="BF283"/>
  <c r="T283"/>
  <c r="R283"/>
  <c r="P283"/>
  <c r="BI278"/>
  <c r="BH278"/>
  <c r="BG278"/>
  <c r="BF278"/>
  <c r="T278"/>
  <c r="R278"/>
  <c r="P278"/>
  <c r="BI269"/>
  <c r="BH269"/>
  <c r="BG269"/>
  <c r="BF269"/>
  <c r="T269"/>
  <c r="R269"/>
  <c r="P269"/>
  <c r="BI264"/>
  <c r="BH264"/>
  <c r="BG264"/>
  <c r="BF264"/>
  <c r="T264"/>
  <c r="R264"/>
  <c r="P264"/>
  <c r="BI258"/>
  <c r="BH258"/>
  <c r="BG258"/>
  <c r="BF258"/>
  <c r="T258"/>
  <c r="R258"/>
  <c r="P258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30"/>
  <c r="BH230"/>
  <c r="BG230"/>
  <c r="BF230"/>
  <c r="T230"/>
  <c r="R230"/>
  <c r="P230"/>
  <c r="BI227"/>
  <c r="BH227"/>
  <c r="BG227"/>
  <c r="BF227"/>
  <c r="T227"/>
  <c r="R227"/>
  <c r="P227"/>
  <c r="BI221"/>
  <c r="BH221"/>
  <c r="BG221"/>
  <c r="BF221"/>
  <c r="T221"/>
  <c r="R221"/>
  <c r="P221"/>
  <c r="BI215"/>
  <c r="BH215"/>
  <c r="BG215"/>
  <c r="BF215"/>
  <c r="T215"/>
  <c r="R215"/>
  <c r="P215"/>
  <c r="BI209"/>
  <c r="BH209"/>
  <c r="BG209"/>
  <c r="BF209"/>
  <c r="T209"/>
  <c r="R209"/>
  <c r="P209"/>
  <c r="BI203"/>
  <c r="BH203"/>
  <c r="BG203"/>
  <c r="BF203"/>
  <c r="T203"/>
  <c r="R203"/>
  <c r="P203"/>
  <c r="BI197"/>
  <c r="BH197"/>
  <c r="BG197"/>
  <c r="BF197"/>
  <c r="T197"/>
  <c r="R197"/>
  <c r="P197"/>
  <c r="BI191"/>
  <c r="BH191"/>
  <c r="BG191"/>
  <c r="BF191"/>
  <c r="T191"/>
  <c r="R191"/>
  <c r="P191"/>
  <c r="BI185"/>
  <c r="BH185"/>
  <c r="BG185"/>
  <c r="BF185"/>
  <c r="T185"/>
  <c r="R185"/>
  <c r="P185"/>
  <c r="BI179"/>
  <c r="BH179"/>
  <c r="BG179"/>
  <c r="BF179"/>
  <c r="T179"/>
  <c r="R179"/>
  <c r="P179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6"/>
  <c r="BH156"/>
  <c r="BG156"/>
  <c r="BF156"/>
  <c r="T156"/>
  <c r="R156"/>
  <c r="P156"/>
  <c r="BI150"/>
  <c r="BH150"/>
  <c r="BG150"/>
  <c r="BF150"/>
  <c r="T150"/>
  <c r="R150"/>
  <c r="P150"/>
  <c r="BI144"/>
  <c r="BH144"/>
  <c r="BG144"/>
  <c r="BF144"/>
  <c r="T144"/>
  <c r="R144"/>
  <c r="P144"/>
  <c r="BI138"/>
  <c r="BH138"/>
  <c r="BG138"/>
  <c r="BF138"/>
  <c r="T138"/>
  <c r="R138"/>
  <c r="P138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1" r="AY95"/>
  <c i="2" r="J37"/>
  <c r="J36"/>
  <c r="J35"/>
  <c i="1" r="AX95"/>
  <c i="2" r="BI376"/>
  <c r="BH376"/>
  <c r="BG376"/>
  <c r="BF376"/>
  <c r="T376"/>
  <c r="R376"/>
  <c r="P376"/>
  <c r="BI372"/>
  <c r="BH372"/>
  <c r="BG372"/>
  <c r="BF372"/>
  <c r="T372"/>
  <c r="R372"/>
  <c r="P372"/>
  <c r="BI369"/>
  <c r="BH369"/>
  <c r="BG369"/>
  <c r="BF369"/>
  <c r="T369"/>
  <c r="R369"/>
  <c r="P369"/>
  <c r="BI364"/>
  <c r="BH364"/>
  <c r="BG364"/>
  <c r="BF364"/>
  <c r="T364"/>
  <c r="T363"/>
  <c r="R364"/>
  <c r="R363"/>
  <c r="P364"/>
  <c r="P363"/>
  <c r="BI358"/>
  <c r="BH358"/>
  <c r="BG358"/>
  <c r="BF358"/>
  <c r="T358"/>
  <c r="R358"/>
  <c r="P358"/>
  <c r="BI351"/>
  <c r="BH351"/>
  <c r="BG351"/>
  <c r="BF351"/>
  <c r="T351"/>
  <c r="R351"/>
  <c r="P351"/>
  <c r="BI345"/>
  <c r="BH345"/>
  <c r="BG345"/>
  <c r="BF345"/>
  <c r="T345"/>
  <c r="R345"/>
  <c r="P345"/>
  <c r="BI339"/>
  <c r="BH339"/>
  <c r="BG339"/>
  <c r="BF339"/>
  <c r="T339"/>
  <c r="R339"/>
  <c r="P339"/>
  <c r="BI329"/>
  <c r="BH329"/>
  <c r="BG329"/>
  <c r="BF329"/>
  <c r="T329"/>
  <c r="R329"/>
  <c r="P329"/>
  <c r="BI321"/>
  <c r="BH321"/>
  <c r="BG321"/>
  <c r="BF321"/>
  <c r="T321"/>
  <c r="R321"/>
  <c r="P321"/>
  <c r="BI315"/>
  <c r="BH315"/>
  <c r="BG315"/>
  <c r="BF315"/>
  <c r="T315"/>
  <c r="R315"/>
  <c r="P315"/>
  <c r="BI303"/>
  <c r="BH303"/>
  <c r="BG303"/>
  <c r="BF303"/>
  <c r="T303"/>
  <c r="R303"/>
  <c r="P303"/>
  <c r="BI293"/>
  <c r="BH293"/>
  <c r="BG293"/>
  <c r="BF293"/>
  <c r="T293"/>
  <c r="R293"/>
  <c r="P293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BK255"/>
  <c r="J234"/>
  <c r="J227"/>
  <c r="J214"/>
  <c r="BK203"/>
  <c r="BK190"/>
  <c r="J178"/>
  <c r="BK165"/>
  <c r="J156"/>
  <c r="J146"/>
  <c r="J137"/>
  <c r="J131"/>
  <c i="3" r="BK448"/>
  <c r="BK385"/>
  <c r="J283"/>
  <c r="BK230"/>
  <c r="BK138"/>
  <c r="BK402"/>
  <c r="J335"/>
  <c r="J156"/>
  <c r="BK255"/>
  <c r="J185"/>
  <c r="J370"/>
  <c r="BK289"/>
  <c r="J191"/>
  <c r="J442"/>
  <c r="BK338"/>
  <c r="BK235"/>
  <c r="J161"/>
  <c r="BK391"/>
  <c r="J299"/>
  <c r="BK156"/>
  <c r="BK362"/>
  <c r="J289"/>
  <c r="BK227"/>
  <c r="J173"/>
  <c i="4" r="J245"/>
  <c r="J142"/>
  <c r="BK245"/>
  <c r="J170"/>
  <c r="BK229"/>
  <c r="J239"/>
  <c r="J174"/>
  <c r="BK170"/>
  <c i="5" r="BK145"/>
  <c r="BK148"/>
  <c r="J131"/>
  <c r="BK128"/>
  <c i="2" r="J255"/>
  <c r="J246"/>
  <c r="J242"/>
  <c r="BK234"/>
  <c r="J229"/>
  <c r="J219"/>
  <c r="BK198"/>
  <c r="J190"/>
  <c r="BK178"/>
  <c r="BK168"/>
  <c r="BK159"/>
  <c r="BK140"/>
  <c r="BK134"/>
  <c r="J128"/>
  <c i="3" r="J430"/>
  <c r="BK410"/>
  <c r="J360"/>
  <c r="J249"/>
  <c r="J391"/>
  <c r="BK332"/>
  <c r="J269"/>
  <c r="BK258"/>
  <c r="J209"/>
  <c r="J343"/>
  <c r="BK278"/>
  <c r="J144"/>
  <c r="J408"/>
  <c r="BK343"/>
  <c r="J278"/>
  <c r="BK408"/>
  <c r="J310"/>
  <c r="BK167"/>
  <c r="J448"/>
  <c r="J348"/>
  <c r="J258"/>
  <c i="4" r="J249"/>
  <c r="J209"/>
  <c r="J224"/>
  <c r="BK137"/>
  <c r="BK214"/>
  <c r="BK239"/>
  <c r="BK234"/>
  <c r="BK161"/>
  <c r="BK174"/>
  <c r="J156"/>
  <c r="J161"/>
  <c i="5" r="J145"/>
  <c r="BK138"/>
  <c i="2" r="BK376"/>
  <c r="J376"/>
  <c r="BK372"/>
  <c r="J372"/>
  <c r="BK369"/>
  <c r="J369"/>
  <c r="BK364"/>
  <c r="J364"/>
  <c r="BK358"/>
  <c r="J358"/>
  <c r="BK351"/>
  <c r="J351"/>
  <c r="BK345"/>
  <c r="J345"/>
  <c r="BK339"/>
  <c r="BK329"/>
  <c r="J329"/>
  <c r="J321"/>
  <c r="J315"/>
  <c r="BK293"/>
  <c r="BK289"/>
  <c r="BK286"/>
  <c r="BK281"/>
  <c r="J270"/>
  <c r="J262"/>
  <c r="BK253"/>
  <c r="J250"/>
  <c r="BK244"/>
  <c r="J239"/>
  <c r="BK227"/>
  <c r="BK214"/>
  <c r="J207"/>
  <c r="BK194"/>
  <c r="J185"/>
  <c r="BK174"/>
  <c r="J162"/>
  <c r="J153"/>
  <c r="BK146"/>
  <c r="BK137"/>
  <c r="BK131"/>
  <c i="3" r="BK418"/>
  <c r="BK406"/>
  <c r="BK345"/>
  <c r="BK240"/>
  <c r="BK161"/>
  <c r="J424"/>
  <c r="J362"/>
  <c r="J255"/>
  <c r="BK335"/>
  <c r="J138"/>
  <c r="BK376"/>
  <c r="J326"/>
  <c r="BK269"/>
  <c r="BK397"/>
  <c r="J315"/>
  <c r="BK215"/>
  <c r="J413"/>
  <c r="J321"/>
  <c r="BK249"/>
  <c r="J402"/>
  <c r="BK321"/>
  <c r="J215"/>
  <c r="J167"/>
  <c i="4" r="J198"/>
  <c r="BK203"/>
  <c r="J147"/>
  <c r="BK188"/>
  <c r="BK207"/>
  <c r="J207"/>
  <c r="BK128"/>
  <c r="BK134"/>
  <c i="5" r="BK134"/>
  <c r="BK125"/>
  <c i="2" r="F37"/>
  <c r="J286"/>
  <c r="J281"/>
  <c r="BK270"/>
  <c r="BK262"/>
  <c r="BK250"/>
  <c r="J244"/>
  <c r="BK237"/>
  <c r="J232"/>
  <c r="J224"/>
  <c r="BK211"/>
  <c r="J194"/>
  <c r="BK183"/>
  <c r="J174"/>
  <c r="J168"/>
  <c r="J159"/>
  <c r="BK150"/>
  <c r="J143"/>
  <c r="BK128"/>
  <c i="3" r="J436"/>
  <c r="BK413"/>
  <c r="J378"/>
  <c r="J264"/>
  <c r="J197"/>
  <c r="BK348"/>
  <c r="BK283"/>
  <c r="J358"/>
  <c r="J235"/>
  <c r="J462"/>
  <c r="J368"/>
  <c r="J227"/>
  <c r="BK453"/>
  <c r="BK368"/>
  <c r="BK326"/>
  <c r="J203"/>
  <c r="BK144"/>
  <c r="BK315"/>
  <c r="BK209"/>
  <c r="BK430"/>
  <c r="J397"/>
  <c r="BK310"/>
  <c r="BK132"/>
  <c i="4" r="J203"/>
  <c r="BK209"/>
  <c r="J134"/>
  <c r="J137"/>
  <c r="J150"/>
  <c r="J188"/>
  <c r="BK201"/>
  <c r="BK219"/>
  <c r="J219"/>
  <c i="5" r="J138"/>
  <c r="J128"/>
  <c i="2" r="J339"/>
  <c r="BK321"/>
  <c r="BK315"/>
  <c r="J303"/>
  <c r="J289"/>
  <c r="BK284"/>
  <c r="BK277"/>
  <c r="BK274"/>
  <c r="J266"/>
  <c r="J257"/>
  <c r="BK246"/>
  <c r="BK242"/>
  <c r="J237"/>
  <c r="BK229"/>
  <c r="BK219"/>
  <c r="J211"/>
  <c r="J203"/>
  <c r="J183"/>
  <c r="J171"/>
  <c r="J165"/>
  <c r="BK153"/>
  <c r="J150"/>
  <c r="J134"/>
  <c i="1" r="AS96"/>
  <c i="3" r="BK356"/>
  <c r="BK185"/>
  <c r="J132"/>
  <c r="BK299"/>
  <c r="BK173"/>
  <c r="J243"/>
  <c r="J179"/>
  <c r="BK424"/>
  <c r="BK294"/>
  <c r="BK436"/>
  <c r="BK360"/>
  <c r="BK197"/>
  <c r="J418"/>
  <c r="BK370"/>
  <c r="BK462"/>
  <c r="J410"/>
  <c r="BK358"/>
  <c r="BK243"/>
  <c r="BK191"/>
  <c i="4" r="BK156"/>
  <c r="BK198"/>
  <c r="BK249"/>
  <c r="BK179"/>
  <c r="J196"/>
  <c r="J201"/>
  <c r="J179"/>
  <c r="J194"/>
  <c i="5" r="J134"/>
  <c r="J142"/>
  <c r="J125"/>
  <c i="3" r="J338"/>
  <c r="BK179"/>
  <c r="J294"/>
  <c r="BK221"/>
  <c r="J332"/>
  <c r="J230"/>
  <c r="BK459"/>
  <c r="J356"/>
  <c r="J459"/>
  <c r="J376"/>
  <c r="BK305"/>
  <c r="J221"/>
  <c r="BK442"/>
  <c r="J385"/>
  <c r="J240"/>
  <c r="J453"/>
  <c r="BK378"/>
  <c r="J305"/>
  <c r="BK203"/>
  <c i="4" r="J214"/>
  <c r="J183"/>
  <c r="J229"/>
  <c r="J128"/>
  <c r="BK142"/>
  <c r="BK196"/>
  <c r="BK183"/>
  <c r="J205"/>
  <c i="5" r="BK131"/>
  <c r="BK152"/>
  <c r="J148"/>
  <c i="2" r="F35"/>
  <c r="BK303"/>
  <c r="J293"/>
  <c r="J284"/>
  <c r="J277"/>
  <c r="J274"/>
  <c r="BK266"/>
  <c r="BK257"/>
  <c r="J253"/>
  <c r="BK239"/>
  <c r="BK232"/>
  <c r="BK224"/>
  <c r="BK207"/>
  <c r="J198"/>
  <c r="BK185"/>
  <c r="BK171"/>
  <c r="BK162"/>
  <c r="BK156"/>
  <c r="BK143"/>
  <c r="J140"/>
  <c r="F36"/>
  <c i="3" r="BK150"/>
  <c r="J406"/>
  <c r="J345"/>
  <c r="BK264"/>
  <c r="J150"/>
  <c i="4" r="BK194"/>
  <c r="BK205"/>
  <c r="BK166"/>
  <c r="BK224"/>
  <c r="J234"/>
  <c r="BK147"/>
  <c r="J166"/>
  <c r="BK150"/>
  <c i="5" r="BK142"/>
  <c r="J152"/>
  <c i="2" r="J34"/>
  <c l="1" r="R127"/>
  <c r="BK218"/>
  <c r="J218"/>
  <c r="J100"/>
  <c r="R292"/>
  <c r="P368"/>
  <c r="P367"/>
  <c i="3" r="BK288"/>
  <c r="J288"/>
  <c r="J102"/>
  <c r="P347"/>
  <c r="P396"/>
  <c i="4" r="R127"/>
  <c r="P155"/>
  <c i="2" r="BK127"/>
  <c r="J127"/>
  <c r="J98"/>
  <c r="T127"/>
  <c r="R218"/>
  <c r="P249"/>
  <c i="3" r="R131"/>
  <c r="T288"/>
  <c r="R396"/>
  <c i="4" r="T127"/>
  <c r="T155"/>
  <c i="2" r="T149"/>
  <c r="T292"/>
  <c r="R368"/>
  <c r="R367"/>
  <c i="3" r="BK131"/>
  <c r="J131"/>
  <c r="J100"/>
  <c r="T277"/>
  <c r="T347"/>
  <c r="T417"/>
  <c r="T416"/>
  <c i="4" r="BK127"/>
  <c r="J127"/>
  <c r="J100"/>
  <c r="T187"/>
  <c i="5" r="BK141"/>
  <c r="J141"/>
  <c r="J100"/>
  <c i="2" r="P127"/>
  <c r="P218"/>
  <c r="BK292"/>
  <c r="J292"/>
  <c r="J102"/>
  <c r="BK368"/>
  <c r="J368"/>
  <c r="J105"/>
  <c i="3" r="T131"/>
  <c r="P288"/>
  <c r="BK396"/>
  <c r="J396"/>
  <c r="J104"/>
  <c r="T396"/>
  <c i="4" r="P127"/>
  <c r="P187"/>
  <c i="5" r="R124"/>
  <c i="2" r="P149"/>
  <c r="T218"/>
  <c r="T249"/>
  <c i="3" r="BK277"/>
  <c r="J277"/>
  <c r="J101"/>
  <c r="R288"/>
  <c r="BK417"/>
  <c r="BK416"/>
  <c r="J416"/>
  <c r="J106"/>
  <c i="4" r="BK155"/>
  <c r="J155"/>
  <c r="J101"/>
  <c r="R155"/>
  <c i="5" r="P124"/>
  <c r="P141"/>
  <c i="2" r="R149"/>
  <c r="P292"/>
  <c r="T368"/>
  <c r="T367"/>
  <c i="3" r="P131"/>
  <c r="R277"/>
  <c r="BK347"/>
  <c r="J347"/>
  <c r="J103"/>
  <c r="R417"/>
  <c r="R416"/>
  <c i="4" r="BK187"/>
  <c r="J187"/>
  <c r="J102"/>
  <c i="5" r="BK124"/>
  <c r="J124"/>
  <c r="J98"/>
  <c r="R141"/>
  <c i="2" r="BK149"/>
  <c r="J149"/>
  <c r="J99"/>
  <c r="BK249"/>
  <c r="J249"/>
  <c r="J101"/>
  <c r="R249"/>
  <c i="3" r="P277"/>
  <c r="R347"/>
  <c r="P417"/>
  <c r="P416"/>
  <c i="4" r="R187"/>
  <c i="5" r="T124"/>
  <c r="T123"/>
  <c r="T122"/>
  <c r="T141"/>
  <c i="3" r="BK412"/>
  <c r="J412"/>
  <c r="J105"/>
  <c i="4" r="BK248"/>
  <c r="J248"/>
  <c r="J103"/>
  <c i="2" r="BK363"/>
  <c r="J363"/>
  <c r="J103"/>
  <c i="5" r="BK137"/>
  <c r="J137"/>
  <c r="J99"/>
  <c r="BK147"/>
  <c r="J147"/>
  <c r="J101"/>
  <c r="BK151"/>
  <c r="J151"/>
  <c r="J102"/>
  <c r="E112"/>
  <c r="BE152"/>
  <c r="F92"/>
  <c r="BE131"/>
  <c r="BE134"/>
  <c r="J89"/>
  <c i="4" r="BK126"/>
  <c r="J126"/>
  <c r="J99"/>
  <c i="5" r="BE145"/>
  <c r="BE138"/>
  <c r="BE142"/>
  <c r="BE148"/>
  <c r="BE125"/>
  <c r="BE128"/>
  <c i="4" r="E85"/>
  <c r="BE134"/>
  <c r="BE179"/>
  <c r="BE183"/>
  <c r="BE234"/>
  <c r="F122"/>
  <c r="BE142"/>
  <c r="BE161"/>
  <c r="BE198"/>
  <c r="BE209"/>
  <c r="J119"/>
  <c r="BE137"/>
  <c r="BE156"/>
  <c r="BE196"/>
  <c r="BE214"/>
  <c r="BE224"/>
  <c i="3" r="J417"/>
  <c r="J107"/>
  <c i="4" r="BE166"/>
  <c r="BE219"/>
  <c r="BE229"/>
  <c r="BE249"/>
  <c i="3" r="BK130"/>
  <c r="BK129"/>
  <c r="J129"/>
  <c r="J98"/>
  <c i="4" r="BE128"/>
  <c r="BE203"/>
  <c r="BE207"/>
  <c r="BE245"/>
  <c r="BE150"/>
  <c r="BE188"/>
  <c r="BE205"/>
  <c r="BE194"/>
  <c r="BE201"/>
  <c r="BE147"/>
  <c r="BE170"/>
  <c r="BE174"/>
  <c r="BE239"/>
  <c i="3" r="E85"/>
  <c r="BE161"/>
  <c r="BE221"/>
  <c r="BE240"/>
  <c r="BE338"/>
  <c r="BE408"/>
  <c i="2" r="BK367"/>
  <c r="J367"/>
  <c r="J104"/>
  <c i="3" r="BE138"/>
  <c r="BE144"/>
  <c r="BE173"/>
  <c r="BE179"/>
  <c r="BE243"/>
  <c r="BE343"/>
  <c r="BE345"/>
  <c r="BE348"/>
  <c r="BE362"/>
  <c r="BE368"/>
  <c r="BE406"/>
  <c r="BE410"/>
  <c r="BE436"/>
  <c r="BE462"/>
  <c r="J123"/>
  <c r="BE249"/>
  <c r="BE283"/>
  <c r="BE289"/>
  <c r="BE356"/>
  <c r="BE358"/>
  <c r="BE430"/>
  <c r="BE448"/>
  <c r="BE132"/>
  <c r="BE167"/>
  <c r="BE230"/>
  <c r="BE235"/>
  <c r="BE255"/>
  <c r="BE264"/>
  <c r="BE321"/>
  <c r="BE332"/>
  <c r="BE335"/>
  <c r="BE391"/>
  <c r="BE453"/>
  <c r="BE294"/>
  <c r="BE299"/>
  <c r="BE310"/>
  <c r="BE315"/>
  <c r="F94"/>
  <c r="BE185"/>
  <c r="BE191"/>
  <c r="BE197"/>
  <c r="BE203"/>
  <c r="BE227"/>
  <c r="BE258"/>
  <c r="BE278"/>
  <c r="BE326"/>
  <c r="BE360"/>
  <c r="BE378"/>
  <c r="BE385"/>
  <c r="BE397"/>
  <c r="BE413"/>
  <c r="BE418"/>
  <c r="BE459"/>
  <c r="BE150"/>
  <c r="BE156"/>
  <c r="BE209"/>
  <c r="BE215"/>
  <c r="BE269"/>
  <c r="BE305"/>
  <c r="BE370"/>
  <c r="BE376"/>
  <c r="BE402"/>
  <c r="BE424"/>
  <c r="BE442"/>
  <c i="2" r="E85"/>
  <c r="J89"/>
  <c r="F92"/>
  <c r="BE128"/>
  <c r="BE131"/>
  <c r="BE134"/>
  <c r="BE137"/>
  <c r="BE140"/>
  <c r="BE143"/>
  <c r="BE146"/>
  <c r="BE150"/>
  <c r="BE153"/>
  <c r="BE156"/>
  <c r="BE159"/>
  <c r="BE162"/>
  <c r="BE165"/>
  <c r="BE168"/>
  <c r="BE171"/>
  <c r="BE174"/>
  <c r="BE178"/>
  <c r="BE183"/>
  <c r="BE185"/>
  <c r="BE190"/>
  <c r="BE194"/>
  <c r="BE198"/>
  <c r="BE203"/>
  <c r="BE207"/>
  <c r="BE211"/>
  <c r="BE214"/>
  <c r="BE219"/>
  <c r="BE224"/>
  <c r="BE227"/>
  <c r="BE229"/>
  <c r="BE232"/>
  <c r="BE234"/>
  <c r="BE237"/>
  <c r="BE239"/>
  <c r="BE242"/>
  <c r="BE244"/>
  <c r="BE246"/>
  <c r="BE250"/>
  <c r="BE253"/>
  <c r="BE255"/>
  <c r="BE257"/>
  <c r="BE262"/>
  <c r="BE266"/>
  <c r="BE270"/>
  <c r="BE274"/>
  <c r="BE277"/>
  <c r="BE281"/>
  <c r="BE284"/>
  <c r="BE286"/>
  <c r="BE289"/>
  <c r="BE293"/>
  <c r="BE303"/>
  <c r="BE315"/>
  <c r="BE321"/>
  <c r="BE329"/>
  <c r="BE339"/>
  <c r="BE345"/>
  <c r="BE351"/>
  <c r="BE358"/>
  <c r="BE364"/>
  <c r="BE369"/>
  <c r="BE372"/>
  <c r="BE376"/>
  <c i="1" r="BC95"/>
  <c r="BB95"/>
  <c r="AW95"/>
  <c r="BD95"/>
  <c i="3" r="F39"/>
  <c i="1" r="BD97"/>
  <c i="4" r="F39"/>
  <c i="1" r="BD98"/>
  <c i="5" r="J34"/>
  <c i="1" r="AW99"/>
  <c i="3" r="F36"/>
  <c i="1" r="BA97"/>
  <c i="4" r="J36"/>
  <c i="1" r="AW98"/>
  <c i="5" r="F36"/>
  <c i="1" r="BC99"/>
  <c i="3" r="F38"/>
  <c i="1" r="BC97"/>
  <c i="4" r="F36"/>
  <c i="1" r="BA98"/>
  <c i="5" r="F35"/>
  <c i="1" r="BB99"/>
  <c i="3" r="J36"/>
  <c i="1" r="AW97"/>
  <c i="4" r="F38"/>
  <c i="1" r="BC98"/>
  <c i="5" r="F34"/>
  <c i="1" r="BA99"/>
  <c i="2" r="F34"/>
  <c i="1" r="AS94"/>
  <c i="3" r="F37"/>
  <c i="1" r="BB97"/>
  <c i="4" r="F37"/>
  <c i="1" r="BB98"/>
  <c i="5" r="F37"/>
  <c i="1" r="BD99"/>
  <c i="5" l="1" r="P123"/>
  <c r="P122"/>
  <c i="1" r="AU99"/>
  <c i="4" r="P126"/>
  <c r="P125"/>
  <c i="1" r="AU98"/>
  <c i="3" r="T130"/>
  <c r="T129"/>
  <c i="2" r="P126"/>
  <c r="P125"/>
  <c i="1" r="AU95"/>
  <c i="3" r="R130"/>
  <c r="R129"/>
  <c i="4" r="R126"/>
  <c r="R125"/>
  <c i="3" r="P130"/>
  <c r="P129"/>
  <c i="1" r="AU97"/>
  <c i="2" r="R126"/>
  <c r="R125"/>
  <c i="5" r="R123"/>
  <c r="R122"/>
  <c i="4" r="T126"/>
  <c r="T125"/>
  <c i="2" r="T126"/>
  <c r="T125"/>
  <c i="1" r="BA95"/>
  <c i="2" r="BK126"/>
  <c r="J126"/>
  <c r="J97"/>
  <c i="5" r="BK123"/>
  <c r="J123"/>
  <c r="J97"/>
  <c i="4" r="BK125"/>
  <c r="J125"/>
  <c r="J98"/>
  <c i="3" r="J130"/>
  <c r="J99"/>
  <c i="2" r="BK125"/>
  <c r="J125"/>
  <c r="J96"/>
  <c r="F33"/>
  <c i="1" r="AZ95"/>
  <c i="2" r="J33"/>
  <c i="1" r="AV95"/>
  <c r="AT95"/>
  <c i="3" r="F35"/>
  <c i="1" r="AZ97"/>
  <c i="3" r="J35"/>
  <c i="1" r="AV97"/>
  <c r="AT97"/>
  <c r="BC96"/>
  <c r="AY96"/>
  <c i="3" r="J32"/>
  <c i="1" r="AG97"/>
  <c i="4" r="J35"/>
  <c i="1" r="AV98"/>
  <c r="AT98"/>
  <c i="5" r="F33"/>
  <c i="1" r="AZ99"/>
  <c r="BA96"/>
  <c r="AW96"/>
  <c r="BB96"/>
  <c r="AX96"/>
  <c r="BD96"/>
  <c i="4" r="F35"/>
  <c i="1" r="AZ98"/>
  <c i="5" r="J33"/>
  <c i="1" r="AV99"/>
  <c r="AT99"/>
  <c i="5" l="1" r="BK122"/>
  <c r="J122"/>
  <c r="J96"/>
  <c i="1" r="AN97"/>
  <c i="3" r="J41"/>
  <c i="1" r="AU96"/>
  <c i="2" r="J30"/>
  <c i="1" r="AG95"/>
  <c r="AZ96"/>
  <c r="AV96"/>
  <c r="AT96"/>
  <c r="BD94"/>
  <c r="W33"/>
  <c i="4" r="J32"/>
  <c i="1" r="AG98"/>
  <c r="AG96"/>
  <c r="BB94"/>
  <c r="W31"/>
  <c r="BA94"/>
  <c r="W30"/>
  <c r="BC94"/>
  <c r="W32"/>
  <c l="1" r="AN96"/>
  <c i="4" r="J41"/>
  <c i="1" r="AN98"/>
  <c i="2" r="J39"/>
  <c i="1" r="AN95"/>
  <c r="AU94"/>
  <c i="5" r="J30"/>
  <c i="1" r="AG99"/>
  <c r="AY94"/>
  <c r="AZ94"/>
  <c r="W29"/>
  <c r="AW94"/>
  <c r="AK30"/>
  <c r="AX94"/>
  <c i="5" l="1" r="J39"/>
  <c i="1" r="AN99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<sst xmlns="http://schemas.openxmlformats.org/spreadsheetml/2006/main">
  <si>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</si>
  <si>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</si>
  <si>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</si>
  <si>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</si>
  <si>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</si>
  <si>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{f95fb091-5681-4f24-9578-d7af28f710e2}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</si>
  <si>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</si>
  <si>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</si>
  <si>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</si>
  <si>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</si>
  <si>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</si>
  <si>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</si>
  <si>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</si>
  <si>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</si>
  <si>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</si>
  <si>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</si>
  <si>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</si>
  <si>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v ul. Příčná, Broumov</t>
  </si>
  <si>
    <t>KSO:</t>
  </si>
  <si>
    <t>CC-CZ:</t>
  </si>
  <si>
    <t>Místo:</t>
  </si>
  <si>
    <t>ulice Příčná</t>
  </si>
  <si>
    <t>Datum:</t>
  </si>
  <si>
    <t>9. 11. 2023</t>
  </si>
  <si>
    <t>Zadavatel:</t>
  </si>
  <si>
    <t>IČ:</t>
  </si>
  <si>
    <t>Město Broumov</t>
  </si>
  <si>
    <t>DIČ:</t>
  </si>
  <si>
    <t>Uchazeč:</t>
  </si>
  <si>
    <t>Vyplň údaj</t>
  </si>
  <si>
    <t>Projektant:</t>
  </si>
  <si>
    <t>04803302</t>
  </si>
  <si>
    <t>Ing. Adam Beneš</t>
  </si>
  <si>
    <t>CZ8802063600</t>
  </si>
  <si>
    <t>True</t>
  </si>
  <si>
    <t>Zpracovatel:</t>
  </si>
  <si>
    <t>057 33 171</t>
  </si>
  <si>
    <t>TMI Building s.r.o.</t>
  </si>
  <si>
    <t>CZ05733171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</si>
  <si>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</si>
  <si>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</si>
  <si>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</si>
  <si>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</si>
  <si>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</si>
  <si>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</si>
  <si>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</si>
  <si>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</si>
  <si>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</si>
  <si>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</si>
  <si>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</si>
  <si>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</si>
  <si>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</si>
  <si>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</si>
  <si>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</si>
  <si>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</si>
  <si>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</si>
  <si>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</si>
  <si>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</si>
  <si>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</si>
  <si>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</si>
  <si>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</si>
  <si>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</si>
  <si>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</si>
  <si>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</si>
  <si>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</si>
  <si>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</si>
  <si>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</si>
  <si>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</si>
  <si>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</si>
  <si>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</si>
  <si>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</si>
  <si>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</si>
  <si>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</si>
  <si>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</si>
  <si>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</si>
  <si>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</si>
  <si>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</si>
  <si>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</si>
  <si>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</si>
  <si>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</si>
  <si>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</si>
  <si>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</si>
  <si>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</si>
  <si>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</si>
  <si>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</si>
  <si>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100.1</t>
  </si>
  <si>
    <t>Chodník podél komunikace</t>
  </si>
  <si>
    <t>STA</t>
  </si>
  <si>
    <t>{f013dd6f-5713-4a23-b726-011770c40f31}</t>
  </si>
  <si>
    <t>2</t>
  </si>
  <si>
    <t>SO 100.2</t>
  </si>
  <si>
    <t>Chodník a parkování u prodejny konzum</t>
  </si>
  <si>
    <t>{9c5c971c-bc4c-4433-bfb6-2d549383cdf0}</t>
  </si>
  <si>
    <t>SO 100.2.1</t>
  </si>
  <si>
    <t>Uznatelné náklady</t>
  </si>
  <si>
    <t>Soupis</t>
  </si>
  <si>
    <t>{01d76226-6229-45a5-8232-7e0eb34b3d53}</t>
  </si>
  <si>
    <t>SO 100.2.2</t>
  </si>
  <si>
    <t>Neuznatelné náklady</t>
  </si>
  <si>
    <t>{c3789e86-d179-4fb8-aefc-e81b06c2e848}</t>
  </si>
  <si>
    <t>VRN</t>
  </si>
  <si>
    <t>Vedlejší rozpočtové náklady</t>
  </si>
  <si>
    <t>{be80130a-ff80-4cf2-82b6-9b483985b171}</t>
  </si>
  <si>
    <t>KRYCÍ LIST SOUPISU PRACÍ</t>
  </si>
  <si>
    <t>Objekt:</t>
  </si>
  <si>
    <t>SO 100.1 - Chodník podél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</si>
  <si>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</si>
  <si>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</si>
  <si>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</si>
  <si>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</si>
  <si>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</si>
  <si>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</si>
  <si>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</si>
  <si>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</si>
  <si>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</si>
  <si>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</si>
  <si>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</si>
  <si>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</si>
  <si>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</si>
  <si>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</si>
  <si>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</si>
  <si>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</si>
  <si>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</si>
  <si>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</si>
  <si>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</si>
  <si>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</si>
  <si>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</si>
  <si>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</si>
  <si>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</si>
  <si>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</si>
  <si>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</si>
  <si>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</si>
  <si>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</si>
  <si>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</si>
  <si>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</si>
  <si>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</si>
  <si>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</si>
  <si>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</si>
  <si>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</si>
  <si>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</si>
  <si>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</si>
  <si>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2023 02</t>
  </si>
  <si>
    <t>4</t>
  </si>
  <si>
    <t>925698381</t>
  </si>
  <si>
    <t>PP</t>
  </si>
  <si>
    <t>Online PSC</t>
  </si>
  <si>
    <t>https://podminky.urs.cz/item/CS_URS_2023_02/113106123</t>
  </si>
  <si>
    <t>113106134</t>
  </si>
  <si>
    <t>Rozebrání dlažeb ze zámkových dlaždic komunikací pro pěší strojně pl do 50 m2</t>
  </si>
  <si>
    <t>-1774983812</t>
  </si>
  <si>
    <t>https://podminky.urs.cz/item/CS_URS_2023_02/113106134</t>
  </si>
  <si>
    <t>3</t>
  </si>
  <si>
    <t>113107222</t>
  </si>
  <si>
    <t>Odstranění podkladu z kameniva drceného tl přes 100 do 200 mm strojně pl přes 200 m2</t>
  </si>
  <si>
    <t>2055854677</t>
  </si>
  <si>
    <t>https://podminky.urs.cz/item/CS_URS_2023_02/113107222</t>
  </si>
  <si>
    <t>113107242</t>
  </si>
  <si>
    <t>Odstranění podkladu živičného tl přes 50 do 100 mm strojně pl přes 200 m2</t>
  </si>
  <si>
    <t>-766036225</t>
  </si>
  <si>
    <t>https://podminky.urs.cz/item/CS_URS_2023_02/113107242</t>
  </si>
  <si>
    <t>5</t>
  </si>
  <si>
    <t>113107332</t>
  </si>
  <si>
    <t>Odstranění podkladu z betonu prostého tl přes 150 do 300 mm strojně pl do 50 m2</t>
  </si>
  <si>
    <t>756232830</t>
  </si>
  <si>
    <t>https://podminky.urs.cz/item/CS_URS_2023_02/113107332</t>
  </si>
  <si>
    <t>6</t>
  </si>
  <si>
    <t>113201112</t>
  </si>
  <si>
    <t>Vytrhání obrub silničních ležatých</t>
  </si>
  <si>
    <t>m</t>
  </si>
  <si>
    <t>-643548</t>
  </si>
  <si>
    <t>https://podminky.urs.cz/item/CS_URS_2023_02/113201112</t>
  </si>
  <si>
    <t>7</t>
  </si>
  <si>
    <t>122252203</t>
  </si>
  <si>
    <t>Odkopávky a prokopávky nezapažené pro silnice a dálnice v hornině třídy těžitelnosti I objem do 100 m3 strojně</t>
  </si>
  <si>
    <t>m3</t>
  </si>
  <si>
    <t>559142972</t>
  </si>
  <si>
    <t>https://podminky.urs.cz/item/CS_URS_2023_02/122252203</t>
  </si>
  <si>
    <t>Komunikace pozemní</t>
  </si>
  <si>
    <t>8</t>
  </si>
  <si>
    <t>564851111</t>
  </si>
  <si>
    <t>Podklad ze štěrkodrtě ŠD plochy přes 100 m2 tl 150 mm</t>
  </si>
  <si>
    <t>-1772887962</t>
  </si>
  <si>
    <t>https://podminky.urs.cz/item/CS_URS_2023_02/564851111</t>
  </si>
  <si>
    <t>9</t>
  </si>
  <si>
    <t>564861011</t>
  </si>
  <si>
    <t>Podklad ze štěrkodrtě ŠD plochy do 100 m2 tl 200 mm</t>
  </si>
  <si>
    <t>1017593147</t>
  </si>
  <si>
    <t>https://podminky.urs.cz/item/CS_URS_2023_02/564861011</t>
  </si>
  <si>
    <t>10</t>
  </si>
  <si>
    <t>565145101</t>
  </si>
  <si>
    <t>Asfaltový beton vrstva podkladní ACP 16 (obalované kamenivo OKS) tl 60 mm š do 1,5 m</t>
  </si>
  <si>
    <t>1795102164</t>
  </si>
  <si>
    <t>https://podminky.urs.cz/item/CS_URS_2023_02/565145101</t>
  </si>
  <si>
    <t>11</t>
  </si>
  <si>
    <t>567124112</t>
  </si>
  <si>
    <t>Podklad ze směsi stmelené cementem SC C 16/20 (PB II) tl 150 mm</t>
  </si>
  <si>
    <t>-1931964158</t>
  </si>
  <si>
    <t>https://podminky.urs.cz/item/CS_URS_2023_02/567124112</t>
  </si>
  <si>
    <t>12</t>
  </si>
  <si>
    <t>573191111</t>
  </si>
  <si>
    <t>Postřik infiltrační kationaktivní emulzí v množství 1 kg/m2</t>
  </si>
  <si>
    <t>796638773</t>
  </si>
  <si>
    <t>Postřik infiltrační kationaktivní emulzí v množství 1,00 kg/m2</t>
  </si>
  <si>
    <t>https://podminky.urs.cz/item/CS_URS_2023_02/573191111</t>
  </si>
  <si>
    <t>13</t>
  </si>
  <si>
    <t>573211109</t>
  </si>
  <si>
    <t>Postřik živičný spojovací z asfaltu v množství 0,50 kg/m2</t>
  </si>
  <si>
    <t>-1257196633</t>
  </si>
  <si>
    <t>https://podminky.urs.cz/item/CS_URS_2023_02/573211109</t>
  </si>
  <si>
    <t>14</t>
  </si>
  <si>
    <t>577134111</t>
  </si>
  <si>
    <t>Asfaltový beton vrstva obrusná ACO 11 (ABS) tř. I tl 40 mm š do 3 m z nemodifikovaného asfaltu</t>
  </si>
  <si>
    <t>-1158136602</t>
  </si>
  <si>
    <t>https://podminky.urs.cz/item/CS_URS_2023_02/577134111</t>
  </si>
  <si>
    <t>596211110</t>
  </si>
  <si>
    <t>Kladení zámkové dlažby komunikací pro pěší ručně tl 60 mm skupiny A pl do 50 m2</t>
  </si>
  <si>
    <t>568978447</t>
  </si>
  <si>
    <t>https://podminky.urs.cz/item/CS_URS_2023_02/596211110</t>
  </si>
  <si>
    <t>16</t>
  </si>
  <si>
    <t>M</t>
  </si>
  <si>
    <t>59245006</t>
  </si>
  <si>
    <t>dlažba tvar obdélník betonová pro nevidomé 200x100x60mm barevná</t>
  </si>
  <si>
    <t>-1516803775</t>
  </si>
  <si>
    <t>VV</t>
  </si>
  <si>
    <t>7*1,03 "Přepočtené koeficientem množství</t>
  </si>
  <si>
    <t>Součet</t>
  </si>
  <si>
    <t>17</t>
  </si>
  <si>
    <t>596211113</t>
  </si>
  <si>
    <t>Kladení zámkové dlažby komunikací pro pěší ručně tl 60 mm skupiny A pl přes 300 m2</t>
  </si>
  <si>
    <t>-184619657</t>
  </si>
  <si>
    <t>https://podminky.urs.cz/item/CS_URS_2023_02/596211113</t>
  </si>
  <si>
    <t>315+150</t>
  </si>
  <si>
    <t>18</t>
  </si>
  <si>
    <t>59245018</t>
  </si>
  <si>
    <t>dlažba tvar obdélník betonová 200x100x60mm přírodní</t>
  </si>
  <si>
    <t>1998367587</t>
  </si>
  <si>
    <t>19</t>
  </si>
  <si>
    <t>596212210</t>
  </si>
  <si>
    <t>Kladení zámkové dlažby pozemních komunikací ručně tl 80 mm skupiny A pl do 50 m2</t>
  </si>
  <si>
    <t>1186322176</t>
  </si>
  <si>
    <t>https://podminky.urs.cz/item/CS_URS_2023_02/596212210</t>
  </si>
  <si>
    <t>27+8</t>
  </si>
  <si>
    <t>20</t>
  </si>
  <si>
    <t>59245020</t>
  </si>
  <si>
    <t>dlažba tvar obdélník betonová 200x100x80mm přírodní</t>
  </si>
  <si>
    <t>526650392</t>
  </si>
  <si>
    <t>27*1,03 "Přepočtené koeficientem množství</t>
  </si>
  <si>
    <t>59245226</t>
  </si>
  <si>
    <t>dlažba tvar obdélník betonová pro nevidomé 200x100x80mm barevná</t>
  </si>
  <si>
    <t>1802945957</t>
  </si>
  <si>
    <t>8*1,03 "Přepočtené koeficientem množství</t>
  </si>
  <si>
    <t>22</t>
  </si>
  <si>
    <t>596811120</t>
  </si>
  <si>
    <t>Kladení betonové dlažby komunikací pro pěší do lože z kameniva velikosti do 0,09 m2 pl do 50 m2</t>
  </si>
  <si>
    <t>-356314662</t>
  </si>
  <si>
    <t>https://podminky.urs.cz/item/CS_URS_2023_02/596811120</t>
  </si>
  <si>
    <t>7,5+6</t>
  </si>
  <si>
    <t>23</t>
  </si>
  <si>
    <t>5924502R</t>
  </si>
  <si>
    <t>dlažba tvar čtverec betonová 250x250x60mm přírodní</t>
  </si>
  <si>
    <t>-2036063453</t>
  </si>
  <si>
    <t>7,5*1,03 "Přepočtené koeficientem množství</t>
  </si>
  <si>
    <t>24</t>
  </si>
  <si>
    <t>5924503R</t>
  </si>
  <si>
    <t>dlažba tvar čtverec s vodící linií betonová 200x200x60mm přírodní</t>
  </si>
  <si>
    <t>-717274326</t>
  </si>
  <si>
    <t>6*1,03 "Přepočtené koeficientem množství</t>
  </si>
  <si>
    <t>25</t>
  </si>
  <si>
    <t>596811311</t>
  </si>
  <si>
    <t>Kladení velkoformátové betonové dlažby tl do 100 mm velikosti do 0,5 m2 pl do 300 m2</t>
  </si>
  <si>
    <t>-650126959</t>
  </si>
  <si>
    <t>https://podminky.urs.cz/item/CS_URS_2023_02/596811311</t>
  </si>
  <si>
    <t>26</t>
  </si>
  <si>
    <t>59246018</t>
  </si>
  <si>
    <t>dlažba velkoformátová betonová plochy do 0,5m2 tl 80mm přírodní</t>
  </si>
  <si>
    <t>1883137810</t>
  </si>
  <si>
    <t>10*1,03 "Přepočtené koeficientem množství</t>
  </si>
  <si>
    <t>Trubní vedení</t>
  </si>
  <si>
    <t>27</t>
  </si>
  <si>
    <t>890411811</t>
  </si>
  <si>
    <t>Bourání šachet z prefabrikovaných skruží ručně obestavěného prostoru do 1,5 m3</t>
  </si>
  <si>
    <t>2086240206</t>
  </si>
  <si>
    <t>https://podminky.urs.cz/item/CS_URS_2023_02/890411811</t>
  </si>
  <si>
    <t>0,25*0,25*3,14*1*2</t>
  </si>
  <si>
    <t>28</t>
  </si>
  <si>
    <t>895941341</t>
  </si>
  <si>
    <t>Osazení vpusti uliční DN 500 z betonových dílců dno s výtokem</t>
  </si>
  <si>
    <t>kus</t>
  </si>
  <si>
    <t>-684749424</t>
  </si>
  <si>
    <t>https://podminky.urs.cz/item/CS_URS_2023_02/895941341</t>
  </si>
  <si>
    <t>29</t>
  </si>
  <si>
    <t>59224473</t>
  </si>
  <si>
    <t>vpusť uliční DN 500 kaliště s odtokem 200mm 500/245x65mm</t>
  </si>
  <si>
    <t>298531424</t>
  </si>
  <si>
    <t>30</t>
  </si>
  <si>
    <t>895941351</t>
  </si>
  <si>
    <t>Osazení vpusti uliční DN 500 z betonových dílců skruž horní pro čtvercovou vtokovou mříž</t>
  </si>
  <si>
    <t>-1958828592</t>
  </si>
  <si>
    <t>https://podminky.urs.cz/item/CS_URS_2023_02/895941351</t>
  </si>
  <si>
    <t>31</t>
  </si>
  <si>
    <t>59224460</t>
  </si>
  <si>
    <t>vpusť uliční DN 500 betonová 500x190x65mm čtvercový poklop</t>
  </si>
  <si>
    <t>-946034472</t>
  </si>
  <si>
    <t>32</t>
  </si>
  <si>
    <t>895941361</t>
  </si>
  <si>
    <t>Osazení vpusti uliční DN 500 z betonových dílců skruž středová 290 mm</t>
  </si>
  <si>
    <t>-2087945187</t>
  </si>
  <si>
    <t>https://podminky.urs.cz/item/CS_URS_2023_02/895941361</t>
  </si>
  <si>
    <t>33</t>
  </si>
  <si>
    <t>59224461</t>
  </si>
  <si>
    <t>vpusť uliční DN 500 skruž průběžná nízká betonová 500/290x65mm</t>
  </si>
  <si>
    <t>-895816453</t>
  </si>
  <si>
    <t>34</t>
  </si>
  <si>
    <t>899204112</t>
  </si>
  <si>
    <t>Osazení mříží litinových včetně rámů a košů na bahno pro třídu zatížení D400, E600</t>
  </si>
  <si>
    <t>-717361014</t>
  </si>
  <si>
    <t>https://podminky.urs.cz/item/CS_URS_2023_02/899204112</t>
  </si>
  <si>
    <t>35</t>
  </si>
  <si>
    <t>55242320</t>
  </si>
  <si>
    <t>mříž vtoková litinová plochá 500x500mm</t>
  </si>
  <si>
    <t>395993459</t>
  </si>
  <si>
    <t>36</t>
  </si>
  <si>
    <t>59223871</t>
  </si>
  <si>
    <t>koš vysoký pro uliční vpusti žárově Pz plech pro rám 500/500mm</t>
  </si>
  <si>
    <t>1285253298</t>
  </si>
  <si>
    <t>37</t>
  </si>
  <si>
    <t>899204211</t>
  </si>
  <si>
    <t>Demontáž mříží litinových včetně rámů hmotnosti přes 150 kg</t>
  </si>
  <si>
    <t>-1371344253</t>
  </si>
  <si>
    <t>https://podminky.urs.cz/item/CS_URS_2023_02/899204211</t>
  </si>
  <si>
    <t>Ostatní konstrukce a práce, bourání</t>
  </si>
  <si>
    <t>38</t>
  </si>
  <si>
    <t>911111111</t>
  </si>
  <si>
    <t>Montáž zábradlí ocelového zabetonovaného</t>
  </si>
  <si>
    <t>576955544</t>
  </si>
  <si>
    <t>https://podminky.urs.cz/item/CS_URS_2023_02/911111111</t>
  </si>
  <si>
    <t>39</t>
  </si>
  <si>
    <t>74910602</t>
  </si>
  <si>
    <t>zábradlí městské obloukové bezpečnostní lakovaný povrch 1000x1000mm</t>
  </si>
  <si>
    <t>2144932518</t>
  </si>
  <si>
    <t>40</t>
  </si>
  <si>
    <t>74910606</t>
  </si>
  <si>
    <t>zábradlí městské obloukové bezpečnostní lakovaný povrch 2000x1000mm</t>
  </si>
  <si>
    <t>-514080392</t>
  </si>
  <si>
    <t>41</t>
  </si>
  <si>
    <t>916131213</t>
  </si>
  <si>
    <t>Osazení silničního obrubníku betonového stojatého s boční opěrou do lože z betonu prostého</t>
  </si>
  <si>
    <t>297376177</t>
  </si>
  <si>
    <t>https://podminky.urs.cz/item/CS_URS_2023_02/916131213</t>
  </si>
  <si>
    <t>255+32+14</t>
  </si>
  <si>
    <t>42</t>
  </si>
  <si>
    <t>59217029</t>
  </si>
  <si>
    <t>obrubník betonový silniční nájezdový 1000x150x150mm</t>
  </si>
  <si>
    <t>-1749850896</t>
  </si>
  <si>
    <t>32*1,02 "Přepočtené koeficientem množství</t>
  </si>
  <si>
    <t>43</t>
  </si>
  <si>
    <t>59217030</t>
  </si>
  <si>
    <t>obrubník betonový silniční přechodový 1000x150x150-250mm</t>
  </si>
  <si>
    <t>1999346659</t>
  </si>
  <si>
    <t>14*1,02 "Přepočtené koeficientem množství</t>
  </si>
  <si>
    <t>44</t>
  </si>
  <si>
    <t>59217031</t>
  </si>
  <si>
    <t>obrubník betonový silniční 1000x150x250mm</t>
  </si>
  <si>
    <t>1704067153</t>
  </si>
  <si>
    <t>255*1,02 "Přepočtené koeficientem množství</t>
  </si>
  <si>
    <t>45</t>
  </si>
  <si>
    <t>916231213</t>
  </si>
  <si>
    <t>Osazení chodníkového obrubníku betonového stojatého s boční opěrou do lože z betonu prostého</t>
  </si>
  <si>
    <t>-644243534</t>
  </si>
  <si>
    <t>https://podminky.urs.cz/item/CS_URS_2023_02/916231213</t>
  </si>
  <si>
    <t>46</t>
  </si>
  <si>
    <t>59217016</t>
  </si>
  <si>
    <t>obrubník betonový chodníkový 1000x80x250mm</t>
  </si>
  <si>
    <t>717998976</t>
  </si>
  <si>
    <t>49*1,02 "Přepočtené koeficientem množství</t>
  </si>
  <si>
    <t>47</t>
  </si>
  <si>
    <t>916331112</t>
  </si>
  <si>
    <t>Osazení zahradního obrubníku betonového do lože z betonu s boční opěrou</t>
  </si>
  <si>
    <t>-658781538</t>
  </si>
  <si>
    <t>https://podminky.urs.cz/item/CS_URS_2023_02/916331112</t>
  </si>
  <si>
    <t>48</t>
  </si>
  <si>
    <t>59217002</t>
  </si>
  <si>
    <t>obrubník betonový zahradní šedý 1000x50x200mm</t>
  </si>
  <si>
    <t>-1160626730</t>
  </si>
  <si>
    <t>49</t>
  </si>
  <si>
    <t>919732211</t>
  </si>
  <si>
    <t>Styčná spára napojení nového živičného povrchu na stávající za tepla š 15 mm hl 25 mm s prořezáním</t>
  </si>
  <si>
    <t>-452386774</t>
  </si>
  <si>
    <t>https://podminky.urs.cz/item/CS_URS_2023_02/919732211</t>
  </si>
  <si>
    <t>50</t>
  </si>
  <si>
    <t>979054451</t>
  </si>
  <si>
    <t>Očištění vybouraných zámkových dlaždic s původním spárováním z kameniva těženého</t>
  </si>
  <si>
    <t>2044834367</t>
  </si>
  <si>
    <t>https://podminky.urs.cz/item/CS_URS_2023_02/979054451</t>
  </si>
  <si>
    <t>997</t>
  </si>
  <si>
    <t>Přesun sutě</t>
  </si>
  <si>
    <t>51</t>
  </si>
  <si>
    <t>997221551</t>
  </si>
  <si>
    <t>Vodorovná doprava suti ze sypkých materiálů do 1 km</t>
  </si>
  <si>
    <t>t</t>
  </si>
  <si>
    <t>275244457</t>
  </si>
  <si>
    <t>https://podminky.urs.cz/item/CS_URS_2023_02/997221551</t>
  </si>
  <si>
    <t>8*0,13+261*0,29</t>
  </si>
  <si>
    <t>0,25*0,25*3,14*1*2*1,92</t>
  </si>
  <si>
    <t>(261+8)*0,13</t>
  </si>
  <si>
    <t>230*0,29</t>
  </si>
  <si>
    <t>50*1,8</t>
  </si>
  <si>
    <t>213*0,22</t>
  </si>
  <si>
    <t>52</t>
  </si>
  <si>
    <t>997221559</t>
  </si>
  <si>
    <t>Příplatek ZKD 1 km u vodorovné dopravy suti ze sypkých materiálů</t>
  </si>
  <si>
    <t>1123174888</t>
  </si>
  <si>
    <t>https://podminky.urs.cz/item/CS_URS_2023_02/997221559</t>
  </si>
  <si>
    <t>316,014*23 "Přepočtené koeficientem množství</t>
  </si>
  <si>
    <t>53</t>
  </si>
  <si>
    <t>997221571</t>
  </si>
  <si>
    <t>Vodorovná doprava vybouraných hmot do 1 km</t>
  </si>
  <si>
    <t>1996551866</t>
  </si>
  <si>
    <t>https://podminky.urs.cz/item/CS_URS_2023_02/997221571</t>
  </si>
  <si>
    <t>"odvoz očištěné dlažby na skládku technických služeb 3km"150*0,13</t>
  </si>
  <si>
    <t>"odvoz demontované mříže uliční vpusti na skládku technických služeb 3km"2*0,2</t>
  </si>
  <si>
    <t>54</t>
  </si>
  <si>
    <t>997221579</t>
  </si>
  <si>
    <t>Příplatek ZKD 1 km u vodorovné dopravy vybouraných hmot</t>
  </si>
  <si>
    <t>1580121733</t>
  </si>
  <si>
    <t>https://podminky.urs.cz/item/CS_URS_2023_02/997221579</t>
  </si>
  <si>
    <t>19,9*2 "Přepočtené koeficientem množství</t>
  </si>
  <si>
    <t>55</t>
  </si>
  <si>
    <t>997221611</t>
  </si>
  <si>
    <t>Nakládání suti na dopravní prostředky pro vodorovnou dopravu</t>
  </si>
  <si>
    <t>-385739947</t>
  </si>
  <si>
    <t>https://podminky.urs.cz/item/CS_URS_2023_02/997221611</t>
  </si>
  <si>
    <t>56</t>
  </si>
  <si>
    <t>997221612</t>
  </si>
  <si>
    <t>Nakládání vybouraných hmot na dopravní prostředky pro vodorovnou dopravu</t>
  </si>
  <si>
    <t>-1898805858</t>
  </si>
  <si>
    <t>https://podminky.urs.cz/item/CS_URS_2023_02/997221612</t>
  </si>
  <si>
    <t>57</t>
  </si>
  <si>
    <t>997221861</t>
  </si>
  <si>
    <t>Poplatek za uložení stavebního odpadu na recyklační skládce (skládkovné) z prostého betonu pod kódem 17 01 01</t>
  </si>
  <si>
    <t>-118029507</t>
  </si>
  <si>
    <t>https://podminky.urs.cz/item/CS_URS_2023_02/997221861</t>
  </si>
  <si>
    <t>58</t>
  </si>
  <si>
    <t>997221873</t>
  </si>
  <si>
    <t>Poplatek za uložení stavebního odpadu na recyklační skládce (skládkovné) zeminy a kamení zatříděného do Katalogu odpadů pod kódem 17 05 04</t>
  </si>
  <si>
    <t>-1109091541</t>
  </si>
  <si>
    <t>https://podminky.urs.cz/item/CS_URS_2023_02/997221873</t>
  </si>
  <si>
    <t>59</t>
  </si>
  <si>
    <t>997221875</t>
  </si>
  <si>
    <t>Poplatek za uložení stavebního odpadu na recyklační skládce (skládkovné) asfaltového bez obsahu dehtu zatříděného do Katalogu odpadů pod kódem 17 03 02</t>
  </si>
  <si>
    <t>-386605234</t>
  </si>
  <si>
    <t>https://podminky.urs.cz/item/CS_URS_2023_02/997221875</t>
  </si>
  <si>
    <t>998</t>
  </si>
  <si>
    <t>Přesun hmot</t>
  </si>
  <si>
    <t>60</t>
  </si>
  <si>
    <t>998223011</t>
  </si>
  <si>
    <t>Přesun hmot pro pozemní komunikace s krytem dlážděným</t>
  </si>
  <si>
    <t>-1625518398</t>
  </si>
  <si>
    <t>https://podminky.urs.cz/item/CS_URS_2023_02/998223011</t>
  </si>
  <si>
    <t>Práce a dodávky M</t>
  </si>
  <si>
    <t>46-M</t>
  </si>
  <si>
    <t>Zemní práce při extr.mont.pracích</t>
  </si>
  <si>
    <t>61</t>
  </si>
  <si>
    <t>460791114</t>
  </si>
  <si>
    <t>Montáž trubek ochranných plastových uložených volně do rýhy tuhých D přes 90 do 110 mm</t>
  </si>
  <si>
    <t>64</t>
  </si>
  <si>
    <t>506056816</t>
  </si>
  <si>
    <t>https://podminky.urs.cz/item/CS_URS_2023_02/460791114</t>
  </si>
  <si>
    <t>62</t>
  </si>
  <si>
    <t>34571098</t>
  </si>
  <si>
    <t>trubka elektroinstalační dělená (chránička) D 100/110mm, HDPE</t>
  </si>
  <si>
    <t>256</t>
  </si>
  <si>
    <t>-1716629985</t>
  </si>
  <si>
    <t>46*1,05 "Přepočtené koeficientem množství</t>
  </si>
  <si>
    <t>63</t>
  </si>
  <si>
    <t>469981111</t>
  </si>
  <si>
    <t>Přesun hmot pro pomocné stavební práce při elektromotážích</t>
  </si>
  <si>
    <t>1961870063</t>
  </si>
  <si>
    <t>https://podminky.urs.cz/item/CS_URS_2023_02/469981111</t>
  </si>
  <si>
    <t>SO 100.2 - Chodník a parkování u prodejny konzum</t>
  </si>
  <si>
    <t>Soupis:</t>
  </si>
  <si>
    <t>SO 100.2.1 - Uznatelné náklady</t>
  </si>
  <si>
    <t xml:space="preserve">    4 - Vodorovné konstrukce</t>
  </si>
  <si>
    <t>112111111</t>
  </si>
  <si>
    <t>Spálení větví všech druhů stromů</t>
  </si>
  <si>
    <t>-1144924339</t>
  </si>
  <si>
    <t>Spálení větví stromů všech druhů stromů o průměru kmene přes 0,10 m na hromadách</t>
  </si>
  <si>
    <t>https://podminky.urs.cz/item/CS_URS_2023_02/112111111</t>
  </si>
  <si>
    <t>Zemní práce a bourání</t>
  </si>
  <si>
    <t>"Pokácení stromu vč. pařezu" 2,000</t>
  </si>
  <si>
    <t>112151354</t>
  </si>
  <si>
    <t>Kácení stromu s postupným spouštěním koruny a kmene D přes 0,4 do 0,5 m</t>
  </si>
  <si>
    <t>271759644</t>
  </si>
  <si>
    <t>Pokácení stromu postupné se spouštěním částí kmene a koruny o průměru na řezné ploše pařezu přes 400 do 500 mm</t>
  </si>
  <si>
    <t>https://podminky.urs.cz/item/CS_URS_2023_02/112151354</t>
  </si>
  <si>
    <t>112201114</t>
  </si>
  <si>
    <t>Odstranění pařezů D přes 0,4 do 0,5 m v rovině a svahu do 1:5 s odklizením do 20 m a zasypáním jámy</t>
  </si>
  <si>
    <t>-1925912161</t>
  </si>
  <si>
    <t>Odstranění pařezu v rovině nebo na svahu do 1:5 o průměru pařezu na řezné ploše přes 400 do 500 mm</t>
  </si>
  <si>
    <t>https://podminky.urs.cz/item/CS_URS_2023_02/112201114</t>
  </si>
  <si>
    <t>112211112</t>
  </si>
  <si>
    <t>Spálení pařezu D do 0,5 m</t>
  </si>
  <si>
    <t>1330723933</t>
  </si>
  <si>
    <t>Spálení pařezů na hromadách průměru přes 0,30 do 0,50 m</t>
  </si>
  <si>
    <t>https://podminky.urs.cz/item/CS_URS_2023_02/112211112</t>
  </si>
  <si>
    <t>-715754735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</si>
  <si>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</si>
  <si>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"Konstrukce chodníku - předláždění stávajícího" 5,000</t>
  </si>
  <si>
    <t>113107132</t>
  </si>
  <si>
    <t>Odstranění podkladu z betonu prostého tl přes 150 do 300 mm ručně</t>
  </si>
  <si>
    <t>301433479</t>
  </si>
  <si>
    <t>Odstranění podkladů nebo krytů ručně s přemístěním hmot na skládku na vzdálenost do 3 m nebo s naložením na dopravní prostředek z betonu prostého, o tl. vrstvy přes 150 do 300 mm</t>
  </si>
  <si>
    <t>https://podminky.urs.cz/item/CS_URS_2023_02/113107132</t>
  </si>
  <si>
    <t>"Betonová deska tl. 200mm" 8,000</t>
  </si>
  <si>
    <t>113107142</t>
  </si>
  <si>
    <t>Odstranění podkladu živičného tl přes 50 do 100 mm ručně</t>
  </si>
  <si>
    <t>-629337086</t>
  </si>
  <si>
    <t>Odstranění podkladů nebo krytů ručně s přemístěním hmot na skládku na vzdálenost do 3 m nebo s naložením na dopravní prostředek živičných, o tl. vrstvy přes 50 do 100 mm</t>
  </si>
  <si>
    <t>https://podminky.urs.cz/item/CS_URS_2023_02/113107142</t>
  </si>
  <si>
    <t>"Afaltové vrstvy tl. 100mm" 45,000</t>
  </si>
  <si>
    <t>113202111</t>
  </si>
  <si>
    <t>Vytrhání obrub krajníků obrubníků stojatých</t>
  </si>
  <si>
    <t>-456113048</t>
  </si>
  <si>
    <t>Vytrhání obrub s vybouráním lože, s přemístěním hmot na skládku na vzdálenost do 3 m nebo s naložením na dopravní prostředek z krajníků nebo obrubníků stojatých</t>
  </si>
  <si>
    <t>https://podminky.urs.cz/item/CS_URS_2023_02/113202111</t>
  </si>
  <si>
    <t>"Vytrhání stávajících obrub včetně betonového lože" 65,000</t>
  </si>
  <si>
    <t>121151115</t>
  </si>
  <si>
    <t>Sejmutí ornice plochy do 500 m2 tl vrstvy přes 250 do 300 mm strojně</t>
  </si>
  <si>
    <t>-1291943213</t>
  </si>
  <si>
    <t>Sejmutí ornice strojně při souvislé ploše přes 100 do 500 m2, tl. vrstvy přes 250 do 300 mm</t>
  </si>
  <si>
    <t>https://podminky.urs.cz/item/CS_URS_2023_02/121151115</t>
  </si>
  <si>
    <t>"Zemina (mocnost průměrně 300mm" 99,000/0,300</t>
  </si>
  <si>
    <t>-1489007544</t>
  </si>
  <si>
    <t>Odkopávky a prokopávky nezapažené pro silnice a dálnice strojně v hornině třídy těžitelnosti I do 100 m3</t>
  </si>
  <si>
    <t>"Zemina (mocnost průměrně 300mm)" 99,000-25,000</t>
  </si>
  <si>
    <t>162201406</t>
  </si>
  <si>
    <t>Vodorovné přemístění větví stromů jehličnatých do 1 km D kmene přes 300 do 500 mm</t>
  </si>
  <si>
    <t>307409210</t>
  </si>
  <si>
    <t>Vodorovné přemístění větví, kmenů nebo pařezů s naložením, složením a dopravou do 1000 m větví stromů jehličnatých, průměru kmene přes 300 do 500 mm</t>
  </si>
  <si>
    <t>https://podminky.urs.cz/item/CS_URS_2023_02/162201406</t>
  </si>
  <si>
    <t>162201416</t>
  </si>
  <si>
    <t>Vodorovné přemístění kmenů stromů jehličnatých do 1 km D kmene přes 300 do 500 mm</t>
  </si>
  <si>
    <t>322655330</t>
  </si>
  <si>
    <t>Vodorovné přemístění větví, kmenů nebo pařezů s naložením, složením a dopravou do 1000 m kmenů stromů jehličnatých, průměru přes 300 do 500 mm</t>
  </si>
  <si>
    <t>https://podminky.urs.cz/item/CS_URS_2023_02/162201416</t>
  </si>
  <si>
    <t>162201422</t>
  </si>
  <si>
    <t>Vodorovné přemístění pařezů do 1 km D přes 300 do 500 mm</t>
  </si>
  <si>
    <t>-1980220123</t>
  </si>
  <si>
    <t>Vodorovné přemístění větví, kmenů nebo pařezů s naložením, složením a dopravou do 1000 m pařezů kmenů, průměru přes 300 do 500 mm</t>
  </si>
  <si>
    <t>https://podminky.urs.cz/item/CS_URS_2023_02/162201422</t>
  </si>
  <si>
    <t>162301942</t>
  </si>
  <si>
    <t>Příplatek k vodorovnému přemístění větví stromů jehličnatých D kmene přes 300 do 500 mm ZKD 1 km</t>
  </si>
  <si>
    <t>-1596052074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</si>
  <si>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</si>
  <si>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https://podminky.urs.cz/item/CS_URS_2023_02/162301942</t>
  </si>
  <si>
    <t>"Pokácení stromu vč. pařezu" 2,000*9</t>
  </si>
  <si>
    <t>162301962</t>
  </si>
  <si>
    <t>Příplatek k vodorovnému přemístění kmenů stromů jehličnatých D kmene přes 300 do 500 mm ZKD 1 km</t>
  </si>
  <si>
    <t>1178574422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</si>
  <si>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</si>
  <si>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https://podminky.urs.cz/item/CS_URS_2023_02/162301962</t>
  </si>
  <si>
    <t>162301972</t>
  </si>
  <si>
    <t>Příplatek k vodorovnému přemístění pařezů D přes 300 do 500 mm ZKD 1 km</t>
  </si>
  <si>
    <t>-1705132622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</si>
  <si>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</si>
  <si>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https://podminky.urs.cz/item/CS_URS_2023_02/162301972</t>
  </si>
  <si>
    <t>162751117</t>
  </si>
  <si>
    <t>Vodorovné přemístění přes 9 000 do 10000 m výkopku/sypaniny z horniny třídy těžitelnosti I skupiny 1 až 3</t>
  </si>
  <si>
    <t>-2071904069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</si>
  <si>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</si>
  <si>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https://podminky.urs.cz/item/CS_URS_2023_02/162751117</t>
  </si>
  <si>
    <t>162751119</t>
  </si>
  <si>
    <t>Příplatek k vodorovnému přemístění výkopku/sypaniny z horniny třídy těžitelnosti I skupiny 1 až 3 ZKD 1000 m přes 10000 m</t>
  </si>
  <si>
    <t>-2021896046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</si>
  <si>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</si>
  <si>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https://podminky.urs.cz/item/CS_URS_2023_02/162751119</t>
  </si>
  <si>
    <t>74*14</t>
  </si>
  <si>
    <t>171201231</t>
  </si>
  <si>
    <t>Poplatek za uložení zeminy a kamení na recyklační skládce (skládkovné) kód odpadu 17 05 04</t>
  </si>
  <si>
    <t>-218831259</t>
  </si>
  <si>
    <t>https://podminky.urs.cz/item/CS_URS_2023_02/171201231</t>
  </si>
  <si>
    <t>74,000*1,80</t>
  </si>
  <si>
    <t>171251201</t>
  </si>
  <si>
    <t>Uložení sypaniny na skládky nebo meziskládky</t>
  </si>
  <si>
    <t>4166696</t>
  </si>
  <si>
    <t>Uložení sypaniny na skládky nebo meziskládky bez hutnění s upravením uložené sypaniny do předepsaného tvaru</t>
  </si>
  <si>
    <t>https://podminky.urs.cz/item/CS_URS_2023_02/171251201</t>
  </si>
  <si>
    <t>174251202</t>
  </si>
  <si>
    <t>Zásyp jam po pařezech D pařezů přes 300 do 500 mm strojně</t>
  </si>
  <si>
    <t>-1903078165</t>
  </si>
  <si>
    <t>Zásyp jam po pařezech strojně výkopkem z horniny získané při dobývání pařezů s hrubým urovnáním povrchu zasypávky průměru pařezu přes 300 do 500 mm</t>
  </si>
  <si>
    <t>https://podminky.urs.cz/item/CS_URS_2023_02/174251202</t>
  </si>
  <si>
    <t>181411131</t>
  </si>
  <si>
    <t>Založení parkového trávníku výsevem pl do 1000 m2 v rovině a ve svahu do 1:5</t>
  </si>
  <si>
    <t>-1095676490</t>
  </si>
  <si>
    <t>Založení trávníku na půdě předem připravené plochy do 1000 m2 výsevem včetně utažení parkového v rovině nebo na svahu do 1:5</t>
  </si>
  <si>
    <t>https://podminky.urs.cz/item/CS_URS_2023_02/181411131</t>
  </si>
  <si>
    <t>"Osetí travním semenem" 110,000</t>
  </si>
  <si>
    <t>00572410</t>
  </si>
  <si>
    <t>osivo směs travní parková</t>
  </si>
  <si>
    <t>kg</t>
  </si>
  <si>
    <t>-735430062</t>
  </si>
  <si>
    <t>110*0,02 'Přepočtené koeficientem množství</t>
  </si>
  <si>
    <t>181913111</t>
  </si>
  <si>
    <t>Úprava pláně v hornině třídy těžitelnosti II skupiny 4 bez zhutnění ručně</t>
  </si>
  <si>
    <t>-1982825801</t>
  </si>
  <si>
    <t>Úprava pláně vyrovnáním výškových rozdílů ručně v hornině třídy těžitelnosti II skupiny 4 bez zhutnění</t>
  </si>
  <si>
    <t>https://podminky.urs.cz/item/CS_URS_2023_02/181913111</t>
  </si>
  <si>
    <t>"Ohumusování v tl. 150mm" 110,000</t>
  </si>
  <si>
    <t>10364101</t>
  </si>
  <si>
    <t>zemina pro terénní úpravy - ornice</t>
  </si>
  <si>
    <t>627055212</t>
  </si>
  <si>
    <t>"Ohumusování v tl. 150mm" 110,000*0,150*1,80</t>
  </si>
  <si>
    <t>181913112</t>
  </si>
  <si>
    <t>Úprava pláně v hornině třídy těžitelnosti II skupiny 4 se zhutněním ručně</t>
  </si>
  <si>
    <t>85156806</t>
  </si>
  <si>
    <t>Úprava pláně vyrovnáním výškových rozdílů ručně v hornině třídy těžitelnosti II skupiny 4 se zhutněním</t>
  </si>
  <si>
    <t>https://podminky.urs.cz/item/CS_URS_2023_02/181913112</t>
  </si>
  <si>
    <t>"Konstrukce chodníku povrch dlážděný" 179,000</t>
  </si>
  <si>
    <t>"Konstrukce vozovky - oprava po osazení obrub - asfaltový povrch" 28,000</t>
  </si>
  <si>
    <t>"Konstrukce vozovky - oprava po osazení obrub - betonový povrch" 8,000</t>
  </si>
  <si>
    <t>Vodorovné konstrukce</t>
  </si>
  <si>
    <t>451317777</t>
  </si>
  <si>
    <t>Podklad nebo lože pod dlažbu vodorovný nebo do sklonu 1:5 z betonu prostého tl přes 50 do 100 mm</t>
  </si>
  <si>
    <t>106360790</t>
  </si>
  <si>
    <t>Podklad nebo lože pod dlažbu (přídlažbu) v ploše vodorovné nebo ve sklonu do 1:5, tloušťky od 50 do 100 mm z betonu prostého</t>
  </si>
  <si>
    <t>https://podminky.urs.cz/item/CS_URS_2023_02/451317777</t>
  </si>
  <si>
    <t>451319777</t>
  </si>
  <si>
    <t>Příplatek ZKD 10 mm tl u podkladu nebo lože pod dlažbu z betonu</t>
  </si>
  <si>
    <t>1897981746</t>
  </si>
  <si>
    <t>Podklad nebo lože pod dlažbu (přídlažbu) Příplatek k cenám za každých dalších i započatých 10 mm tloušťky podkladu nebo lože z betonu prostého</t>
  </si>
  <si>
    <t>https://podminky.urs.cz/item/CS_URS_2023_02/451319777</t>
  </si>
  <si>
    <t>"Konstrukce vozovky - oprava po osazení obrub - asfaltový povrch" 28,000*5</t>
  </si>
  <si>
    <t>564831011</t>
  </si>
  <si>
    <t>Podklad ze štěrkodrtě ŠD plochy do 100 m2 tl 100 mm</t>
  </si>
  <si>
    <t>-1913493623</t>
  </si>
  <si>
    <t>Podklad ze štěrkodrti ŠD s rozprostřením a zhutněním plochy jednotlivě do 100 m2, po zhutnění tl. 100 mm</t>
  </si>
  <si>
    <t>https://podminky.urs.cz/item/CS_URS_2023_02/564831011</t>
  </si>
  <si>
    <t>1692742385</t>
  </si>
  <si>
    <t>Podklad ze štěrkodrti ŠD s rozprostřením a zhutněním plochy přes 100 m2, po zhutnění tl. 150 mm</t>
  </si>
  <si>
    <t>-1144491955</t>
  </si>
  <si>
    <t>Asfaltový beton vrstva podkladní ACP 16 (obalované kamenivo střednězrnné - OKS) s rozprostřením a zhutněním v pruhu šířky do 1,5 m, po zhutnění tl. 60 mm</t>
  </si>
  <si>
    <t>P</t>
  </si>
  <si>
    <t>Poznámka k položce:_x000d_
ACP 16+ 50/70 tl. 60mm</t>
  </si>
  <si>
    <t>-1949003010</t>
  </si>
  <si>
    <t>573231108</t>
  </si>
  <si>
    <t>Postřik živičný spojovací ze silniční emulze v množství 0,50 kg/m2</t>
  </si>
  <si>
    <t>-1527204490</t>
  </si>
  <si>
    <t>Postřik spojovací PS bez posypu kamenivem ze silniční emulze, v množství 0,50 kg/m2</t>
  </si>
  <si>
    <t>https://podminky.urs.cz/item/CS_URS_2023_02/573231108</t>
  </si>
  <si>
    <t>1368345070</t>
  </si>
  <si>
    <t>Asfaltový beton vrstva obrusná ACO 11 (ABS) s rozprostřením a se zhutněním z nemodifikovaného asfaltu v pruhu šířky do 3 m tř. I, po zhutnění tl. 40 mm</t>
  </si>
  <si>
    <t>Poznámka k položce:_x000d_
ACO 11 50/70 tl. 40mm</t>
  </si>
  <si>
    <t>581121215</t>
  </si>
  <si>
    <t>Kryt cementobetonový vozovek skupiny CB II tl 150 mm</t>
  </si>
  <si>
    <t>694060457</t>
  </si>
  <si>
    <t>Kryt cementobetonový silničních komunikací skupiny CB II tl. 150 mm</t>
  </si>
  <si>
    <t>https://podminky.urs.cz/item/CS_URS_2023_02/581121215</t>
  </si>
  <si>
    <t>Poznámka k položce:_x000d_
Beton C25/30</t>
  </si>
  <si>
    <t>596211112</t>
  </si>
  <si>
    <t>Kladení zámkové dlažby komunikací pro pěší ručně tl 60 mm skupiny A pl přes 100 do 300 m2</t>
  </si>
  <si>
    <t>-95693422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</si>
  <si>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</si>
  <si>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https://podminky.urs.cz/item/CS_URS_2023_02/596211112</t>
  </si>
  <si>
    <t>"Konstrukce chodníku povrch dlážděný" 135,000+10,000</t>
  </si>
  <si>
    <t>98437876</t>
  </si>
  <si>
    <t>135*1,02 'Přepočtené koeficientem množství</t>
  </si>
  <si>
    <t>2021031653</t>
  </si>
  <si>
    <t>Poznámka k položce:_x000d_
Červená barva</t>
  </si>
  <si>
    <t>-69142402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</si>
  <si>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</si>
  <si>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"Konstrukce chodníku povrch dlážděný" 6,000+8,000</t>
  </si>
  <si>
    <t>1560694206</t>
  </si>
  <si>
    <t>54722589R</t>
  </si>
  <si>
    <t>Hladké dlaždice bez sražené hrany určené k lemování hmatných prvků pro dosažení funkčního hmatového kontrastu vyžadovaného vyhláškou č. 398/2009 Sb. tl. 60mm žulová</t>
  </si>
  <si>
    <t>2019441098</t>
  </si>
  <si>
    <t>-559730378</t>
  </si>
  <si>
    <t>Osazení silničního obrubníku betonového se zřízením lože, s vyplněním a zatřením spár cementovou maltou stojatého s boční opěrou z betonu prostého, do lože z betonu prostého</t>
  </si>
  <si>
    <t>Obruby (včetně osazení do betonového lože s opěrou)</t>
  </si>
  <si>
    <t>"Obruba silniční ABO 2-15 přímá" 57,000</t>
  </si>
  <si>
    <t>"Obruba silniční ABO 2-15 nájezdová" 10,000</t>
  </si>
  <si>
    <t>"Obruba silniční ABO 2-15 přechodová" 6,000</t>
  </si>
  <si>
    <t>-223167406</t>
  </si>
  <si>
    <t>975523749</t>
  </si>
  <si>
    <t>-23624015</t>
  </si>
  <si>
    <t>916133112</t>
  </si>
  <si>
    <t>Osazení silničního obrubníku betonového ke kruhovým objezdům do lože z betonu prostého s boční opěrou</t>
  </si>
  <si>
    <t>-2069724279</t>
  </si>
  <si>
    <t>Osazení silničního obrubníku ke kruhovým objezdům se zřízením lože tl. do 150 mm, s vyplněním a zatřením spár cementovou maltou betonového, do lože z betonu prostého s boční opěrou</t>
  </si>
  <si>
    <t>https://podminky.urs.cz/item/CS_URS_2023_02/916133112</t>
  </si>
  <si>
    <t>"Obruba silniční ABO 2-15 s poloměrem R=0,50m" 1,50</t>
  </si>
  <si>
    <t>59217052</t>
  </si>
  <si>
    <t>obrubník betonový pro kruhový objezd vnější R0,5 200x270x300mm</t>
  </si>
  <si>
    <t>934876426</t>
  </si>
  <si>
    <t>492417321</t>
  </si>
  <si>
    <t>Osazení zahradního obrubníku betonového s ložem tl. od 50 do 100 mm z betonu prostého tř. C 12/15 s boční opěrou z betonu prostého tř. C 12/15</t>
  </si>
  <si>
    <t>"Obruba záhonová betonová ABO 8-10" 58,000</t>
  </si>
  <si>
    <t>59217012</t>
  </si>
  <si>
    <t>obrubník betonový zahradní 500x80x250mm</t>
  </si>
  <si>
    <t>-912318580</t>
  </si>
  <si>
    <t>916991121</t>
  </si>
  <si>
    <t>Lože pod obrubníky, krajníky nebo obruby z dlažebních kostek z betonu prostého</t>
  </si>
  <si>
    <t>1909375465</t>
  </si>
  <si>
    <t>Lože pod obrubníky, krajníky nebo obruby z dlažebních kostek z betonu prostého</t>
  </si>
  <si>
    <t>https://podminky.urs.cz/item/CS_URS_2023_02/916991121</t>
  </si>
  <si>
    <t>"Betonové lože C16/20 pod silniční obrubu 250x250mm" 4,5625</t>
  </si>
  <si>
    <t>"Betonové lože C16/20 pod záhonovou obrubu 150x200mm" 1,740</t>
  </si>
  <si>
    <t>-2111957959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</si>
  <si>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</si>
  <si>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Ostatní</t>
  </si>
  <si>
    <t>"Proříznutí drážky + zalití modifikovanou asfaltovou zálivkou" 53,000</t>
  </si>
  <si>
    <t>73335400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</si>
  <si>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</si>
  <si>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662725734</t>
  </si>
  <si>
    <t>"Suť beton" 5,000+13,325</t>
  </si>
  <si>
    <t>"Suť živice" 9,900</t>
  </si>
  <si>
    <t>201965095</t>
  </si>
  <si>
    <t>14,90*23</t>
  </si>
  <si>
    <t>2024653530</t>
  </si>
  <si>
    <t>1069031041</t>
  </si>
  <si>
    <t>-859197930</t>
  </si>
  <si>
    <t>1097667310</t>
  </si>
  <si>
    <t>Přesun hmot pro pozemní komunikace s krytem dlážděným dopravní vzdálenost do 200 m jakékoliv délky objektu</t>
  </si>
  <si>
    <t>460161142</t>
  </si>
  <si>
    <t>Hloubení kabelových rýh ručně š 35 cm hl 50 cm v hornině tř I skupiny 3</t>
  </si>
  <si>
    <t>-1536769014</t>
  </si>
  <si>
    <t>Hloubení zapažených i nezapažených kabelových rýh ručně včetně urovnání dna s přemístěním výkopku do vzdálenosti 3 m od okraje jámy nebo s naložením na dopravní prostředek šířky 35 cm hloubky 50 cm v hornině třídy těžitelnosti I skupiny 3</t>
  </si>
  <si>
    <t>https://podminky.urs.cz/item/CS_URS_2023_02/460161142</t>
  </si>
  <si>
    <t>"Chráničky DN 110 pro kabel VO vč. protahovacího drátu" 75,000</t>
  </si>
  <si>
    <t>460341111</t>
  </si>
  <si>
    <t>Vodorovné přemístění horniny jakékoliv třídy dopravními prostředky při elektromontážích do 50 m</t>
  </si>
  <si>
    <t>193980483</t>
  </si>
  <si>
    <t>Vodorovné přemístění (odvoz) horniny dopravními prostředky včetně složení, bez naložení a rozprostření jakékoliv třídy, na vzdálenost do 50 m</t>
  </si>
  <si>
    <t>https://podminky.urs.cz/item/CS_URS_2023_02/460341111</t>
  </si>
  <si>
    <t>"Chráničky DN 110 pro kabel VO vč. protahovacího drátu" 75,000*0,35*0,50</t>
  </si>
  <si>
    <t>460341121</t>
  </si>
  <si>
    <t>Příplatek k vodorovnému přemístění horniny dopravními prostředky při elektromontážích za každých dalších i započatých 1000 m</t>
  </si>
  <si>
    <t>1116058387</t>
  </si>
  <si>
    <t>Vodorovné přemístění (odvoz) horniny dopravními prostředky včetně složení, bez naložení a rozprostření jakékoliv třídy, na vzdálenost Příplatek k ceně -1113 za každých dalších i započatých 1000 m</t>
  </si>
  <si>
    <t>https://podminky.urs.cz/item/CS_URS_2023_02/460341121</t>
  </si>
  <si>
    <t>"Chráničky DN 110 pro kabel VO vč. protahovacího drátu" 75,000*0,35*0,50*24</t>
  </si>
  <si>
    <t>460361121</t>
  </si>
  <si>
    <t>Poplatek za uložení zeminy na recyklační skládce (skládkovné) kód odpadu 17 05 04</t>
  </si>
  <si>
    <t>-425084301</t>
  </si>
  <si>
    <t>Poplatek (skládkovné) za uložení zeminy na recyklační skládce zatříděné do Katalogu odpadů pod kódem 17 05 04</t>
  </si>
  <si>
    <t>https://podminky.urs.cz/item/CS_URS_2023_02/460361121</t>
  </si>
  <si>
    <t>"Chráničky DN 110 pro kabel VO vč. protahovacího drátu" 75,000*0,350*0,500*1,80</t>
  </si>
  <si>
    <t>460431152</t>
  </si>
  <si>
    <t>Zásyp kabelových rýh ručně se zhutněním š 35 cm hl 50 cm z horniny tř I skupiny 3</t>
  </si>
  <si>
    <t>374013644</t>
  </si>
  <si>
    <t>Zásyp kabelových rýh ručně s přemístění sypaniny ze vzdálenosti do 10 m, s uložením výkopku ve vrstvách včetně zhutnění a úpravy povrchu šířky 35 cm hloubky 50 cm z hornině třídy těžitelnosti I skupiny 3</t>
  </si>
  <si>
    <t>https://podminky.urs.cz/item/CS_URS_2023_02/460431152</t>
  </si>
  <si>
    <t>58337302</t>
  </si>
  <si>
    <t>štěrkopísek frakce 0/16</t>
  </si>
  <si>
    <t>-819394020</t>
  </si>
  <si>
    <t>"Chráničky DN 110 pro kabel VO vč. protahovacího drátu" 75,000*0,350*0,500*2,01</t>
  </si>
  <si>
    <t>65</t>
  </si>
  <si>
    <t>-533221208</t>
  </si>
  <si>
    <t>Montáž trubek ochranných uložených volně do rýhy plastových tuhých, vnitřního průměru přes 90 do 110 mm</t>
  </si>
  <si>
    <t>"Chráničky DN110 pro kabel VO vč. protahovacího kabelu" 75,000</t>
  </si>
  <si>
    <t>66</t>
  </si>
  <si>
    <t>34571365</t>
  </si>
  <si>
    <t>trubka elektroinstalační HDPE tuhá dvouplášťová korugovaná D 94/110mm</t>
  </si>
  <si>
    <t>128</t>
  </si>
  <si>
    <t>-2002997892</t>
  </si>
  <si>
    <t>75*1,05 'Přepočtené koeficientem množství</t>
  </si>
  <si>
    <t>67</t>
  </si>
  <si>
    <t>-852092298</t>
  </si>
  <si>
    <t>Přesun hmot pro pomocné stavební práce při elektromontážích dopravní vzdálenost do 1 000 m</t>
  </si>
  <si>
    <t>SO 100.2.2 - Neuznatelné náklady</t>
  </si>
  <si>
    <t>891230855</t>
  </si>
  <si>
    <t>"Zemina (mocnost průměrně 300mm)" 25,000</t>
  </si>
  <si>
    <t>324148040</t>
  </si>
  <si>
    <t>1378965371</t>
  </si>
  <si>
    <t>25*14</t>
  </si>
  <si>
    <t>-756319211</t>
  </si>
  <si>
    <t>25*1,80</t>
  </si>
  <si>
    <t>1144490194</t>
  </si>
  <si>
    <t>-244570108</t>
  </si>
  <si>
    <t>"Konstrukce parkovacího stání - povrch dlážděný" 83,000</t>
  </si>
  <si>
    <t>415154523</t>
  </si>
  <si>
    <t>Podklad ze štěrkodrti ŠD s rozprostřením a zhutněním plochy jednotlivě do 100 m2, po zhutnění tl. 200 mm</t>
  </si>
  <si>
    <t>-1352550630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</si>
  <si>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</si>
  <si>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"Konstrukce parkovacího stání - povrch dlážděný" 2,50+16,00</t>
  </si>
  <si>
    <t>59245030</t>
  </si>
  <si>
    <t>dlažba tvar čtverec betonová 200x200x80mm přírodní</t>
  </si>
  <si>
    <t>1846592040</t>
  </si>
  <si>
    <t>Poznámka k položce:_x000d_
Barva šedá</t>
  </si>
  <si>
    <t>2,5*1,03 'Přepočtené koeficientem množství</t>
  </si>
  <si>
    <t>59245004</t>
  </si>
  <si>
    <t>dlažba tvar čtverec betonová 200x200x80mm barevná</t>
  </si>
  <si>
    <t>-460735953</t>
  </si>
  <si>
    <t>Poznámka k položce:_x000d_
Barva antracit</t>
  </si>
  <si>
    <t>16*1,03 'Přepočtené koeficientem množství</t>
  </si>
  <si>
    <t>596412211</t>
  </si>
  <si>
    <t>Kladení dlažby z vegetačních tvárnic pozemních komunikací tl 80 mm pl přes 50 do 100 m2</t>
  </si>
  <si>
    <t>-1885720966</t>
  </si>
  <si>
    <t>Kladení dlažby z betonových vegetačních dlaždic pozemních komunikací s ložem z kameniva těženého nebo drceného tl. do 50 mm, s vyplněním spár a vegetačních otvorů, s hutněním vibrováním tl. 80 mm, pro plochy přes 50 do 100 m2</t>
  </si>
  <si>
    <t>https://podminky.urs.cz/item/CS_URS_2023_02/596412211</t>
  </si>
  <si>
    <t>"Konstrukce parkovacího stání - povrch dlážděný" 6,50+58,00</t>
  </si>
  <si>
    <t>59245036</t>
  </si>
  <si>
    <t>dlažba plošná betonová vegetační 200x200x80mm barevná</t>
  </si>
  <si>
    <t>-543113090</t>
  </si>
  <si>
    <t>58*1,03 'Přepočtené koeficientem množství</t>
  </si>
  <si>
    <t>59245035</t>
  </si>
  <si>
    <t>dlažba plošná betonová vegetační 200x200x80mm přírodní</t>
  </si>
  <si>
    <t>1879419023</t>
  </si>
  <si>
    <t>6,5*1,03 'Přepočtené koeficientem množství</t>
  </si>
  <si>
    <t>914111111</t>
  </si>
  <si>
    <t>Montáž svislé dopravní značky do velikosti 1 m2 objímkami na sloupek nebo konzolu</t>
  </si>
  <si>
    <t>-143315683</t>
  </si>
  <si>
    <t>Montáž svislé dopravní značky základní velikosti do 1 m2 objímkami na sloupky nebo konzoly</t>
  </si>
  <si>
    <t>https://podminky.urs.cz/item/CS_URS_2023_02/914111111</t>
  </si>
  <si>
    <t>"IP12" 1,000</t>
  </si>
  <si>
    <t>"E1" 1,000</t>
  </si>
  <si>
    <t>40445625</t>
  </si>
  <si>
    <t>informativní značky provozní IP8, IP9, IP11-IP13 500x700mm</t>
  </si>
  <si>
    <t>-742395553</t>
  </si>
  <si>
    <t>40445647</t>
  </si>
  <si>
    <t>dodatkové tabulky E1, E2a,b , E6, E9, E10 E12c, E17 500x500mm</t>
  </si>
  <si>
    <t>-1787938450</t>
  </si>
  <si>
    <t>914511113</t>
  </si>
  <si>
    <t>Montáž sloupku dopravních značek délky do 3,5 m s betonovým základem a patkou D 70 mm</t>
  </si>
  <si>
    <t>776892541</t>
  </si>
  <si>
    <t>Montáž sloupku dopravních značek délky do 3,5 m do hliníkové patky pro sloupek D 70 mm</t>
  </si>
  <si>
    <t>https://podminky.urs.cz/item/CS_URS_2023_02/914511113</t>
  </si>
  <si>
    <t>40445230</t>
  </si>
  <si>
    <t>sloupek pro dopravní značku Zn D 70mm v 3,5m</t>
  </si>
  <si>
    <t>1143049296</t>
  </si>
  <si>
    <t>40445241</t>
  </si>
  <si>
    <t>patka pro sloupek Al D 70mm</t>
  </si>
  <si>
    <t>-1119716747</t>
  </si>
  <si>
    <t>40445257</t>
  </si>
  <si>
    <t>svorka upínací na sloupek D 70mm</t>
  </si>
  <si>
    <t>154824425</t>
  </si>
  <si>
    <t>40445254</t>
  </si>
  <si>
    <t>víčko plastové na sloupek D 70mm</t>
  </si>
  <si>
    <t>1463716809</t>
  </si>
  <si>
    <t>915111111</t>
  </si>
  <si>
    <t>Vodorovné dopravní značení dělící čáry souvislé š 125 mm základní bílá barva</t>
  </si>
  <si>
    <t>1625257119</t>
  </si>
  <si>
    <t>Vodorovné dopravní značení stříkané barvou dělící čára šířky 125 mm souvislá bílá základní</t>
  </si>
  <si>
    <t>https://podminky.urs.cz/item/CS_URS_2023_02/915111111</t>
  </si>
  <si>
    <t>"VDZ - V10b" 22,500</t>
  </si>
  <si>
    <t>915131111</t>
  </si>
  <si>
    <t>Vodorovné dopravní značení přechody pro chodce, šipky, symboly základní bílá barva</t>
  </si>
  <si>
    <t>2049300620</t>
  </si>
  <si>
    <t>Vodorovné dopravní značení stříkané barvou přechody pro chodce, šipky, symboly bílé základní</t>
  </si>
  <si>
    <t>https://podminky.urs.cz/item/CS_URS_2023_02/915131111</t>
  </si>
  <si>
    <t>"VDZ - piktogram vozíčkář" 2,000</t>
  </si>
  <si>
    <t>915211112</t>
  </si>
  <si>
    <t>Vodorovné dopravní značení dělící čáry souvislé š 125 mm retroreflexní bílý plast</t>
  </si>
  <si>
    <t>-520437924</t>
  </si>
  <si>
    <t>Vodorovné dopravní značení stříkaným plastem dělící čára šířky 125 mm souvislá bílá retroreflexní</t>
  </si>
  <si>
    <t>https://podminky.urs.cz/item/CS_URS_2023_02/915211112</t>
  </si>
  <si>
    <t>915231112</t>
  </si>
  <si>
    <t>Vodorovné dopravní značení přechody pro chodce, šipky, symboly retroreflexní bílý plast</t>
  </si>
  <si>
    <t>-1288810074</t>
  </si>
  <si>
    <t>Vodorovné dopravní značení stříkaným plastem přechody pro chodce, šipky, symboly nápisy bílé retroreflexní</t>
  </si>
  <si>
    <t>https://podminky.urs.cz/item/CS_URS_2023_02/915231112</t>
  </si>
  <si>
    <t>915611111</t>
  </si>
  <si>
    <t>Předznačení vodorovného liniového značení</t>
  </si>
  <si>
    <t>523755017</t>
  </si>
  <si>
    <t>Předznačení pro vodorovné značení stříkané barvou nebo prováděné z nátěrových hmot liniové dělicí čáry, vodicí proužky</t>
  </si>
  <si>
    <t>https://podminky.urs.cz/item/CS_URS_2023_02/915611111</t>
  </si>
  <si>
    <t>915621111</t>
  </si>
  <si>
    <t>Předznačení vodorovného plošného značení</t>
  </si>
  <si>
    <t>-1520695016</t>
  </si>
  <si>
    <t>Předznačení pro vodorovné značení stříkané barvou nebo prováděné z nátěrových hmot plošné šipky, symboly, nápisy</t>
  </si>
  <si>
    <t>https://podminky.urs.cz/item/CS_URS_2023_02/915621111</t>
  </si>
  <si>
    <t>916132113</t>
  </si>
  <si>
    <t>Osazení obruby z betonové přídlažby s boční opěrou do lože z betonu prostého</t>
  </si>
  <si>
    <t>1617872430</t>
  </si>
  <si>
    <t>Osazení silniční obruby z betonové přídlažby (krajníků) s ložem tl. přes 50 do 100 mm, s vyplněním a zatřením spár cementovou maltou šířky do 250 mm s boční opěrou z betonu prostého, do lože z betonu prostého</t>
  </si>
  <si>
    <t>https://podminky.urs.cz/item/CS_URS_2023_02/916132113</t>
  </si>
  <si>
    <t>"Betonová přídlažba - deska 250x500x80mm (kladená v šíři 0,25m)" 20,400</t>
  </si>
  <si>
    <t>59218001</t>
  </si>
  <si>
    <t>krajník betonový silniční 500x250x80mm</t>
  </si>
  <si>
    <t>-1734606138</t>
  </si>
  <si>
    <t>20*1,02 'Přepočtené koeficientem množství</t>
  </si>
  <si>
    <t>1421710735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</si>
  <si>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</si>
  <si>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</si>
  <si>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</si>
  <si>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</si>
  <si>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</si>
  <si>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</si>
  <si>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</si>
  <si>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</si>
  <si>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</si>
  <si>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</si>
  <si>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</si>
  <si>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</si>
  <si>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-899359152</t>
  </si>
  <si>
    <t>https://podminky.urs.cz/item/CS_URS_2023_02/012103000</t>
  </si>
  <si>
    <t>012203000</t>
  </si>
  <si>
    <t>Geodetické práce při provádění stavby</t>
  </si>
  <si>
    <t>CS ÚRS 2022 02</t>
  </si>
  <si>
    <t>76591438</t>
  </si>
  <si>
    <t>https://podminky.urs.cz/item/CS_URS_2022_02/012203000</t>
  </si>
  <si>
    <t>012303000</t>
  </si>
  <si>
    <t>Geodetické práce po výstavbě</t>
  </si>
  <si>
    <t>-14347982</t>
  </si>
  <si>
    <t>https://podminky.urs.cz/item/CS_URS_2023_02/012303000</t>
  </si>
  <si>
    <t>013254000</t>
  </si>
  <si>
    <t>Dokumentace skutečného provedení stavby</t>
  </si>
  <si>
    <t>-1139951209</t>
  </si>
  <si>
    <t>https://podminky.urs.cz/item/CS_URS_2022_02/013254000</t>
  </si>
  <si>
    <t>VRN3</t>
  </si>
  <si>
    <t>Zařízení staveniště</t>
  </si>
  <si>
    <t>030001000</t>
  </si>
  <si>
    <t>1665004126</t>
  </si>
  <si>
    <t>https://podminky.urs.cz/item/CS_URS_2023_02/030001000</t>
  </si>
  <si>
    <t>VRN4</t>
  </si>
  <si>
    <t>Inženýrská činnost</t>
  </si>
  <si>
    <t>043002000</t>
  </si>
  <si>
    <t>Zkoušky a ostatní měření</t>
  </si>
  <si>
    <t>-1998139922</t>
  </si>
  <si>
    <t>https://podminky.urs.cz/item/CS_URS_2023_02/043002000</t>
  </si>
  <si>
    <t>046003000R</t>
  </si>
  <si>
    <t>Projednání DIO a zajištění DIR včetně projektu DIO</t>
  </si>
  <si>
    <t>251671534</t>
  </si>
  <si>
    <t>VRN6</t>
  </si>
  <si>
    <t>Územní vlivy</t>
  </si>
  <si>
    <t>060001000</t>
  </si>
  <si>
    <t>941143290</t>
  </si>
  <si>
    <t>https://podminky.urs.cz/item/CS_URS_2023_02/060001000</t>
  </si>
  <si>
    <t>VRN7</t>
  </si>
  <si>
    <t>Provozní vlivy</t>
  </si>
  <si>
    <t>070001000</t>
  </si>
  <si>
    <t>650600249</t>
  </si>
  <si>
    <t>https://podminky.urs.cz/item/CS_URS_2023_02/070001000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</si>
</sst>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123" TargetMode="External" /><Relationship Id="rId2" Type="http://schemas.openxmlformats.org/officeDocument/2006/relationships/hyperlink" Target="https://podminky.urs.cz/item/CS_URS_2023_02/113106134" TargetMode="External" /><Relationship Id="rId3" Type="http://schemas.openxmlformats.org/officeDocument/2006/relationships/hyperlink" Target="https://podminky.urs.cz/item/CS_URS_2023_02/113107222" TargetMode="External" /><Relationship Id="rId4" Type="http://schemas.openxmlformats.org/officeDocument/2006/relationships/hyperlink" Target="https://podminky.urs.cz/item/CS_URS_2023_02/113107242" TargetMode="External" /><Relationship Id="rId5" Type="http://schemas.openxmlformats.org/officeDocument/2006/relationships/hyperlink" Target="https://podminky.urs.cz/item/CS_URS_2023_02/113107332" TargetMode="External" /><Relationship Id="rId6" Type="http://schemas.openxmlformats.org/officeDocument/2006/relationships/hyperlink" Target="https://podminky.urs.cz/item/CS_URS_2023_02/113201112" TargetMode="External" /><Relationship Id="rId7" Type="http://schemas.openxmlformats.org/officeDocument/2006/relationships/hyperlink" Target="https://podminky.urs.cz/item/CS_URS_2023_02/122252203" TargetMode="External" /><Relationship Id="rId8" Type="http://schemas.openxmlformats.org/officeDocument/2006/relationships/hyperlink" Target="https://podminky.urs.cz/item/CS_URS_2023_02/564851111" TargetMode="External" /><Relationship Id="rId9" Type="http://schemas.openxmlformats.org/officeDocument/2006/relationships/hyperlink" Target="https://podminky.urs.cz/item/CS_URS_2023_02/564861011" TargetMode="External" /><Relationship Id="rId10" Type="http://schemas.openxmlformats.org/officeDocument/2006/relationships/hyperlink" Target="https://podminky.urs.cz/item/CS_URS_2023_02/565145101" TargetMode="External" /><Relationship Id="rId11" Type="http://schemas.openxmlformats.org/officeDocument/2006/relationships/hyperlink" Target="https://podminky.urs.cz/item/CS_URS_2023_02/567124112" TargetMode="External" /><Relationship Id="rId12" Type="http://schemas.openxmlformats.org/officeDocument/2006/relationships/hyperlink" Target="https://podminky.urs.cz/item/CS_URS_2023_02/573191111" TargetMode="External" /><Relationship Id="rId13" Type="http://schemas.openxmlformats.org/officeDocument/2006/relationships/hyperlink" Target="https://podminky.urs.cz/item/CS_URS_2023_02/573211109" TargetMode="External" /><Relationship Id="rId14" Type="http://schemas.openxmlformats.org/officeDocument/2006/relationships/hyperlink" Target="https://podminky.urs.cz/item/CS_URS_2023_02/577134111" TargetMode="External" /><Relationship Id="rId15" Type="http://schemas.openxmlformats.org/officeDocument/2006/relationships/hyperlink" Target="https://podminky.urs.cz/item/CS_URS_2023_02/596211110" TargetMode="External" /><Relationship Id="rId16" Type="http://schemas.openxmlformats.org/officeDocument/2006/relationships/hyperlink" Target="https://podminky.urs.cz/item/CS_URS_2023_02/596211113" TargetMode="External" /><Relationship Id="rId17" Type="http://schemas.openxmlformats.org/officeDocument/2006/relationships/hyperlink" Target="https://podminky.urs.cz/item/CS_URS_2023_02/596212210" TargetMode="External" /><Relationship Id="rId18" Type="http://schemas.openxmlformats.org/officeDocument/2006/relationships/hyperlink" Target="https://podminky.urs.cz/item/CS_URS_2023_02/596811120" TargetMode="External" /><Relationship Id="rId19" Type="http://schemas.openxmlformats.org/officeDocument/2006/relationships/hyperlink" Target="https://podminky.urs.cz/item/CS_URS_2023_02/596811311" TargetMode="External" /><Relationship Id="rId20" Type="http://schemas.openxmlformats.org/officeDocument/2006/relationships/hyperlink" Target="https://podminky.urs.cz/item/CS_URS_2023_02/890411811" TargetMode="External" /><Relationship Id="rId21" Type="http://schemas.openxmlformats.org/officeDocument/2006/relationships/hyperlink" Target="https://podminky.urs.cz/item/CS_URS_2023_02/895941341" TargetMode="External" /><Relationship Id="rId22" Type="http://schemas.openxmlformats.org/officeDocument/2006/relationships/hyperlink" Target="https://podminky.urs.cz/item/CS_URS_2023_02/895941351" TargetMode="External" /><Relationship Id="rId23" Type="http://schemas.openxmlformats.org/officeDocument/2006/relationships/hyperlink" Target="https://podminky.urs.cz/item/CS_URS_2023_02/895941361" TargetMode="External" /><Relationship Id="rId24" Type="http://schemas.openxmlformats.org/officeDocument/2006/relationships/hyperlink" Target="https://podminky.urs.cz/item/CS_URS_2023_02/899204112" TargetMode="External" /><Relationship Id="rId25" Type="http://schemas.openxmlformats.org/officeDocument/2006/relationships/hyperlink" Target="https://podminky.urs.cz/item/CS_URS_2023_02/899204211" TargetMode="External" /><Relationship Id="rId26" Type="http://schemas.openxmlformats.org/officeDocument/2006/relationships/hyperlink" Target="https://podminky.urs.cz/item/CS_URS_2023_02/911111111" TargetMode="External" /><Relationship Id="rId27" Type="http://schemas.openxmlformats.org/officeDocument/2006/relationships/hyperlink" Target="https://podminky.urs.cz/item/CS_URS_2023_02/916131213" TargetMode="External" /><Relationship Id="rId28" Type="http://schemas.openxmlformats.org/officeDocument/2006/relationships/hyperlink" Target="https://podminky.urs.cz/item/CS_URS_2023_02/916231213" TargetMode="External" /><Relationship Id="rId29" Type="http://schemas.openxmlformats.org/officeDocument/2006/relationships/hyperlink" Target="https://podminky.urs.cz/item/CS_URS_2023_02/916331112" TargetMode="External" /><Relationship Id="rId30" Type="http://schemas.openxmlformats.org/officeDocument/2006/relationships/hyperlink" Target="https://podminky.urs.cz/item/CS_URS_2023_02/919732211" TargetMode="External" /><Relationship Id="rId31" Type="http://schemas.openxmlformats.org/officeDocument/2006/relationships/hyperlink" Target="https://podminky.urs.cz/item/CS_URS_2023_02/979054451" TargetMode="External" /><Relationship Id="rId32" Type="http://schemas.openxmlformats.org/officeDocument/2006/relationships/hyperlink" Target="https://podminky.urs.cz/item/CS_URS_2023_02/997221551" TargetMode="External" /><Relationship Id="rId33" Type="http://schemas.openxmlformats.org/officeDocument/2006/relationships/hyperlink" Target="https://podminky.urs.cz/item/CS_URS_2023_02/997221559" TargetMode="External" /><Relationship Id="rId34" Type="http://schemas.openxmlformats.org/officeDocument/2006/relationships/hyperlink" Target="https://podminky.urs.cz/item/CS_URS_2023_02/997221571" TargetMode="External" /><Relationship Id="rId35" Type="http://schemas.openxmlformats.org/officeDocument/2006/relationships/hyperlink" Target="https://podminky.urs.cz/item/CS_URS_2023_02/997221579" TargetMode="External" /><Relationship Id="rId36" Type="http://schemas.openxmlformats.org/officeDocument/2006/relationships/hyperlink" Target="https://podminky.urs.cz/item/CS_URS_2023_02/997221611" TargetMode="External" /><Relationship Id="rId37" Type="http://schemas.openxmlformats.org/officeDocument/2006/relationships/hyperlink" Target="https://podminky.urs.cz/item/CS_URS_2023_02/997221612" TargetMode="External" /><Relationship Id="rId38" Type="http://schemas.openxmlformats.org/officeDocument/2006/relationships/hyperlink" Target="https://podminky.urs.cz/item/CS_URS_2023_02/997221861" TargetMode="External" /><Relationship Id="rId39" Type="http://schemas.openxmlformats.org/officeDocument/2006/relationships/hyperlink" Target="https://podminky.urs.cz/item/CS_URS_2023_02/997221873" TargetMode="External" /><Relationship Id="rId40" Type="http://schemas.openxmlformats.org/officeDocument/2006/relationships/hyperlink" Target="https://podminky.urs.cz/item/CS_URS_2023_02/997221875" TargetMode="External" /><Relationship Id="rId41" Type="http://schemas.openxmlformats.org/officeDocument/2006/relationships/hyperlink" Target="https://podminky.urs.cz/item/CS_URS_2023_02/998223011" TargetMode="External" /><Relationship Id="rId42" Type="http://schemas.openxmlformats.org/officeDocument/2006/relationships/hyperlink" Target="https://podminky.urs.cz/item/CS_URS_2023_02/460791114" TargetMode="External" /><Relationship Id="rId43" Type="http://schemas.openxmlformats.org/officeDocument/2006/relationships/hyperlink" Target="https://podminky.urs.cz/item/CS_URS_2023_02/469981111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2111111" TargetMode="External" /><Relationship Id="rId2" Type="http://schemas.openxmlformats.org/officeDocument/2006/relationships/hyperlink" Target="https://podminky.urs.cz/item/CS_URS_2023_02/112151354" TargetMode="External" /><Relationship Id="rId3" Type="http://schemas.openxmlformats.org/officeDocument/2006/relationships/hyperlink" Target="https://podminky.urs.cz/item/CS_URS_2023_02/112201114" TargetMode="External" /><Relationship Id="rId4" Type="http://schemas.openxmlformats.org/officeDocument/2006/relationships/hyperlink" Target="https://podminky.urs.cz/item/CS_URS_2023_02/112211112" TargetMode="External" /><Relationship Id="rId5" Type="http://schemas.openxmlformats.org/officeDocument/2006/relationships/hyperlink" Target="https://podminky.urs.cz/item/CS_URS_2023_02/113106123" TargetMode="External" /><Relationship Id="rId6" Type="http://schemas.openxmlformats.org/officeDocument/2006/relationships/hyperlink" Target="https://podminky.urs.cz/item/CS_URS_2023_02/113107132" TargetMode="External" /><Relationship Id="rId7" Type="http://schemas.openxmlformats.org/officeDocument/2006/relationships/hyperlink" Target="https://podminky.urs.cz/item/CS_URS_2023_02/113107142" TargetMode="External" /><Relationship Id="rId8" Type="http://schemas.openxmlformats.org/officeDocument/2006/relationships/hyperlink" Target="https://podminky.urs.cz/item/CS_URS_2023_02/113202111" TargetMode="External" /><Relationship Id="rId9" Type="http://schemas.openxmlformats.org/officeDocument/2006/relationships/hyperlink" Target="https://podminky.urs.cz/item/CS_URS_2023_02/121151115" TargetMode="External" /><Relationship Id="rId10" Type="http://schemas.openxmlformats.org/officeDocument/2006/relationships/hyperlink" Target="https://podminky.urs.cz/item/CS_URS_2023_02/122252203" TargetMode="External" /><Relationship Id="rId11" Type="http://schemas.openxmlformats.org/officeDocument/2006/relationships/hyperlink" Target="https://podminky.urs.cz/item/CS_URS_2023_02/162201406" TargetMode="External" /><Relationship Id="rId12" Type="http://schemas.openxmlformats.org/officeDocument/2006/relationships/hyperlink" Target="https://podminky.urs.cz/item/CS_URS_2023_02/162201416" TargetMode="External" /><Relationship Id="rId13" Type="http://schemas.openxmlformats.org/officeDocument/2006/relationships/hyperlink" Target="https://podminky.urs.cz/item/CS_URS_2023_02/162201422" TargetMode="External" /><Relationship Id="rId14" Type="http://schemas.openxmlformats.org/officeDocument/2006/relationships/hyperlink" Target="https://podminky.urs.cz/item/CS_URS_2023_02/162301942" TargetMode="External" /><Relationship Id="rId15" Type="http://schemas.openxmlformats.org/officeDocument/2006/relationships/hyperlink" Target="https://podminky.urs.cz/item/CS_URS_2023_02/162301962" TargetMode="External" /><Relationship Id="rId16" Type="http://schemas.openxmlformats.org/officeDocument/2006/relationships/hyperlink" Target="https://podminky.urs.cz/item/CS_URS_2023_02/162301972" TargetMode="External" /><Relationship Id="rId17" Type="http://schemas.openxmlformats.org/officeDocument/2006/relationships/hyperlink" Target="https://podminky.urs.cz/item/CS_URS_2023_02/162751117" TargetMode="External" /><Relationship Id="rId18" Type="http://schemas.openxmlformats.org/officeDocument/2006/relationships/hyperlink" Target="https://podminky.urs.cz/item/CS_URS_2023_02/162751119" TargetMode="External" /><Relationship Id="rId19" Type="http://schemas.openxmlformats.org/officeDocument/2006/relationships/hyperlink" Target="https://podminky.urs.cz/item/CS_URS_2023_02/171201231" TargetMode="External" /><Relationship Id="rId20" Type="http://schemas.openxmlformats.org/officeDocument/2006/relationships/hyperlink" Target="https://podminky.urs.cz/item/CS_URS_2023_02/171251201" TargetMode="External" /><Relationship Id="rId21" Type="http://schemas.openxmlformats.org/officeDocument/2006/relationships/hyperlink" Target="https://podminky.urs.cz/item/CS_URS_2023_02/174251202" TargetMode="External" /><Relationship Id="rId22" Type="http://schemas.openxmlformats.org/officeDocument/2006/relationships/hyperlink" Target="https://podminky.urs.cz/item/CS_URS_2023_02/181411131" TargetMode="External" /><Relationship Id="rId23" Type="http://schemas.openxmlformats.org/officeDocument/2006/relationships/hyperlink" Target="https://podminky.urs.cz/item/CS_URS_2023_02/181913111" TargetMode="External" /><Relationship Id="rId24" Type="http://schemas.openxmlformats.org/officeDocument/2006/relationships/hyperlink" Target="https://podminky.urs.cz/item/CS_URS_2023_02/181913112" TargetMode="External" /><Relationship Id="rId25" Type="http://schemas.openxmlformats.org/officeDocument/2006/relationships/hyperlink" Target="https://podminky.urs.cz/item/CS_URS_2023_02/451317777" TargetMode="External" /><Relationship Id="rId26" Type="http://schemas.openxmlformats.org/officeDocument/2006/relationships/hyperlink" Target="https://podminky.urs.cz/item/CS_URS_2023_02/451319777" TargetMode="External" /><Relationship Id="rId27" Type="http://schemas.openxmlformats.org/officeDocument/2006/relationships/hyperlink" Target="https://podminky.urs.cz/item/CS_URS_2023_02/564831011" TargetMode="External" /><Relationship Id="rId28" Type="http://schemas.openxmlformats.org/officeDocument/2006/relationships/hyperlink" Target="https://podminky.urs.cz/item/CS_URS_2023_02/564851111" TargetMode="External" /><Relationship Id="rId29" Type="http://schemas.openxmlformats.org/officeDocument/2006/relationships/hyperlink" Target="https://podminky.urs.cz/item/CS_URS_2023_02/565145101" TargetMode="External" /><Relationship Id="rId30" Type="http://schemas.openxmlformats.org/officeDocument/2006/relationships/hyperlink" Target="https://podminky.urs.cz/item/CS_URS_2023_02/573191111" TargetMode="External" /><Relationship Id="rId31" Type="http://schemas.openxmlformats.org/officeDocument/2006/relationships/hyperlink" Target="https://podminky.urs.cz/item/CS_URS_2023_02/573231108" TargetMode="External" /><Relationship Id="rId32" Type="http://schemas.openxmlformats.org/officeDocument/2006/relationships/hyperlink" Target="https://podminky.urs.cz/item/CS_URS_2023_02/577134111" TargetMode="External" /><Relationship Id="rId33" Type="http://schemas.openxmlformats.org/officeDocument/2006/relationships/hyperlink" Target="https://podminky.urs.cz/item/CS_URS_2023_02/581121215" TargetMode="External" /><Relationship Id="rId34" Type="http://schemas.openxmlformats.org/officeDocument/2006/relationships/hyperlink" Target="https://podminky.urs.cz/item/CS_URS_2023_02/596211112" TargetMode="External" /><Relationship Id="rId35" Type="http://schemas.openxmlformats.org/officeDocument/2006/relationships/hyperlink" Target="https://podminky.urs.cz/item/CS_URS_2023_02/596811120" TargetMode="External" /><Relationship Id="rId36" Type="http://schemas.openxmlformats.org/officeDocument/2006/relationships/hyperlink" Target="https://podminky.urs.cz/item/CS_URS_2023_02/916131213" TargetMode="External" /><Relationship Id="rId37" Type="http://schemas.openxmlformats.org/officeDocument/2006/relationships/hyperlink" Target="https://podminky.urs.cz/item/CS_URS_2023_02/916133112" TargetMode="External" /><Relationship Id="rId38" Type="http://schemas.openxmlformats.org/officeDocument/2006/relationships/hyperlink" Target="https://podminky.urs.cz/item/CS_URS_2023_02/916331112" TargetMode="External" /><Relationship Id="rId39" Type="http://schemas.openxmlformats.org/officeDocument/2006/relationships/hyperlink" Target="https://podminky.urs.cz/item/CS_URS_2023_02/916991121" TargetMode="External" /><Relationship Id="rId40" Type="http://schemas.openxmlformats.org/officeDocument/2006/relationships/hyperlink" Target="https://podminky.urs.cz/item/CS_URS_2023_02/919732211" TargetMode="External" /><Relationship Id="rId41" Type="http://schemas.openxmlformats.org/officeDocument/2006/relationships/hyperlink" Target="https://podminky.urs.cz/item/CS_URS_2023_02/979054451" TargetMode="External" /><Relationship Id="rId42" Type="http://schemas.openxmlformats.org/officeDocument/2006/relationships/hyperlink" Target="https://podminky.urs.cz/item/CS_URS_2023_02/998223011" TargetMode="External" /><Relationship Id="rId43" Type="http://schemas.openxmlformats.org/officeDocument/2006/relationships/hyperlink" Target="https://podminky.urs.cz/item/CS_URS_2023_02/460161142" TargetMode="External" /><Relationship Id="rId44" Type="http://schemas.openxmlformats.org/officeDocument/2006/relationships/hyperlink" Target="https://podminky.urs.cz/item/CS_URS_2023_02/460341111" TargetMode="External" /><Relationship Id="rId45" Type="http://schemas.openxmlformats.org/officeDocument/2006/relationships/hyperlink" Target="https://podminky.urs.cz/item/CS_URS_2023_02/460341121" TargetMode="External" /><Relationship Id="rId46" Type="http://schemas.openxmlformats.org/officeDocument/2006/relationships/hyperlink" Target="https://podminky.urs.cz/item/CS_URS_2023_02/460361121" TargetMode="External" /><Relationship Id="rId47" Type="http://schemas.openxmlformats.org/officeDocument/2006/relationships/hyperlink" Target="https://podminky.urs.cz/item/CS_URS_2023_02/460431152" TargetMode="External" /><Relationship Id="rId48" Type="http://schemas.openxmlformats.org/officeDocument/2006/relationships/hyperlink" Target="https://podminky.urs.cz/item/CS_URS_2023_02/460791114" TargetMode="External" /><Relationship Id="rId49" Type="http://schemas.openxmlformats.org/officeDocument/2006/relationships/hyperlink" Target="https://podminky.urs.cz/item/CS_URS_2023_02/469981111" TargetMode="External" /><Relationship Id="rId5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22252203" TargetMode="External" /><Relationship Id="rId2" Type="http://schemas.openxmlformats.org/officeDocument/2006/relationships/hyperlink" Target="https://podminky.urs.cz/item/CS_URS_2023_02/162751117" TargetMode="External" /><Relationship Id="rId3" Type="http://schemas.openxmlformats.org/officeDocument/2006/relationships/hyperlink" Target="https://podminky.urs.cz/item/CS_URS_2023_02/162751119" TargetMode="External" /><Relationship Id="rId4" Type="http://schemas.openxmlformats.org/officeDocument/2006/relationships/hyperlink" Target="https://podminky.urs.cz/item/CS_URS_2023_02/171201231" TargetMode="External" /><Relationship Id="rId5" Type="http://schemas.openxmlformats.org/officeDocument/2006/relationships/hyperlink" Target="https://podminky.urs.cz/item/CS_URS_2023_02/171251201" TargetMode="External" /><Relationship Id="rId6" Type="http://schemas.openxmlformats.org/officeDocument/2006/relationships/hyperlink" Target="https://podminky.urs.cz/item/CS_URS_2023_02/181913112" TargetMode="External" /><Relationship Id="rId7" Type="http://schemas.openxmlformats.org/officeDocument/2006/relationships/hyperlink" Target="https://podminky.urs.cz/item/CS_URS_2023_02/564861011" TargetMode="External" /><Relationship Id="rId8" Type="http://schemas.openxmlformats.org/officeDocument/2006/relationships/hyperlink" Target="https://podminky.urs.cz/item/CS_URS_2023_02/596212210" TargetMode="External" /><Relationship Id="rId9" Type="http://schemas.openxmlformats.org/officeDocument/2006/relationships/hyperlink" Target="https://podminky.urs.cz/item/CS_URS_2023_02/596412211" TargetMode="External" /><Relationship Id="rId10" Type="http://schemas.openxmlformats.org/officeDocument/2006/relationships/hyperlink" Target="https://podminky.urs.cz/item/CS_URS_2023_02/914111111" TargetMode="External" /><Relationship Id="rId11" Type="http://schemas.openxmlformats.org/officeDocument/2006/relationships/hyperlink" Target="https://podminky.urs.cz/item/CS_URS_2023_02/914511113" TargetMode="External" /><Relationship Id="rId12" Type="http://schemas.openxmlformats.org/officeDocument/2006/relationships/hyperlink" Target="https://podminky.urs.cz/item/CS_URS_2023_02/915111111" TargetMode="External" /><Relationship Id="rId13" Type="http://schemas.openxmlformats.org/officeDocument/2006/relationships/hyperlink" Target="https://podminky.urs.cz/item/CS_URS_2023_02/915131111" TargetMode="External" /><Relationship Id="rId14" Type="http://schemas.openxmlformats.org/officeDocument/2006/relationships/hyperlink" Target="https://podminky.urs.cz/item/CS_URS_2023_02/915211112" TargetMode="External" /><Relationship Id="rId15" Type="http://schemas.openxmlformats.org/officeDocument/2006/relationships/hyperlink" Target="https://podminky.urs.cz/item/CS_URS_2023_02/915231112" TargetMode="External" /><Relationship Id="rId16" Type="http://schemas.openxmlformats.org/officeDocument/2006/relationships/hyperlink" Target="https://podminky.urs.cz/item/CS_URS_2023_02/915611111" TargetMode="External" /><Relationship Id="rId17" Type="http://schemas.openxmlformats.org/officeDocument/2006/relationships/hyperlink" Target="https://podminky.urs.cz/item/CS_URS_2023_02/915621111" TargetMode="External" /><Relationship Id="rId18" Type="http://schemas.openxmlformats.org/officeDocument/2006/relationships/hyperlink" Target="https://podminky.urs.cz/item/CS_URS_2023_02/916132113" TargetMode="External" /><Relationship Id="rId19" Type="http://schemas.openxmlformats.org/officeDocument/2006/relationships/hyperlink" Target="https://podminky.urs.cz/item/CS_URS_2023_02/998223011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103000" TargetMode="External" /><Relationship Id="rId2" Type="http://schemas.openxmlformats.org/officeDocument/2006/relationships/hyperlink" Target="https://podminky.urs.cz/item/CS_URS_2022_02/012203000" TargetMode="External" /><Relationship Id="rId3" Type="http://schemas.openxmlformats.org/officeDocument/2006/relationships/hyperlink" Target="https://podminky.urs.cz/item/CS_URS_2023_02/012303000" TargetMode="External" /><Relationship Id="rId4" Type="http://schemas.openxmlformats.org/officeDocument/2006/relationships/hyperlink" Target="https://podminky.urs.cz/item/CS_URS_2022_02/013254000" TargetMode="External" /><Relationship Id="rId5" Type="http://schemas.openxmlformats.org/officeDocument/2006/relationships/hyperlink" Target="https://podminky.urs.cz/item/CS_URS_2023_02/030001000" TargetMode="External" /><Relationship Id="rId6" Type="http://schemas.openxmlformats.org/officeDocument/2006/relationships/hyperlink" Target="https://podminky.urs.cz/item/CS_URS_2023_02/043002000" TargetMode="External" /><Relationship Id="rId7" Type="http://schemas.openxmlformats.org/officeDocument/2006/relationships/hyperlink" Target="https://podminky.urs.cz/item/CS_URS_2023_02/060001000" TargetMode="External" /><Relationship Id="rId8" Type="http://schemas.openxmlformats.org/officeDocument/2006/relationships/hyperlink" Target="https://podminky.urs.cz/item/CS_URS_2023_02/070001000" TargetMode="External" /><Relationship Id="rId9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33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36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38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54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55</v>
      </c>
      <c r="AI60" s="42"/>
      <c r="AJ60" s="42"/>
      <c r="AK60" s="42"/>
      <c r="AL60" s="42"/>
      <c r="AM60" s="64" t="s">
        <v>56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57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58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55</v>
      </c>
      <c r="AI75" s="42"/>
      <c r="AJ75" s="42"/>
      <c r="AK75" s="42"/>
      <c r="AL75" s="42"/>
      <c r="AM75" s="64" t="s">
        <v>56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59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v ul. Příčná, Broumov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ulice Příčná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9. 11. 2023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Broumov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Adam Beneš</v>
      </c>
      <c r="AN89" s="71"/>
      <c r="AO89" s="71"/>
      <c r="AP89" s="71"/>
      <c r="AQ89" s="40"/>
      <c r="AR89" s="44"/>
      <c r="AS89" s="81" t="s">
        <v>60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>TMI Building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61</v>
      </c>
      <c r="D92" s="94"/>
      <c r="E92" s="94"/>
      <c r="F92" s="94"/>
      <c r="G92" s="94"/>
      <c r="H92" s="95"/>
      <c r="I92" s="96" t="s">
        <v>62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63</v>
      </c>
      <c r="AH92" s="94"/>
      <c r="AI92" s="94"/>
      <c r="AJ92" s="94"/>
      <c r="AK92" s="94"/>
      <c r="AL92" s="94"/>
      <c r="AM92" s="94"/>
      <c r="AN92" s="96" t="s">
        <v>64</v>
      </c>
      <c r="AO92" s="94"/>
      <c r="AP92" s="98"/>
      <c r="AQ92" s="99" t="s">
        <v>65</v>
      </c>
      <c r="AR92" s="44"/>
      <c r="AS92" s="100" t="s">
        <v>66</v>
      </c>
      <c r="AT92" s="101" t="s">
        <v>67</v>
      </c>
      <c r="AU92" s="101" t="s">
        <v>68</v>
      </c>
      <c r="AV92" s="101" t="s">
        <v>69</v>
      </c>
      <c r="AW92" s="101" t="s">
        <v>70</v>
      </c>
      <c r="AX92" s="101" t="s">
        <v>71</v>
      </c>
      <c r="AY92" s="101" t="s">
        <v>72</v>
      </c>
      <c r="AZ92" s="101" t="s">
        <v>73</v>
      </c>
      <c r="BA92" s="101" t="s">
        <v>74</v>
      </c>
      <c r="BB92" s="101" t="s">
        <v>75</v>
      </c>
      <c r="BC92" s="101" t="s">
        <v>76</v>
      </c>
      <c r="BD92" s="102" t="s">
        <v>77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78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ROUND(AG95+AG96+AG99,2)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ROUND(AS95+AS96+AS99,2)</f>
        <v>0</v>
      </c>
      <c r="AT94" s="114">
        <f>ROUND(SUM(AV94:AW94),2)</f>
        <v>0</v>
      </c>
      <c r="AU94" s="115">
        <f>ROUND(AU95+AU96+AU99,5)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ROUND(AZ95+AZ96+AZ99,2)</f>
        <v>0</v>
      </c>
      <c r="BA94" s="114">
        <f>ROUND(BA95+BA96+BA99,2)</f>
        <v>0</v>
      </c>
      <c r="BB94" s="114">
        <f>ROUND(BB95+BB96+BB99,2)</f>
        <v>0</v>
      </c>
      <c r="BC94" s="114">
        <f>ROUND(BC95+BC96+BC99,2)</f>
        <v>0</v>
      </c>
      <c r="BD94" s="116">
        <f>ROUND(BD95+BD96+BD99,2)</f>
        <v>0</v>
      </c>
      <c r="BE94" s="6"/>
      <c r="BS94" s="117" t="s">
        <v>79</v>
      </c>
      <c r="BT94" s="117" t="s">
        <v>80</v>
      </c>
      <c r="BU94" s="118" t="s">
        <v>81</v>
      </c>
      <c r="BV94" s="117" t="s">
        <v>82</v>
      </c>
      <c r="BW94" s="117" t="s">
        <v>5</v>
      </c>
      <c r="BX94" s="117" t="s">
        <v>83</v>
      </c>
      <c r="CL94" s="117" t="s">
        <v>1</v>
      </c>
    </row>
    <row r="95" s="7" customFormat="1" ht="24.75" customHeight="1">
      <c r="A95" s="119" t="s">
        <v>84</v>
      </c>
      <c r="B95" s="120"/>
      <c r="C95" s="121"/>
      <c r="D95" s="122" t="s">
        <v>85</v>
      </c>
      <c r="E95" s="122"/>
      <c r="F95" s="122"/>
      <c r="G95" s="122"/>
      <c r="H95" s="122"/>
      <c r="I95" s="123"/>
      <c r="J95" s="122" t="s">
        <v>86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100.1 - Chodník podél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87</v>
      </c>
      <c r="AR95" s="126"/>
      <c r="AS95" s="127">
        <v>0</v>
      </c>
      <c r="AT95" s="128">
        <f>ROUND(SUM(AV95:AW95),2)</f>
        <v>0</v>
      </c>
      <c r="AU95" s="129">
        <f>'SO 100.1 - Chodník podél ...'!P125</f>
        <v>0</v>
      </c>
      <c r="AV95" s="128">
        <f>'SO 100.1 - Chodník podél ...'!J33</f>
        <v>0</v>
      </c>
      <c r="AW95" s="128">
        <f>'SO 100.1 - Chodník podél ...'!J34</f>
        <v>0</v>
      </c>
      <c r="AX95" s="128">
        <f>'SO 100.1 - Chodník podél ...'!J35</f>
        <v>0</v>
      </c>
      <c r="AY95" s="128">
        <f>'SO 100.1 - Chodník podél ...'!J36</f>
        <v>0</v>
      </c>
      <c r="AZ95" s="128">
        <f>'SO 100.1 - Chodník podél ...'!F33</f>
        <v>0</v>
      </c>
      <c r="BA95" s="128">
        <f>'SO 100.1 - Chodník podél ...'!F34</f>
        <v>0</v>
      </c>
      <c r="BB95" s="128">
        <f>'SO 100.1 - Chodník podél ...'!F35</f>
        <v>0</v>
      </c>
      <c r="BC95" s="128">
        <f>'SO 100.1 - Chodník podél ...'!F36</f>
        <v>0</v>
      </c>
      <c r="BD95" s="130">
        <f>'SO 100.1 - Chodník podél ...'!F37</f>
        <v>0</v>
      </c>
      <c r="BE95" s="7"/>
      <c r="BT95" s="131" t="s">
        <v>14</v>
      </c>
      <c r="BV95" s="131" t="s">
        <v>82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24.75" customHeight="1">
      <c r="A96" s="7"/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32">
        <f>ROUND(SUM(AG97:AG98),2)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87</v>
      </c>
      <c r="AR96" s="126"/>
      <c r="AS96" s="127">
        <f>ROUND(SUM(AS97:AS98),2)</f>
        <v>0</v>
      </c>
      <c r="AT96" s="128">
        <f>ROUND(SUM(AV96:AW96),2)</f>
        <v>0</v>
      </c>
      <c r="AU96" s="129">
        <f>ROUND(SUM(AU97:AU98),5)</f>
        <v>0</v>
      </c>
      <c r="AV96" s="128">
        <f>ROUND(AZ96*L29,2)</f>
        <v>0</v>
      </c>
      <c r="AW96" s="128">
        <f>ROUND(BA96*L30,2)</f>
        <v>0</v>
      </c>
      <c r="AX96" s="128">
        <f>ROUND(BB96*L29,2)</f>
        <v>0</v>
      </c>
      <c r="AY96" s="128">
        <f>ROUND(BC96*L30,2)</f>
        <v>0</v>
      </c>
      <c r="AZ96" s="128">
        <f>ROUND(SUM(AZ97:AZ98),2)</f>
        <v>0</v>
      </c>
      <c r="BA96" s="128">
        <f>ROUND(SUM(BA97:BA98),2)</f>
        <v>0</v>
      </c>
      <c r="BB96" s="128">
        <f>ROUND(SUM(BB97:BB98),2)</f>
        <v>0</v>
      </c>
      <c r="BC96" s="128">
        <f>ROUND(SUM(BC97:BC98),2)</f>
        <v>0</v>
      </c>
      <c r="BD96" s="130">
        <f>ROUND(SUM(BD97:BD98),2)</f>
        <v>0</v>
      </c>
      <c r="BE96" s="7"/>
      <c r="BS96" s="131" t="s">
        <v>79</v>
      </c>
      <c r="BT96" s="131" t="s">
        <v>14</v>
      </c>
      <c r="BU96" s="131" t="s">
        <v>81</v>
      </c>
      <c r="BV96" s="131" t="s">
        <v>82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4" customFormat="1" ht="23.25" customHeight="1">
      <c r="A97" s="119" t="s">
        <v>84</v>
      </c>
      <c r="B97" s="70"/>
      <c r="C97" s="133"/>
      <c r="D97" s="133"/>
      <c r="E97" s="134" t="s">
        <v>93</v>
      </c>
      <c r="F97" s="134"/>
      <c r="G97" s="134"/>
      <c r="H97" s="134"/>
      <c r="I97" s="134"/>
      <c r="J97" s="133"/>
      <c r="K97" s="134" t="s">
        <v>94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'SO 100.2.1 - Uznatelné ná...'!J32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95</v>
      </c>
      <c r="AR97" s="72"/>
      <c r="AS97" s="137">
        <v>0</v>
      </c>
      <c r="AT97" s="138">
        <f>ROUND(SUM(AV97:AW97),2)</f>
        <v>0</v>
      </c>
      <c r="AU97" s="139">
        <f>'SO 100.2.1 - Uznatelné ná...'!P129</f>
        <v>0</v>
      </c>
      <c r="AV97" s="138">
        <f>'SO 100.2.1 - Uznatelné ná...'!J35</f>
        <v>0</v>
      </c>
      <c r="AW97" s="138">
        <f>'SO 100.2.1 - Uznatelné ná...'!J36</f>
        <v>0</v>
      </c>
      <c r="AX97" s="138">
        <f>'SO 100.2.1 - Uznatelné ná...'!J37</f>
        <v>0</v>
      </c>
      <c r="AY97" s="138">
        <f>'SO 100.2.1 - Uznatelné ná...'!J38</f>
        <v>0</v>
      </c>
      <c r="AZ97" s="138">
        <f>'SO 100.2.1 - Uznatelné ná...'!F35</f>
        <v>0</v>
      </c>
      <c r="BA97" s="138">
        <f>'SO 100.2.1 - Uznatelné ná...'!F36</f>
        <v>0</v>
      </c>
      <c r="BB97" s="138">
        <f>'SO 100.2.1 - Uznatelné ná...'!F37</f>
        <v>0</v>
      </c>
      <c r="BC97" s="138">
        <f>'SO 100.2.1 - Uznatelné ná...'!F38</f>
        <v>0</v>
      </c>
      <c r="BD97" s="140">
        <f>'SO 100.2.1 - Uznatelné ná...'!F39</f>
        <v>0</v>
      </c>
      <c r="BE97" s="4"/>
      <c r="BT97" s="141" t="s">
        <v>89</v>
      </c>
      <c r="BV97" s="141" t="s">
        <v>82</v>
      </c>
      <c r="BW97" s="141" t="s">
        <v>96</v>
      </c>
      <c r="BX97" s="141" t="s">
        <v>92</v>
      </c>
      <c r="CL97" s="141" t="s">
        <v>1</v>
      </c>
    </row>
    <row r="98" s="4" customFormat="1" ht="23.25" customHeight="1">
      <c r="A98" s="119" t="s">
        <v>84</v>
      </c>
      <c r="B98" s="70"/>
      <c r="C98" s="133"/>
      <c r="D98" s="133"/>
      <c r="E98" s="134" t="s">
        <v>97</v>
      </c>
      <c r="F98" s="134"/>
      <c r="G98" s="134"/>
      <c r="H98" s="134"/>
      <c r="I98" s="134"/>
      <c r="J98" s="133"/>
      <c r="K98" s="134" t="s">
        <v>98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'SO 100.2.2 - Neuznatelné 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95</v>
      </c>
      <c r="AR98" s="72"/>
      <c r="AS98" s="137">
        <v>0</v>
      </c>
      <c r="AT98" s="138">
        <f>ROUND(SUM(AV98:AW98),2)</f>
        <v>0</v>
      </c>
      <c r="AU98" s="139">
        <f>'SO 100.2.2 - Neuznatelné ...'!P125</f>
        <v>0</v>
      </c>
      <c r="AV98" s="138">
        <f>'SO 100.2.2 - Neuznatelné ...'!J35</f>
        <v>0</v>
      </c>
      <c r="AW98" s="138">
        <f>'SO 100.2.2 - Neuznatelné ...'!J36</f>
        <v>0</v>
      </c>
      <c r="AX98" s="138">
        <f>'SO 100.2.2 - Neuznatelné ...'!J37</f>
        <v>0</v>
      </c>
      <c r="AY98" s="138">
        <f>'SO 100.2.2 - Neuznatelné ...'!J38</f>
        <v>0</v>
      </c>
      <c r="AZ98" s="138">
        <f>'SO 100.2.2 - Neuznatelné ...'!F35</f>
        <v>0</v>
      </c>
      <c r="BA98" s="138">
        <f>'SO 100.2.2 - Neuznatelné ...'!F36</f>
        <v>0</v>
      </c>
      <c r="BB98" s="138">
        <f>'SO 100.2.2 - Neuznatelné ...'!F37</f>
        <v>0</v>
      </c>
      <c r="BC98" s="138">
        <f>'SO 100.2.2 - Neuznatelné ...'!F38</f>
        <v>0</v>
      </c>
      <c r="BD98" s="140">
        <f>'SO 100.2.2 - Neuznatelné ...'!F39</f>
        <v>0</v>
      </c>
      <c r="BE98" s="4"/>
      <c r="BT98" s="141" t="s">
        <v>89</v>
      </c>
      <c r="BV98" s="141" t="s">
        <v>82</v>
      </c>
      <c r="BW98" s="141" t="s">
        <v>99</v>
      </c>
      <c r="BX98" s="141" t="s">
        <v>92</v>
      </c>
      <c r="CL98" s="141" t="s">
        <v>1</v>
      </c>
    </row>
    <row r="99" s="7" customFormat="1" ht="16.5" customHeight="1">
      <c r="A99" s="119" t="s">
        <v>84</v>
      </c>
      <c r="B99" s="120"/>
      <c r="C99" s="121"/>
      <c r="D99" s="122" t="s">
        <v>100</v>
      </c>
      <c r="E99" s="122"/>
      <c r="F99" s="122"/>
      <c r="G99" s="122"/>
      <c r="H99" s="122"/>
      <c r="I99" s="123"/>
      <c r="J99" s="122" t="s">
        <v>101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'VRN - Vedlejší rozpočtové...'!J30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87</v>
      </c>
      <c r="AR99" s="126"/>
      <c r="AS99" s="142">
        <v>0</v>
      </c>
      <c r="AT99" s="143">
        <f>ROUND(SUM(AV99:AW99),2)</f>
        <v>0</v>
      </c>
      <c r="AU99" s="144">
        <f>'VRN - Vedlejší rozpočtové...'!P122</f>
        <v>0</v>
      </c>
      <c r="AV99" s="143">
        <f>'VRN - Vedlejší rozpočtové...'!J33</f>
        <v>0</v>
      </c>
      <c r="AW99" s="143">
        <f>'VRN - Vedlejší rozpočtové...'!J34</f>
        <v>0</v>
      </c>
      <c r="AX99" s="143">
        <f>'VRN - Vedlejší rozpočtové...'!J35</f>
        <v>0</v>
      </c>
      <c r="AY99" s="143">
        <f>'VRN - Vedlejší rozpočtové...'!J36</f>
        <v>0</v>
      </c>
      <c r="AZ99" s="143">
        <f>'VRN - Vedlejší rozpočtové...'!F33</f>
        <v>0</v>
      </c>
      <c r="BA99" s="143">
        <f>'VRN - Vedlejší rozpočtové...'!F34</f>
        <v>0</v>
      </c>
      <c r="BB99" s="143">
        <f>'VRN - Vedlejší rozpočtové...'!F35</f>
        <v>0</v>
      </c>
      <c r="BC99" s="143">
        <f>'VRN - Vedlejší rozpočtové...'!F36</f>
        <v>0</v>
      </c>
      <c r="BD99" s="145">
        <f>'VRN - Vedlejší rozpočtové...'!F37</f>
        <v>0</v>
      </c>
      <c r="BE99" s="7"/>
      <c r="BT99" s="131" t="s">
        <v>14</v>
      </c>
      <c r="BV99" s="131" t="s">
        <v>82</v>
      </c>
      <c r="BW99" s="131" t="s">
        <v>102</v>
      </c>
      <c r="BX99" s="131" t="s">
        <v>5</v>
      </c>
      <c r="CL99" s="131" t="s">
        <v>1</v>
      </c>
      <c r="CM99" s="131" t="s">
        <v>89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JUMdei46Twp8m5ooZ1zDQHk8y7bkAcsY7cSmXYP8guHDLgO5vYvTQuwpITPLNqZPu9Bvrzvr/TVHYryL68d45w==" hashValue="FTUK325m1293JOtQBj3Nk6z899M/ZS2vBW7rNdz32BbeiERsq4J38dfAmpat67b6m/Ymfbhkqzji6lm/L8p+1g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SO 100.1 - Chodník podél ...'!C2" display="/"/>
    <hyperlink ref="A97" location="'SO 100.2.1 - Uznatelné ná...'!C2" display="/"/>
    <hyperlink ref="A98" location="'SO 100.2.2 - Neuznatelné ..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89</v>
      </c>
    </row>
    <row r="4" s="1" customFormat="1" ht="24.96" customHeight="1">
      <c r="B4" s="20"/>
      <c r="D4" s="148" t="s">
        <v>103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Chodník v ul. Příčná, Broumov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105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9. 11. 2023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32</v>
      </c>
      <c r="F21" s="38"/>
      <c r="G21" s="38"/>
      <c r="H21" s="38"/>
      <c r="I21" s="150" t="s">
        <v>27</v>
      </c>
      <c r="J21" s="141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35</v>
      </c>
      <c r="E23" s="38"/>
      <c r="F23" s="38"/>
      <c r="G23" s="38"/>
      <c r="H23" s="38"/>
      <c r="I23" s="150" t="s">
        <v>25</v>
      </c>
      <c r="J23" s="141" t="s">
        <v>36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37</v>
      </c>
      <c r="F24" s="38"/>
      <c r="G24" s="38"/>
      <c r="H24" s="38"/>
      <c r="I24" s="150" t="s">
        <v>27</v>
      </c>
      <c r="J24" s="141" t="s">
        <v>38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40</v>
      </c>
      <c r="E30" s="38"/>
      <c r="F30" s="38"/>
      <c r="G30" s="38"/>
      <c r="H30" s="38"/>
      <c r="I30" s="38"/>
      <c r="J30" s="160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42</v>
      </c>
      <c r="G32" s="38"/>
      <c r="H32" s="38"/>
      <c r="I32" s="161" t="s">
        <v>41</v>
      </c>
      <c r="J32" s="161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44</v>
      </c>
      <c r="E33" s="150" t="s">
        <v>45</v>
      </c>
      <c r="F33" s="163">
        <f>ROUND((SUM(BE125:BE378)),  2)</f>
        <v>0</v>
      </c>
      <c r="G33" s="38"/>
      <c r="H33" s="38"/>
      <c r="I33" s="164">
        <v>0.20999999999999999</v>
      </c>
      <c r="J33" s="163">
        <f>ROUND(((SUM(BE125:BE378))*I33),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46</v>
      </c>
      <c r="F34" s="163">
        <f>ROUND((SUM(BF125:BF378)),  2)</f>
        <v>0</v>
      </c>
      <c r="G34" s="38"/>
      <c r="H34" s="38"/>
      <c r="I34" s="164">
        <v>0.14999999999999999</v>
      </c>
      <c r="J34" s="163">
        <f>ROUND(((SUM(BF125:BF378))*I34),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47</v>
      </c>
      <c r="F35" s="163">
        <f>ROUND((SUM(BG125:BG378)),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48</v>
      </c>
      <c r="F36" s="163">
        <f>ROUND((SUM(BH125:BH378)),  2)</f>
        <v>0</v>
      </c>
      <c r="G36" s="38"/>
      <c r="H36" s="38"/>
      <c r="I36" s="164">
        <v>0.14999999999999999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49</v>
      </c>
      <c r="F37" s="163">
        <f>ROUND((SUM(BI125:BI378)),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50</v>
      </c>
      <c r="E39" s="167"/>
      <c r="F39" s="167"/>
      <c r="G39" s="168" t="s">
        <v>51</v>
      </c>
      <c r="H39" s="169" t="s">
        <v>52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53</v>
      </c>
      <c r="E50" s="173"/>
      <c r="F50" s="173"/>
      <c r="G50" s="172" t="s">
        <v>54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55</v>
      </c>
      <c r="E61" s="175"/>
      <c r="F61" s="176" t="s">
        <v>56</v>
      </c>
      <c r="G61" s="174" t="s">
        <v>55</v>
      </c>
      <c r="H61" s="175"/>
      <c r="I61" s="175"/>
      <c r="J61" s="177" t="s">
        <v>56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57</v>
      </c>
      <c r="E65" s="178"/>
      <c r="F65" s="178"/>
      <c r="G65" s="172" t="s">
        <v>58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55</v>
      </c>
      <c r="E76" s="175"/>
      <c r="F76" s="176" t="s">
        <v>56</v>
      </c>
      <c r="G76" s="174" t="s">
        <v>55</v>
      </c>
      <c r="H76" s="175"/>
      <c r="I76" s="175"/>
      <c r="J76" s="177" t="s">
        <v>56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Chodník v ul. Příčná, Broumov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100.1 - Chodník podél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ulice Příčná</v>
      </c>
      <c r="G89" s="40"/>
      <c r="H89" s="40"/>
      <c r="I89" s="32" t="s">
        <v>22</v>
      </c>
      <c r="J89" s="79" t="str">
        <f>IF(J12="","",J12)</f>
        <v>9. 11. 2023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Broumov</v>
      </c>
      <c r="G91" s="40"/>
      <c r="H91" s="40"/>
      <c r="I91" s="32" t="s">
        <v>30</v>
      </c>
      <c r="J91" s="36" t="str">
        <f>E21</f>
        <v>Ing. Adam Beneš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TMI Building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107</v>
      </c>
      <c r="D94" s="185"/>
      <c r="E94" s="185"/>
      <c r="F94" s="185"/>
      <c r="G94" s="185"/>
      <c r="H94" s="185"/>
      <c r="I94" s="185"/>
      <c r="J94" s="186" t="s">
        <v>108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109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8"/>
      <c r="C97" s="189"/>
      <c r="D97" s="190" t="s">
        <v>111</v>
      </c>
      <c r="E97" s="191"/>
      <c r="F97" s="191"/>
      <c r="G97" s="191"/>
      <c r="H97" s="191"/>
      <c r="I97" s="191"/>
      <c r="J97" s="192">
        <f>J126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112</v>
      </c>
      <c r="E98" s="196"/>
      <c r="F98" s="196"/>
      <c r="G98" s="196"/>
      <c r="H98" s="196"/>
      <c r="I98" s="196"/>
      <c r="J98" s="197">
        <f>J127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113</v>
      </c>
      <c r="E99" s="196"/>
      <c r="F99" s="196"/>
      <c r="G99" s="196"/>
      <c r="H99" s="196"/>
      <c r="I99" s="196"/>
      <c r="J99" s="197">
        <f>J149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114</v>
      </c>
      <c r="E100" s="196"/>
      <c r="F100" s="196"/>
      <c r="G100" s="196"/>
      <c r="H100" s="196"/>
      <c r="I100" s="196"/>
      <c r="J100" s="197">
        <f>J218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115</v>
      </c>
      <c r="E101" s="196"/>
      <c r="F101" s="196"/>
      <c r="G101" s="196"/>
      <c r="H101" s="196"/>
      <c r="I101" s="196"/>
      <c r="J101" s="197">
        <f>J249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116</v>
      </c>
      <c r="E102" s="196"/>
      <c r="F102" s="196"/>
      <c r="G102" s="196"/>
      <c r="H102" s="196"/>
      <c r="I102" s="196"/>
      <c r="J102" s="197">
        <f>J292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117</v>
      </c>
      <c r="E103" s="196"/>
      <c r="F103" s="196"/>
      <c r="G103" s="196"/>
      <c r="H103" s="196"/>
      <c r="I103" s="196"/>
      <c r="J103" s="197">
        <f>J363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118</v>
      </c>
      <c r="E104" s="191"/>
      <c r="F104" s="191"/>
      <c r="G104" s="191"/>
      <c r="H104" s="191"/>
      <c r="I104" s="191"/>
      <c r="J104" s="192">
        <f>J367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119</v>
      </c>
      <c r="E105" s="196"/>
      <c r="F105" s="196"/>
      <c r="G105" s="196"/>
      <c r="H105" s="196"/>
      <c r="I105" s="196"/>
      <c r="J105" s="197">
        <f>J368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Chodník v ul. Příčná, Broumov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100.1 - Chodník podél komunikace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ulice Příčná</v>
      </c>
      <c r="G119" s="40"/>
      <c r="H119" s="40"/>
      <c r="I119" s="32" t="s">
        <v>22</v>
      </c>
      <c r="J119" s="79" t="str">
        <f>IF(J12="","",J12)</f>
        <v>9. 11. 2023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Broumov</v>
      </c>
      <c r="G121" s="40"/>
      <c r="H121" s="40"/>
      <c r="I121" s="32" t="s">
        <v>30</v>
      </c>
      <c r="J121" s="36" t="str">
        <f>E21</f>
        <v>Ing. Adam Beneš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35</v>
      </c>
      <c r="J122" s="36" t="str">
        <f>E24</f>
        <v>TMI Building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121</v>
      </c>
      <c r="D124" s="202" t="s">
        <v>65</v>
      </c>
      <c r="E124" s="202" t="s">
        <v>61</v>
      </c>
      <c r="F124" s="202" t="s">
        <v>62</v>
      </c>
      <c r="G124" s="202" t="s">
        <v>122</v>
      </c>
      <c r="H124" s="202" t="s">
        <v>123</v>
      </c>
      <c r="I124" s="202" t="s">
        <v>124</v>
      </c>
      <c r="J124" s="202" t="s">
        <v>108</v>
      </c>
      <c r="K124" s="203" t="s">
        <v>125</v>
      </c>
      <c r="L124" s="204"/>
      <c r="M124" s="100" t="s">
        <v>1</v>
      </c>
      <c r="N124" s="101" t="s">
        <v>44</v>
      </c>
      <c r="O124" s="101" t="s">
        <v>126</v>
      </c>
      <c r="P124" s="101" t="s">
        <v>127</v>
      </c>
      <c r="Q124" s="101" t="s">
        <v>128</v>
      </c>
      <c r="R124" s="101" t="s">
        <v>129</v>
      </c>
      <c r="S124" s="101" t="s">
        <v>130</v>
      </c>
      <c r="T124" s="102" t="s">
        <v>131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132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P126+P367</f>
        <v>0</v>
      </c>
      <c r="Q125" s="104"/>
      <c r="R125" s="207">
        <f>R126+R367</f>
        <v>446.49455359999996</v>
      </c>
      <c r="S125" s="104"/>
      <c r="T125" s="208">
        <f>T126+T367</f>
        <v>237.10955999999999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79</v>
      </c>
      <c r="AU125" s="17" t="s">
        <v>110</v>
      </c>
      <c r="BK125" s="209">
        <f>BK126+BK367</f>
        <v>0</v>
      </c>
    </row>
    <row r="126" s="12" customFormat="1" ht="25.92" customHeight="1">
      <c r="A126" s="12"/>
      <c r="B126" s="210"/>
      <c r="C126" s="211"/>
      <c r="D126" s="212" t="s">
        <v>79</v>
      </c>
      <c r="E126" s="213" t="s">
        <v>133</v>
      </c>
      <c r="F126" s="213" t="s">
        <v>134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P127+P149+P218+P249+P292+P363</f>
        <v>0</v>
      </c>
      <c r="Q126" s="218"/>
      <c r="R126" s="219">
        <f>R127+R149+R218+R249+R292+R363</f>
        <v>446.45687959999998</v>
      </c>
      <c r="S126" s="218"/>
      <c r="T126" s="220">
        <f>T127+T149+T218+T249+T292+T363</f>
        <v>237.10955999999999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14</v>
      </c>
      <c r="AT126" s="222" t="s">
        <v>79</v>
      </c>
      <c r="AU126" s="222" t="s">
        <v>80</v>
      </c>
      <c r="AY126" s="221" t="s">
        <v>135</v>
      </c>
      <c r="BK126" s="223">
        <f>BK127+BK149+BK218+BK249+BK292+BK363</f>
        <v>0</v>
      </c>
    </row>
    <row r="127" s="12" customFormat="1" ht="22.8" customHeight="1">
      <c r="A127" s="12"/>
      <c r="B127" s="210"/>
      <c r="C127" s="211"/>
      <c r="D127" s="212" t="s">
        <v>79</v>
      </c>
      <c r="E127" s="224" t="s">
        <v>14</v>
      </c>
      <c r="F127" s="224" t="s">
        <v>136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SUM(P128:P148)</f>
        <v>0</v>
      </c>
      <c r="Q127" s="218"/>
      <c r="R127" s="219">
        <f>SUM(R128:R148)</f>
        <v>0</v>
      </c>
      <c r="S127" s="218"/>
      <c r="T127" s="220">
        <f>SUM(T128:T148)</f>
        <v>235.95499999999998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14</v>
      </c>
      <c r="AT127" s="222" t="s">
        <v>79</v>
      </c>
      <c r="AU127" s="222" t="s">
        <v>14</v>
      </c>
      <c r="AY127" s="221" t="s">
        <v>135</v>
      </c>
      <c r="BK127" s="223">
        <f>SUM(BK128:BK148)</f>
        <v>0</v>
      </c>
    </row>
    <row r="128" s="2" customFormat="1" ht="24.15" customHeight="1">
      <c r="A128" s="38"/>
      <c r="B128" s="39"/>
      <c r="C128" s="226" t="s">
        <v>14</v>
      </c>
      <c r="D128" s="226" t="s">
        <v>137</v>
      </c>
      <c r="E128" s="227" t="s">
        <v>138</v>
      </c>
      <c r="F128" s="228" t="s">
        <v>139</v>
      </c>
      <c r="G128" s="229" t="s">
        <v>140</v>
      </c>
      <c r="H128" s="230">
        <v>150</v>
      </c>
      <c r="I128" s="231"/>
      <c r="J128" s="232">
        <f>ROUND(I128*H128,2)</f>
        <v>0</v>
      </c>
      <c r="K128" s="228" t="s">
        <v>141</v>
      </c>
      <c r="L128" s="44"/>
      <c r="M128" s="233" t="s">
        <v>1</v>
      </c>
      <c r="N128" s="234" t="s">
        <v>45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0.26000000000000001</v>
      </c>
      <c r="T128" s="236">
        <f>S128*H128</f>
        <v>39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142</v>
      </c>
      <c r="AT128" s="237" t="s">
        <v>137</v>
      </c>
      <c r="AU128" s="237" t="s">
        <v>89</v>
      </c>
      <c r="AY128" s="17" t="s">
        <v>135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14</v>
      </c>
      <c r="BK128" s="238">
        <f>ROUND(I128*H128,2)</f>
        <v>0</v>
      </c>
      <c r="BL128" s="17" t="s">
        <v>142</v>
      </c>
      <c r="BM128" s="237" t="s">
        <v>143</v>
      </c>
    </row>
    <row r="129" s="2" customFormat="1">
      <c r="A129" s="38"/>
      <c r="B129" s="39"/>
      <c r="C129" s="40"/>
      <c r="D129" s="239" t="s">
        <v>144</v>
      </c>
      <c r="E129" s="40"/>
      <c r="F129" s="240" t="s">
        <v>139</v>
      </c>
      <c r="G129" s="40"/>
      <c r="H129" s="40"/>
      <c r="I129" s="241"/>
      <c r="J129" s="40"/>
      <c r="K129" s="40"/>
      <c r="L129" s="44"/>
      <c r="M129" s="242"/>
      <c r="N129" s="243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144</v>
      </c>
      <c r="AU129" s="17" t="s">
        <v>89</v>
      </c>
    </row>
    <row r="130" s="2" customFormat="1">
      <c r="A130" s="38"/>
      <c r="B130" s="39"/>
      <c r="C130" s="40"/>
      <c r="D130" s="244" t="s">
        <v>145</v>
      </c>
      <c r="E130" s="40"/>
      <c r="F130" s="245" t="s">
        <v>146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89</v>
      </c>
    </row>
    <row r="131" s="2" customFormat="1" ht="24.15" customHeight="1">
      <c r="A131" s="38"/>
      <c r="B131" s="39"/>
      <c r="C131" s="226" t="s">
        <v>89</v>
      </c>
      <c r="D131" s="226" t="s">
        <v>137</v>
      </c>
      <c r="E131" s="227" t="s">
        <v>147</v>
      </c>
      <c r="F131" s="228" t="s">
        <v>148</v>
      </c>
      <c r="G131" s="229" t="s">
        <v>140</v>
      </c>
      <c r="H131" s="230">
        <v>8</v>
      </c>
      <c r="I131" s="231"/>
      <c r="J131" s="232">
        <f>ROUND(I131*H131,2)</f>
        <v>0</v>
      </c>
      <c r="K131" s="228" t="s">
        <v>141</v>
      </c>
      <c r="L131" s="44"/>
      <c r="M131" s="233" t="s">
        <v>1</v>
      </c>
      <c r="N131" s="234" t="s">
        <v>45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0.26000000000000001</v>
      </c>
      <c r="T131" s="236">
        <f>S131*H131</f>
        <v>2.0800000000000001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142</v>
      </c>
      <c r="AT131" s="237" t="s">
        <v>137</v>
      </c>
      <c r="AU131" s="237" t="s">
        <v>89</v>
      </c>
      <c r="AY131" s="17" t="s">
        <v>135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14</v>
      </c>
      <c r="BK131" s="238">
        <f>ROUND(I131*H131,2)</f>
        <v>0</v>
      </c>
      <c r="BL131" s="17" t="s">
        <v>142</v>
      </c>
      <c r="BM131" s="237" t="s">
        <v>149</v>
      </c>
    </row>
    <row r="132" s="2" customFormat="1">
      <c r="A132" s="38"/>
      <c r="B132" s="39"/>
      <c r="C132" s="40"/>
      <c r="D132" s="239" t="s">
        <v>144</v>
      </c>
      <c r="E132" s="40"/>
      <c r="F132" s="240" t="s">
        <v>148</v>
      </c>
      <c r="G132" s="40"/>
      <c r="H132" s="40"/>
      <c r="I132" s="241"/>
      <c r="J132" s="40"/>
      <c r="K132" s="40"/>
      <c r="L132" s="44"/>
      <c r="M132" s="242"/>
      <c r="N132" s="24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144</v>
      </c>
      <c r="AU132" s="17" t="s">
        <v>89</v>
      </c>
    </row>
    <row r="133" s="2" customFormat="1">
      <c r="A133" s="38"/>
      <c r="B133" s="39"/>
      <c r="C133" s="40"/>
      <c r="D133" s="244" t="s">
        <v>145</v>
      </c>
      <c r="E133" s="40"/>
      <c r="F133" s="245" t="s">
        <v>150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145</v>
      </c>
      <c r="AU133" s="17" t="s">
        <v>89</v>
      </c>
    </row>
    <row r="134" s="2" customFormat="1" ht="24.15" customHeight="1">
      <c r="A134" s="38"/>
      <c r="B134" s="39"/>
      <c r="C134" s="226" t="s">
        <v>151</v>
      </c>
      <c r="D134" s="226" t="s">
        <v>137</v>
      </c>
      <c r="E134" s="227" t="s">
        <v>152</v>
      </c>
      <c r="F134" s="228" t="s">
        <v>153</v>
      </c>
      <c r="G134" s="229" t="s">
        <v>140</v>
      </c>
      <c r="H134" s="230">
        <v>230</v>
      </c>
      <c r="I134" s="231"/>
      <c r="J134" s="232">
        <f>ROUND(I134*H134,2)</f>
        <v>0</v>
      </c>
      <c r="K134" s="228" t="s">
        <v>141</v>
      </c>
      <c r="L134" s="44"/>
      <c r="M134" s="233" t="s">
        <v>1</v>
      </c>
      <c r="N134" s="234" t="s">
        <v>45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0.28999999999999998</v>
      </c>
      <c r="T134" s="236">
        <f>S134*H134</f>
        <v>66.699999999999989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142</v>
      </c>
      <c r="AT134" s="237" t="s">
        <v>137</v>
      </c>
      <c r="AU134" s="237" t="s">
        <v>89</v>
      </c>
      <c r="AY134" s="17" t="s">
        <v>135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14</v>
      </c>
      <c r="BK134" s="238">
        <f>ROUND(I134*H134,2)</f>
        <v>0</v>
      </c>
      <c r="BL134" s="17" t="s">
        <v>142</v>
      </c>
      <c r="BM134" s="237" t="s">
        <v>154</v>
      </c>
    </row>
    <row r="135" s="2" customFormat="1">
      <c r="A135" s="38"/>
      <c r="B135" s="39"/>
      <c r="C135" s="40"/>
      <c r="D135" s="239" t="s">
        <v>144</v>
      </c>
      <c r="E135" s="40"/>
      <c r="F135" s="240" t="s">
        <v>153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144</v>
      </c>
      <c r="AU135" s="17" t="s">
        <v>89</v>
      </c>
    </row>
    <row r="136" s="2" customFormat="1">
      <c r="A136" s="38"/>
      <c r="B136" s="39"/>
      <c r="C136" s="40"/>
      <c r="D136" s="244" t="s">
        <v>145</v>
      </c>
      <c r="E136" s="40"/>
      <c r="F136" s="245" t="s">
        <v>155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89</v>
      </c>
    </row>
    <row r="137" s="2" customFormat="1" ht="24.15" customHeight="1">
      <c r="A137" s="38"/>
      <c r="B137" s="39"/>
      <c r="C137" s="226" t="s">
        <v>142</v>
      </c>
      <c r="D137" s="226" t="s">
        <v>137</v>
      </c>
      <c r="E137" s="227" t="s">
        <v>156</v>
      </c>
      <c r="F137" s="228" t="s">
        <v>157</v>
      </c>
      <c r="G137" s="229" t="s">
        <v>140</v>
      </c>
      <c r="H137" s="230">
        <v>213</v>
      </c>
      <c r="I137" s="231"/>
      <c r="J137" s="232">
        <f>ROUND(I137*H137,2)</f>
        <v>0</v>
      </c>
      <c r="K137" s="228" t="s">
        <v>141</v>
      </c>
      <c r="L137" s="44"/>
      <c r="M137" s="233" t="s">
        <v>1</v>
      </c>
      <c r="N137" s="234" t="s">
        <v>45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0.22</v>
      </c>
      <c r="T137" s="236">
        <f>S137*H137</f>
        <v>46.859999999999999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142</v>
      </c>
      <c r="AT137" s="237" t="s">
        <v>137</v>
      </c>
      <c r="AU137" s="237" t="s">
        <v>89</v>
      </c>
      <c r="AY137" s="17" t="s">
        <v>135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14</v>
      </c>
      <c r="BK137" s="238">
        <f>ROUND(I137*H137,2)</f>
        <v>0</v>
      </c>
      <c r="BL137" s="17" t="s">
        <v>142</v>
      </c>
      <c r="BM137" s="237" t="s">
        <v>158</v>
      </c>
    </row>
    <row r="138" s="2" customFormat="1">
      <c r="A138" s="38"/>
      <c r="B138" s="39"/>
      <c r="C138" s="40"/>
      <c r="D138" s="239" t="s">
        <v>144</v>
      </c>
      <c r="E138" s="40"/>
      <c r="F138" s="240" t="s">
        <v>157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144</v>
      </c>
      <c r="AU138" s="17" t="s">
        <v>89</v>
      </c>
    </row>
    <row r="139" s="2" customFormat="1">
      <c r="A139" s="38"/>
      <c r="B139" s="39"/>
      <c r="C139" s="40"/>
      <c r="D139" s="244" t="s">
        <v>145</v>
      </c>
      <c r="E139" s="40"/>
      <c r="F139" s="245" t="s">
        <v>159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145</v>
      </c>
      <c r="AU139" s="17" t="s">
        <v>89</v>
      </c>
    </row>
    <row r="140" s="2" customFormat="1" ht="24.15" customHeight="1">
      <c r="A140" s="38"/>
      <c r="B140" s="39"/>
      <c r="C140" s="226" t="s">
        <v>160</v>
      </c>
      <c r="D140" s="226" t="s">
        <v>137</v>
      </c>
      <c r="E140" s="227" t="s">
        <v>161</v>
      </c>
      <c r="F140" s="228" t="s">
        <v>162</v>
      </c>
      <c r="G140" s="229" t="s">
        <v>140</v>
      </c>
      <c r="H140" s="230">
        <v>9</v>
      </c>
      <c r="I140" s="231"/>
      <c r="J140" s="232">
        <f>ROUND(I140*H140,2)</f>
        <v>0</v>
      </c>
      <c r="K140" s="228" t="s">
        <v>141</v>
      </c>
      <c r="L140" s="44"/>
      <c r="M140" s="233" t="s">
        <v>1</v>
      </c>
      <c r="N140" s="234" t="s">
        <v>45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0.625</v>
      </c>
      <c r="T140" s="236">
        <f>S140*H140</f>
        <v>5.625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142</v>
      </c>
      <c r="AT140" s="237" t="s">
        <v>137</v>
      </c>
      <c r="AU140" s="237" t="s">
        <v>89</v>
      </c>
      <c r="AY140" s="17" t="s">
        <v>135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14</v>
      </c>
      <c r="BK140" s="238">
        <f>ROUND(I140*H140,2)</f>
        <v>0</v>
      </c>
      <c r="BL140" s="17" t="s">
        <v>142</v>
      </c>
      <c r="BM140" s="237" t="s">
        <v>163</v>
      </c>
    </row>
    <row r="141" s="2" customFormat="1">
      <c r="A141" s="38"/>
      <c r="B141" s="39"/>
      <c r="C141" s="40"/>
      <c r="D141" s="239" t="s">
        <v>144</v>
      </c>
      <c r="E141" s="40"/>
      <c r="F141" s="240" t="s">
        <v>162</v>
      </c>
      <c r="G141" s="40"/>
      <c r="H141" s="40"/>
      <c r="I141" s="241"/>
      <c r="J141" s="40"/>
      <c r="K141" s="40"/>
      <c r="L141" s="44"/>
      <c r="M141" s="242"/>
      <c r="N141" s="24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144</v>
      </c>
      <c r="AU141" s="17" t="s">
        <v>89</v>
      </c>
    </row>
    <row r="142" s="2" customFormat="1">
      <c r="A142" s="38"/>
      <c r="B142" s="39"/>
      <c r="C142" s="40"/>
      <c r="D142" s="244" t="s">
        <v>145</v>
      </c>
      <c r="E142" s="40"/>
      <c r="F142" s="245" t="s">
        <v>164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145</v>
      </c>
      <c r="AU142" s="17" t="s">
        <v>89</v>
      </c>
    </row>
    <row r="143" s="2" customFormat="1" ht="16.5" customHeight="1">
      <c r="A143" s="38"/>
      <c r="B143" s="39"/>
      <c r="C143" s="226" t="s">
        <v>165</v>
      </c>
      <c r="D143" s="226" t="s">
        <v>137</v>
      </c>
      <c r="E143" s="227" t="s">
        <v>166</v>
      </c>
      <c r="F143" s="228" t="s">
        <v>167</v>
      </c>
      <c r="G143" s="229" t="s">
        <v>168</v>
      </c>
      <c r="H143" s="230">
        <v>261</v>
      </c>
      <c r="I143" s="231"/>
      <c r="J143" s="232">
        <f>ROUND(I143*H143,2)</f>
        <v>0</v>
      </c>
      <c r="K143" s="228" t="s">
        <v>141</v>
      </c>
      <c r="L143" s="44"/>
      <c r="M143" s="233" t="s">
        <v>1</v>
      </c>
      <c r="N143" s="234" t="s">
        <v>45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0.28999999999999998</v>
      </c>
      <c r="T143" s="236">
        <f>S143*H143</f>
        <v>75.689999999999998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142</v>
      </c>
      <c r="AT143" s="237" t="s">
        <v>137</v>
      </c>
      <c r="AU143" s="237" t="s">
        <v>89</v>
      </c>
      <c r="AY143" s="17" t="s">
        <v>135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14</v>
      </c>
      <c r="BK143" s="238">
        <f>ROUND(I143*H143,2)</f>
        <v>0</v>
      </c>
      <c r="BL143" s="17" t="s">
        <v>142</v>
      </c>
      <c r="BM143" s="237" t="s">
        <v>169</v>
      </c>
    </row>
    <row r="144" s="2" customFormat="1">
      <c r="A144" s="38"/>
      <c r="B144" s="39"/>
      <c r="C144" s="40"/>
      <c r="D144" s="239" t="s">
        <v>144</v>
      </c>
      <c r="E144" s="40"/>
      <c r="F144" s="240" t="s">
        <v>167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144</v>
      </c>
      <c r="AU144" s="17" t="s">
        <v>89</v>
      </c>
    </row>
    <row r="145" s="2" customFormat="1">
      <c r="A145" s="38"/>
      <c r="B145" s="39"/>
      <c r="C145" s="40"/>
      <c r="D145" s="244" t="s">
        <v>145</v>
      </c>
      <c r="E145" s="40"/>
      <c r="F145" s="245" t="s">
        <v>170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145</v>
      </c>
      <c r="AU145" s="17" t="s">
        <v>89</v>
      </c>
    </row>
    <row r="146" s="2" customFormat="1" ht="37.8" customHeight="1">
      <c r="A146" s="38"/>
      <c r="B146" s="39"/>
      <c r="C146" s="226" t="s">
        <v>171</v>
      </c>
      <c r="D146" s="226" t="s">
        <v>137</v>
      </c>
      <c r="E146" s="227" t="s">
        <v>172</v>
      </c>
      <c r="F146" s="228" t="s">
        <v>173</v>
      </c>
      <c r="G146" s="229" t="s">
        <v>174</v>
      </c>
      <c r="H146" s="230">
        <v>50</v>
      </c>
      <c r="I146" s="231"/>
      <c r="J146" s="232">
        <f>ROUND(I146*H146,2)</f>
        <v>0</v>
      </c>
      <c r="K146" s="228" t="s">
        <v>141</v>
      </c>
      <c r="L146" s="44"/>
      <c r="M146" s="233" t="s">
        <v>1</v>
      </c>
      <c r="N146" s="234" t="s">
        <v>45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142</v>
      </c>
      <c r="AT146" s="237" t="s">
        <v>137</v>
      </c>
      <c r="AU146" s="237" t="s">
        <v>89</v>
      </c>
      <c r="AY146" s="17" t="s">
        <v>135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14</v>
      </c>
      <c r="BK146" s="238">
        <f>ROUND(I146*H146,2)</f>
        <v>0</v>
      </c>
      <c r="BL146" s="17" t="s">
        <v>142</v>
      </c>
      <c r="BM146" s="237" t="s">
        <v>175</v>
      </c>
    </row>
    <row r="147" s="2" customFormat="1">
      <c r="A147" s="38"/>
      <c r="B147" s="39"/>
      <c r="C147" s="40"/>
      <c r="D147" s="239" t="s">
        <v>144</v>
      </c>
      <c r="E147" s="40"/>
      <c r="F147" s="240" t="s">
        <v>173</v>
      </c>
      <c r="G147" s="40"/>
      <c r="H147" s="40"/>
      <c r="I147" s="241"/>
      <c r="J147" s="40"/>
      <c r="K147" s="40"/>
      <c r="L147" s="44"/>
      <c r="M147" s="242"/>
      <c r="N147" s="243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144</v>
      </c>
      <c r="AU147" s="17" t="s">
        <v>89</v>
      </c>
    </row>
    <row r="148" s="2" customFormat="1">
      <c r="A148" s="38"/>
      <c r="B148" s="39"/>
      <c r="C148" s="40"/>
      <c r="D148" s="244" t="s">
        <v>145</v>
      </c>
      <c r="E148" s="40"/>
      <c r="F148" s="245" t="s">
        <v>176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89</v>
      </c>
    </row>
    <row r="149" s="12" customFormat="1" ht="22.8" customHeight="1">
      <c r="A149" s="12"/>
      <c r="B149" s="210"/>
      <c r="C149" s="211"/>
      <c r="D149" s="212" t="s">
        <v>79</v>
      </c>
      <c r="E149" s="224" t="s">
        <v>160</v>
      </c>
      <c r="F149" s="224" t="s">
        <v>177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SUM(P150:P217)</f>
        <v>0</v>
      </c>
      <c r="Q149" s="218"/>
      <c r="R149" s="219">
        <f>SUM(R150:R217)</f>
        <v>355.13171999999997</v>
      </c>
      <c r="S149" s="218"/>
      <c r="T149" s="220">
        <f>SUM(T150:T217)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14</v>
      </c>
      <c r="AT149" s="222" t="s">
        <v>79</v>
      </c>
      <c r="AU149" s="222" t="s">
        <v>14</v>
      </c>
      <c r="AY149" s="221" t="s">
        <v>135</v>
      </c>
      <c r="BK149" s="223">
        <f>SUM(BK150:BK217)</f>
        <v>0</v>
      </c>
    </row>
    <row r="150" s="2" customFormat="1" ht="24.15" customHeight="1">
      <c r="A150" s="38"/>
      <c r="B150" s="39"/>
      <c r="C150" s="226" t="s">
        <v>178</v>
      </c>
      <c r="D150" s="226" t="s">
        <v>137</v>
      </c>
      <c r="E150" s="227" t="s">
        <v>179</v>
      </c>
      <c r="F150" s="228" t="s">
        <v>180</v>
      </c>
      <c r="G150" s="229" t="s">
        <v>140</v>
      </c>
      <c r="H150" s="230">
        <v>329.5</v>
      </c>
      <c r="I150" s="231"/>
      <c r="J150" s="232">
        <f>ROUND(I150*H150,2)</f>
        <v>0</v>
      </c>
      <c r="K150" s="228" t="s">
        <v>141</v>
      </c>
      <c r="L150" s="44"/>
      <c r="M150" s="233" t="s">
        <v>1</v>
      </c>
      <c r="N150" s="234" t="s">
        <v>45</v>
      </c>
      <c r="O150" s="91"/>
      <c r="P150" s="235">
        <f>O150*H150</f>
        <v>0</v>
      </c>
      <c r="Q150" s="235">
        <v>0.34499999999999997</v>
      </c>
      <c r="R150" s="235">
        <f>Q150*H150</f>
        <v>113.6775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142</v>
      </c>
      <c r="AT150" s="237" t="s">
        <v>137</v>
      </c>
      <c r="AU150" s="237" t="s">
        <v>89</v>
      </c>
      <c r="AY150" s="17" t="s">
        <v>135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14</v>
      </c>
      <c r="BK150" s="238">
        <f>ROUND(I150*H150,2)</f>
        <v>0</v>
      </c>
      <c r="BL150" s="17" t="s">
        <v>142</v>
      </c>
      <c r="BM150" s="237" t="s">
        <v>181</v>
      </c>
    </row>
    <row r="151" s="2" customFormat="1">
      <c r="A151" s="38"/>
      <c r="B151" s="39"/>
      <c r="C151" s="40"/>
      <c r="D151" s="239" t="s">
        <v>144</v>
      </c>
      <c r="E151" s="40"/>
      <c r="F151" s="240" t="s">
        <v>180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144</v>
      </c>
      <c r="AU151" s="17" t="s">
        <v>89</v>
      </c>
    </row>
    <row r="152" s="2" customFormat="1">
      <c r="A152" s="38"/>
      <c r="B152" s="39"/>
      <c r="C152" s="40"/>
      <c r="D152" s="244" t="s">
        <v>145</v>
      </c>
      <c r="E152" s="40"/>
      <c r="F152" s="245" t="s">
        <v>182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89</v>
      </c>
    </row>
    <row r="153" s="2" customFormat="1" ht="21.75" customHeight="1">
      <c r="A153" s="38"/>
      <c r="B153" s="39"/>
      <c r="C153" s="226" t="s">
        <v>183</v>
      </c>
      <c r="D153" s="226" t="s">
        <v>137</v>
      </c>
      <c r="E153" s="227" t="s">
        <v>184</v>
      </c>
      <c r="F153" s="228" t="s">
        <v>185</v>
      </c>
      <c r="G153" s="229" t="s">
        <v>140</v>
      </c>
      <c r="H153" s="230">
        <v>45</v>
      </c>
      <c r="I153" s="231"/>
      <c r="J153" s="232">
        <f>ROUND(I153*H153,2)</f>
        <v>0</v>
      </c>
      <c r="K153" s="228" t="s">
        <v>141</v>
      </c>
      <c r="L153" s="44"/>
      <c r="M153" s="233" t="s">
        <v>1</v>
      </c>
      <c r="N153" s="234" t="s">
        <v>45</v>
      </c>
      <c r="O153" s="91"/>
      <c r="P153" s="235">
        <f>O153*H153</f>
        <v>0</v>
      </c>
      <c r="Q153" s="235">
        <v>0.46000000000000002</v>
      </c>
      <c r="R153" s="235">
        <f>Q153*H153</f>
        <v>20.699999999999999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142</v>
      </c>
      <c r="AT153" s="237" t="s">
        <v>137</v>
      </c>
      <c r="AU153" s="237" t="s">
        <v>89</v>
      </c>
      <c r="AY153" s="17" t="s">
        <v>135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14</v>
      </c>
      <c r="BK153" s="238">
        <f>ROUND(I153*H153,2)</f>
        <v>0</v>
      </c>
      <c r="BL153" s="17" t="s">
        <v>142</v>
      </c>
      <c r="BM153" s="237" t="s">
        <v>186</v>
      </c>
    </row>
    <row r="154" s="2" customFormat="1">
      <c r="A154" s="38"/>
      <c r="B154" s="39"/>
      <c r="C154" s="40"/>
      <c r="D154" s="239" t="s">
        <v>144</v>
      </c>
      <c r="E154" s="40"/>
      <c r="F154" s="240" t="s">
        <v>185</v>
      </c>
      <c r="G154" s="40"/>
      <c r="H154" s="40"/>
      <c r="I154" s="241"/>
      <c r="J154" s="40"/>
      <c r="K154" s="40"/>
      <c r="L154" s="44"/>
      <c r="M154" s="242"/>
      <c r="N154" s="24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144</v>
      </c>
      <c r="AU154" s="17" t="s">
        <v>89</v>
      </c>
    </row>
    <row r="155" s="2" customFormat="1">
      <c r="A155" s="38"/>
      <c r="B155" s="39"/>
      <c r="C155" s="40"/>
      <c r="D155" s="244" t="s">
        <v>145</v>
      </c>
      <c r="E155" s="40"/>
      <c r="F155" s="245" t="s">
        <v>187</v>
      </c>
      <c r="G155" s="40"/>
      <c r="H155" s="40"/>
      <c r="I155" s="241"/>
      <c r="J155" s="40"/>
      <c r="K155" s="40"/>
      <c r="L155" s="44"/>
      <c r="M155" s="242"/>
      <c r="N155" s="243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145</v>
      </c>
      <c r="AU155" s="17" t="s">
        <v>89</v>
      </c>
    </row>
    <row r="156" s="2" customFormat="1" ht="33" customHeight="1">
      <c r="A156" s="38"/>
      <c r="B156" s="39"/>
      <c r="C156" s="226" t="s">
        <v>188</v>
      </c>
      <c r="D156" s="226" t="s">
        <v>137</v>
      </c>
      <c r="E156" s="227" t="s">
        <v>189</v>
      </c>
      <c r="F156" s="228" t="s">
        <v>190</v>
      </c>
      <c r="G156" s="229" t="s">
        <v>140</v>
      </c>
      <c r="H156" s="230">
        <v>167</v>
      </c>
      <c r="I156" s="231"/>
      <c r="J156" s="232">
        <f>ROUND(I156*H156,2)</f>
        <v>0</v>
      </c>
      <c r="K156" s="228" t="s">
        <v>141</v>
      </c>
      <c r="L156" s="44"/>
      <c r="M156" s="233" t="s">
        <v>1</v>
      </c>
      <c r="N156" s="234" t="s">
        <v>45</v>
      </c>
      <c r="O156" s="91"/>
      <c r="P156" s="235">
        <f>O156*H156</f>
        <v>0</v>
      </c>
      <c r="Q156" s="235">
        <v>0.15826000000000001</v>
      </c>
      <c r="R156" s="235">
        <f>Q156*H156</f>
        <v>26.42942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142</v>
      </c>
      <c r="AT156" s="237" t="s">
        <v>137</v>
      </c>
      <c r="AU156" s="237" t="s">
        <v>89</v>
      </c>
      <c r="AY156" s="17" t="s">
        <v>135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14</v>
      </c>
      <c r="BK156" s="238">
        <f>ROUND(I156*H156,2)</f>
        <v>0</v>
      </c>
      <c r="BL156" s="17" t="s">
        <v>142</v>
      </c>
      <c r="BM156" s="237" t="s">
        <v>191</v>
      </c>
    </row>
    <row r="157" s="2" customFormat="1">
      <c r="A157" s="38"/>
      <c r="B157" s="39"/>
      <c r="C157" s="40"/>
      <c r="D157" s="239" t="s">
        <v>144</v>
      </c>
      <c r="E157" s="40"/>
      <c r="F157" s="240" t="s">
        <v>190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144</v>
      </c>
      <c r="AU157" s="17" t="s">
        <v>89</v>
      </c>
    </row>
    <row r="158" s="2" customFormat="1">
      <c r="A158" s="38"/>
      <c r="B158" s="39"/>
      <c r="C158" s="40"/>
      <c r="D158" s="244" t="s">
        <v>145</v>
      </c>
      <c r="E158" s="40"/>
      <c r="F158" s="245" t="s">
        <v>192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145</v>
      </c>
      <c r="AU158" s="17" t="s">
        <v>89</v>
      </c>
    </row>
    <row r="159" s="2" customFormat="1" ht="24.15" customHeight="1">
      <c r="A159" s="38"/>
      <c r="B159" s="39"/>
      <c r="C159" s="226" t="s">
        <v>193</v>
      </c>
      <c r="D159" s="226" t="s">
        <v>137</v>
      </c>
      <c r="E159" s="227" t="s">
        <v>194</v>
      </c>
      <c r="F159" s="228" t="s">
        <v>195</v>
      </c>
      <c r="G159" s="229" t="s">
        <v>140</v>
      </c>
      <c r="H159" s="230">
        <v>167</v>
      </c>
      <c r="I159" s="231"/>
      <c r="J159" s="232">
        <f>ROUND(I159*H159,2)</f>
        <v>0</v>
      </c>
      <c r="K159" s="228" t="s">
        <v>141</v>
      </c>
      <c r="L159" s="44"/>
      <c r="M159" s="233" t="s">
        <v>1</v>
      </c>
      <c r="N159" s="234" t="s">
        <v>45</v>
      </c>
      <c r="O159" s="91"/>
      <c r="P159" s="235">
        <f>O159*H159</f>
        <v>0</v>
      </c>
      <c r="Q159" s="235">
        <v>0.34538000000000002</v>
      </c>
      <c r="R159" s="235">
        <f>Q159*H159</f>
        <v>57.678460000000001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142</v>
      </c>
      <c r="AT159" s="237" t="s">
        <v>137</v>
      </c>
      <c r="AU159" s="237" t="s">
        <v>89</v>
      </c>
      <c r="AY159" s="17" t="s">
        <v>135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14</v>
      </c>
      <c r="BK159" s="238">
        <f>ROUND(I159*H159,2)</f>
        <v>0</v>
      </c>
      <c r="BL159" s="17" t="s">
        <v>142</v>
      </c>
      <c r="BM159" s="237" t="s">
        <v>196</v>
      </c>
    </row>
    <row r="160" s="2" customFormat="1">
      <c r="A160" s="38"/>
      <c r="B160" s="39"/>
      <c r="C160" s="40"/>
      <c r="D160" s="239" t="s">
        <v>144</v>
      </c>
      <c r="E160" s="40"/>
      <c r="F160" s="240" t="s">
        <v>195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144</v>
      </c>
      <c r="AU160" s="17" t="s">
        <v>89</v>
      </c>
    </row>
    <row r="161" s="2" customFormat="1">
      <c r="A161" s="38"/>
      <c r="B161" s="39"/>
      <c r="C161" s="40"/>
      <c r="D161" s="244" t="s">
        <v>145</v>
      </c>
      <c r="E161" s="40"/>
      <c r="F161" s="245" t="s">
        <v>197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89</v>
      </c>
    </row>
    <row r="162" s="2" customFormat="1" ht="24.15" customHeight="1">
      <c r="A162" s="38"/>
      <c r="B162" s="39"/>
      <c r="C162" s="226" t="s">
        <v>198</v>
      </c>
      <c r="D162" s="226" t="s">
        <v>137</v>
      </c>
      <c r="E162" s="227" t="s">
        <v>199</v>
      </c>
      <c r="F162" s="228" t="s">
        <v>200</v>
      </c>
      <c r="G162" s="229" t="s">
        <v>140</v>
      </c>
      <c r="H162" s="230">
        <v>167</v>
      </c>
      <c r="I162" s="231"/>
      <c r="J162" s="232">
        <f>ROUND(I162*H162,2)</f>
        <v>0</v>
      </c>
      <c r="K162" s="228" t="s">
        <v>141</v>
      </c>
      <c r="L162" s="44"/>
      <c r="M162" s="233" t="s">
        <v>1</v>
      </c>
      <c r="N162" s="234" t="s">
        <v>45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142</v>
      </c>
      <c r="AT162" s="237" t="s">
        <v>137</v>
      </c>
      <c r="AU162" s="237" t="s">
        <v>89</v>
      </c>
      <c r="AY162" s="17" t="s">
        <v>135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14</v>
      </c>
      <c r="BK162" s="238">
        <f>ROUND(I162*H162,2)</f>
        <v>0</v>
      </c>
      <c r="BL162" s="17" t="s">
        <v>142</v>
      </c>
      <c r="BM162" s="237" t="s">
        <v>201</v>
      </c>
    </row>
    <row r="163" s="2" customFormat="1">
      <c r="A163" s="38"/>
      <c r="B163" s="39"/>
      <c r="C163" s="40"/>
      <c r="D163" s="239" t="s">
        <v>144</v>
      </c>
      <c r="E163" s="40"/>
      <c r="F163" s="240" t="s">
        <v>202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144</v>
      </c>
      <c r="AU163" s="17" t="s">
        <v>89</v>
      </c>
    </row>
    <row r="164" s="2" customFormat="1">
      <c r="A164" s="38"/>
      <c r="B164" s="39"/>
      <c r="C164" s="40"/>
      <c r="D164" s="244" t="s">
        <v>145</v>
      </c>
      <c r="E164" s="40"/>
      <c r="F164" s="245" t="s">
        <v>203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145</v>
      </c>
      <c r="AU164" s="17" t="s">
        <v>89</v>
      </c>
    </row>
    <row r="165" s="2" customFormat="1" ht="21.75" customHeight="1">
      <c r="A165" s="38"/>
      <c r="B165" s="39"/>
      <c r="C165" s="226" t="s">
        <v>204</v>
      </c>
      <c r="D165" s="226" t="s">
        <v>137</v>
      </c>
      <c r="E165" s="227" t="s">
        <v>205</v>
      </c>
      <c r="F165" s="228" t="s">
        <v>206</v>
      </c>
      <c r="G165" s="229" t="s">
        <v>140</v>
      </c>
      <c r="H165" s="230">
        <v>167</v>
      </c>
      <c r="I165" s="231"/>
      <c r="J165" s="232">
        <f>ROUND(I165*H165,2)</f>
        <v>0</v>
      </c>
      <c r="K165" s="228" t="s">
        <v>141</v>
      </c>
      <c r="L165" s="44"/>
      <c r="M165" s="233" t="s">
        <v>1</v>
      </c>
      <c r="N165" s="234" t="s">
        <v>45</v>
      </c>
      <c r="O165" s="91"/>
      <c r="P165" s="235">
        <f>O165*H165</f>
        <v>0</v>
      </c>
      <c r="Q165" s="235">
        <v>0.00051000000000000004</v>
      </c>
      <c r="R165" s="235">
        <f>Q165*H165</f>
        <v>0.08517000000000001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142</v>
      </c>
      <c r="AT165" s="237" t="s">
        <v>137</v>
      </c>
      <c r="AU165" s="237" t="s">
        <v>89</v>
      </c>
      <c r="AY165" s="17" t="s">
        <v>135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14</v>
      </c>
      <c r="BK165" s="238">
        <f>ROUND(I165*H165,2)</f>
        <v>0</v>
      </c>
      <c r="BL165" s="17" t="s">
        <v>142</v>
      </c>
      <c r="BM165" s="237" t="s">
        <v>207</v>
      </c>
    </row>
    <row r="166" s="2" customFormat="1">
      <c r="A166" s="38"/>
      <c r="B166" s="39"/>
      <c r="C166" s="40"/>
      <c r="D166" s="239" t="s">
        <v>144</v>
      </c>
      <c r="E166" s="40"/>
      <c r="F166" s="240" t="s">
        <v>206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144</v>
      </c>
      <c r="AU166" s="17" t="s">
        <v>89</v>
      </c>
    </row>
    <row r="167" s="2" customFormat="1">
      <c r="A167" s="38"/>
      <c r="B167" s="39"/>
      <c r="C167" s="40"/>
      <c r="D167" s="244" t="s">
        <v>145</v>
      </c>
      <c r="E167" s="40"/>
      <c r="F167" s="245" t="s">
        <v>208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145</v>
      </c>
      <c r="AU167" s="17" t="s">
        <v>89</v>
      </c>
    </row>
    <row r="168" s="2" customFormat="1" ht="33" customHeight="1">
      <c r="A168" s="38"/>
      <c r="B168" s="39"/>
      <c r="C168" s="226" t="s">
        <v>209</v>
      </c>
      <c r="D168" s="226" t="s">
        <v>137</v>
      </c>
      <c r="E168" s="227" t="s">
        <v>210</v>
      </c>
      <c r="F168" s="228" t="s">
        <v>211</v>
      </c>
      <c r="G168" s="229" t="s">
        <v>140</v>
      </c>
      <c r="H168" s="230">
        <v>167</v>
      </c>
      <c r="I168" s="231"/>
      <c r="J168" s="232">
        <f>ROUND(I168*H168,2)</f>
        <v>0</v>
      </c>
      <c r="K168" s="228" t="s">
        <v>141</v>
      </c>
      <c r="L168" s="44"/>
      <c r="M168" s="233" t="s">
        <v>1</v>
      </c>
      <c r="N168" s="234" t="s">
        <v>45</v>
      </c>
      <c r="O168" s="91"/>
      <c r="P168" s="235">
        <f>O168*H168</f>
        <v>0</v>
      </c>
      <c r="Q168" s="235">
        <v>0.10373</v>
      </c>
      <c r="R168" s="235">
        <f>Q168*H168</f>
        <v>17.32291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142</v>
      </c>
      <c r="AT168" s="237" t="s">
        <v>137</v>
      </c>
      <c r="AU168" s="237" t="s">
        <v>89</v>
      </c>
      <c r="AY168" s="17" t="s">
        <v>135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14</v>
      </c>
      <c r="BK168" s="238">
        <f>ROUND(I168*H168,2)</f>
        <v>0</v>
      </c>
      <c r="BL168" s="17" t="s">
        <v>142</v>
      </c>
      <c r="BM168" s="237" t="s">
        <v>212</v>
      </c>
    </row>
    <row r="169" s="2" customFormat="1">
      <c r="A169" s="38"/>
      <c r="B169" s="39"/>
      <c r="C169" s="40"/>
      <c r="D169" s="239" t="s">
        <v>144</v>
      </c>
      <c r="E169" s="40"/>
      <c r="F169" s="240" t="s">
        <v>211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144</v>
      </c>
      <c r="AU169" s="17" t="s">
        <v>89</v>
      </c>
    </row>
    <row r="170" s="2" customFormat="1">
      <c r="A170" s="38"/>
      <c r="B170" s="39"/>
      <c r="C170" s="40"/>
      <c r="D170" s="244" t="s">
        <v>145</v>
      </c>
      <c r="E170" s="40"/>
      <c r="F170" s="245" t="s">
        <v>213</v>
      </c>
      <c r="G170" s="40"/>
      <c r="H170" s="40"/>
      <c r="I170" s="241"/>
      <c r="J170" s="40"/>
      <c r="K170" s="40"/>
      <c r="L170" s="44"/>
      <c r="M170" s="242"/>
      <c r="N170" s="243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145</v>
      </c>
      <c r="AU170" s="17" t="s">
        <v>89</v>
      </c>
    </row>
    <row r="171" s="2" customFormat="1" ht="24.15" customHeight="1">
      <c r="A171" s="38"/>
      <c r="B171" s="39"/>
      <c r="C171" s="226" t="s">
        <v>8</v>
      </c>
      <c r="D171" s="226" t="s">
        <v>137</v>
      </c>
      <c r="E171" s="227" t="s">
        <v>214</v>
      </c>
      <c r="F171" s="228" t="s">
        <v>215</v>
      </c>
      <c r="G171" s="229" t="s">
        <v>140</v>
      </c>
      <c r="H171" s="230">
        <v>7</v>
      </c>
      <c r="I171" s="231"/>
      <c r="J171" s="232">
        <f>ROUND(I171*H171,2)</f>
        <v>0</v>
      </c>
      <c r="K171" s="228" t="s">
        <v>141</v>
      </c>
      <c r="L171" s="44"/>
      <c r="M171" s="233" t="s">
        <v>1</v>
      </c>
      <c r="N171" s="234" t="s">
        <v>45</v>
      </c>
      <c r="O171" s="91"/>
      <c r="P171" s="235">
        <f>O171*H171</f>
        <v>0</v>
      </c>
      <c r="Q171" s="235">
        <v>0.089219999999999994</v>
      </c>
      <c r="R171" s="235">
        <f>Q171*H171</f>
        <v>0.62453999999999998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142</v>
      </c>
      <c r="AT171" s="237" t="s">
        <v>137</v>
      </c>
      <c r="AU171" s="237" t="s">
        <v>89</v>
      </c>
      <c r="AY171" s="17" t="s">
        <v>135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14</v>
      </c>
      <c r="BK171" s="238">
        <f>ROUND(I171*H171,2)</f>
        <v>0</v>
      </c>
      <c r="BL171" s="17" t="s">
        <v>142</v>
      </c>
      <c r="BM171" s="237" t="s">
        <v>216</v>
      </c>
    </row>
    <row r="172" s="2" customFormat="1">
      <c r="A172" s="38"/>
      <c r="B172" s="39"/>
      <c r="C172" s="40"/>
      <c r="D172" s="239" t="s">
        <v>144</v>
      </c>
      <c r="E172" s="40"/>
      <c r="F172" s="240" t="s">
        <v>215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144</v>
      </c>
      <c r="AU172" s="17" t="s">
        <v>89</v>
      </c>
    </row>
    <row r="173" s="2" customFormat="1">
      <c r="A173" s="38"/>
      <c r="B173" s="39"/>
      <c r="C173" s="40"/>
      <c r="D173" s="244" t="s">
        <v>145</v>
      </c>
      <c r="E173" s="40"/>
      <c r="F173" s="245" t="s">
        <v>217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145</v>
      </c>
      <c r="AU173" s="17" t="s">
        <v>89</v>
      </c>
    </row>
    <row r="174" s="2" customFormat="1" ht="24.15" customHeight="1">
      <c r="A174" s="38"/>
      <c r="B174" s="39"/>
      <c r="C174" s="246" t="s">
        <v>218</v>
      </c>
      <c r="D174" s="246" t="s">
        <v>219</v>
      </c>
      <c r="E174" s="247" t="s">
        <v>220</v>
      </c>
      <c r="F174" s="248" t="s">
        <v>221</v>
      </c>
      <c r="G174" s="249" t="s">
        <v>140</v>
      </c>
      <c r="H174" s="250">
        <v>7.21</v>
      </c>
      <c r="I174" s="251"/>
      <c r="J174" s="252">
        <f>ROUND(I174*H174,2)</f>
        <v>0</v>
      </c>
      <c r="K174" s="248" t="s">
        <v>141</v>
      </c>
      <c r="L174" s="253"/>
      <c r="M174" s="254" t="s">
        <v>1</v>
      </c>
      <c r="N174" s="255" t="s">
        <v>45</v>
      </c>
      <c r="O174" s="91"/>
      <c r="P174" s="235">
        <f>O174*H174</f>
        <v>0</v>
      </c>
      <c r="Q174" s="235">
        <v>0.13100000000000001</v>
      </c>
      <c r="R174" s="235">
        <f>Q174*H174</f>
        <v>0.94451000000000007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178</v>
      </c>
      <c r="AT174" s="237" t="s">
        <v>219</v>
      </c>
      <c r="AU174" s="237" t="s">
        <v>89</v>
      </c>
      <c r="AY174" s="17" t="s">
        <v>135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14</v>
      </c>
      <c r="BK174" s="238">
        <f>ROUND(I174*H174,2)</f>
        <v>0</v>
      </c>
      <c r="BL174" s="17" t="s">
        <v>142</v>
      </c>
      <c r="BM174" s="237" t="s">
        <v>222</v>
      </c>
    </row>
    <row r="175" s="2" customFormat="1">
      <c r="A175" s="38"/>
      <c r="B175" s="39"/>
      <c r="C175" s="40"/>
      <c r="D175" s="239" t="s">
        <v>144</v>
      </c>
      <c r="E175" s="40"/>
      <c r="F175" s="240" t="s">
        <v>221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144</v>
      </c>
      <c r="AU175" s="17" t="s">
        <v>89</v>
      </c>
    </row>
    <row r="176" s="13" customFormat="1">
      <c r="A176" s="13"/>
      <c r="B176" s="256"/>
      <c r="C176" s="257"/>
      <c r="D176" s="239" t="s">
        <v>223</v>
      </c>
      <c r="E176" s="258" t="s">
        <v>1</v>
      </c>
      <c r="F176" s="259" t="s">
        <v>224</v>
      </c>
      <c r="G176" s="257"/>
      <c r="H176" s="260">
        <v>7.21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6" t="s">
        <v>223</v>
      </c>
      <c r="AU176" s="266" t="s">
        <v>89</v>
      </c>
      <c r="AV176" s="13" t="s">
        <v>89</v>
      </c>
      <c r="AW176" s="13" t="s">
        <v>34</v>
      </c>
      <c r="AX176" s="13" t="s">
        <v>80</v>
      </c>
      <c r="AY176" s="266" t="s">
        <v>135</v>
      </c>
    </row>
    <row r="177" s="14" customFormat="1">
      <c r="A177" s="14"/>
      <c r="B177" s="267"/>
      <c r="C177" s="268"/>
      <c r="D177" s="239" t="s">
        <v>223</v>
      </c>
      <c r="E177" s="269" t="s">
        <v>1</v>
      </c>
      <c r="F177" s="270" t="s">
        <v>225</v>
      </c>
      <c r="G177" s="268"/>
      <c r="H177" s="271">
        <v>7.21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7" t="s">
        <v>223</v>
      </c>
      <c r="AU177" s="277" t="s">
        <v>89</v>
      </c>
      <c r="AV177" s="14" t="s">
        <v>142</v>
      </c>
      <c r="AW177" s="14" t="s">
        <v>34</v>
      </c>
      <c r="AX177" s="14" t="s">
        <v>14</v>
      </c>
      <c r="AY177" s="277" t="s">
        <v>135</v>
      </c>
    </row>
    <row r="178" s="2" customFormat="1" ht="24.15" customHeight="1">
      <c r="A178" s="38"/>
      <c r="B178" s="39"/>
      <c r="C178" s="226" t="s">
        <v>226</v>
      </c>
      <c r="D178" s="226" t="s">
        <v>137</v>
      </c>
      <c r="E178" s="227" t="s">
        <v>227</v>
      </c>
      <c r="F178" s="228" t="s">
        <v>228</v>
      </c>
      <c r="G178" s="229" t="s">
        <v>140</v>
      </c>
      <c r="H178" s="230">
        <v>465</v>
      </c>
      <c r="I178" s="231"/>
      <c r="J178" s="232">
        <f>ROUND(I178*H178,2)</f>
        <v>0</v>
      </c>
      <c r="K178" s="228" t="s">
        <v>141</v>
      </c>
      <c r="L178" s="44"/>
      <c r="M178" s="233" t="s">
        <v>1</v>
      </c>
      <c r="N178" s="234" t="s">
        <v>45</v>
      </c>
      <c r="O178" s="91"/>
      <c r="P178" s="235">
        <f>O178*H178</f>
        <v>0</v>
      </c>
      <c r="Q178" s="235">
        <v>0.089219999999999994</v>
      </c>
      <c r="R178" s="235">
        <f>Q178*H178</f>
        <v>41.487299999999998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142</v>
      </c>
      <c r="AT178" s="237" t="s">
        <v>137</v>
      </c>
      <c r="AU178" s="237" t="s">
        <v>89</v>
      </c>
      <c r="AY178" s="17" t="s">
        <v>135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14</v>
      </c>
      <c r="BK178" s="238">
        <f>ROUND(I178*H178,2)</f>
        <v>0</v>
      </c>
      <c r="BL178" s="17" t="s">
        <v>142</v>
      </c>
      <c r="BM178" s="237" t="s">
        <v>229</v>
      </c>
    </row>
    <row r="179" s="2" customFormat="1">
      <c r="A179" s="38"/>
      <c r="B179" s="39"/>
      <c r="C179" s="40"/>
      <c r="D179" s="239" t="s">
        <v>144</v>
      </c>
      <c r="E179" s="40"/>
      <c r="F179" s="240" t="s">
        <v>228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144</v>
      </c>
      <c r="AU179" s="17" t="s">
        <v>89</v>
      </c>
    </row>
    <row r="180" s="2" customFormat="1">
      <c r="A180" s="38"/>
      <c r="B180" s="39"/>
      <c r="C180" s="40"/>
      <c r="D180" s="244" t="s">
        <v>145</v>
      </c>
      <c r="E180" s="40"/>
      <c r="F180" s="245" t="s">
        <v>230</v>
      </c>
      <c r="G180" s="40"/>
      <c r="H180" s="40"/>
      <c r="I180" s="241"/>
      <c r="J180" s="40"/>
      <c r="K180" s="40"/>
      <c r="L180" s="44"/>
      <c r="M180" s="242"/>
      <c r="N180" s="243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145</v>
      </c>
      <c r="AU180" s="17" t="s">
        <v>89</v>
      </c>
    </row>
    <row r="181" s="13" customFormat="1">
      <c r="A181" s="13"/>
      <c r="B181" s="256"/>
      <c r="C181" s="257"/>
      <c r="D181" s="239" t="s">
        <v>223</v>
      </c>
      <c r="E181" s="258" t="s">
        <v>1</v>
      </c>
      <c r="F181" s="259" t="s">
        <v>231</v>
      </c>
      <c r="G181" s="257"/>
      <c r="H181" s="260">
        <v>465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6" t="s">
        <v>223</v>
      </c>
      <c r="AU181" s="266" t="s">
        <v>89</v>
      </c>
      <c r="AV181" s="13" t="s">
        <v>89</v>
      </c>
      <c r="AW181" s="13" t="s">
        <v>34</v>
      </c>
      <c r="AX181" s="13" t="s">
        <v>80</v>
      </c>
      <c r="AY181" s="266" t="s">
        <v>135</v>
      </c>
    </row>
    <row r="182" s="14" customFormat="1">
      <c r="A182" s="14"/>
      <c r="B182" s="267"/>
      <c r="C182" s="268"/>
      <c r="D182" s="239" t="s">
        <v>223</v>
      </c>
      <c r="E182" s="269" t="s">
        <v>1</v>
      </c>
      <c r="F182" s="270" t="s">
        <v>225</v>
      </c>
      <c r="G182" s="268"/>
      <c r="H182" s="271">
        <v>465</v>
      </c>
      <c r="I182" s="272"/>
      <c r="J182" s="268"/>
      <c r="K182" s="268"/>
      <c r="L182" s="273"/>
      <c r="M182" s="274"/>
      <c r="N182" s="275"/>
      <c r="O182" s="275"/>
      <c r="P182" s="275"/>
      <c r="Q182" s="275"/>
      <c r="R182" s="275"/>
      <c r="S182" s="275"/>
      <c r="T182" s="27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7" t="s">
        <v>223</v>
      </c>
      <c r="AU182" s="277" t="s">
        <v>89</v>
      </c>
      <c r="AV182" s="14" t="s">
        <v>142</v>
      </c>
      <c r="AW182" s="14" t="s">
        <v>34</v>
      </c>
      <c r="AX182" s="14" t="s">
        <v>14</v>
      </c>
      <c r="AY182" s="277" t="s">
        <v>135</v>
      </c>
    </row>
    <row r="183" s="2" customFormat="1" ht="21.75" customHeight="1">
      <c r="A183" s="38"/>
      <c r="B183" s="39"/>
      <c r="C183" s="246" t="s">
        <v>232</v>
      </c>
      <c r="D183" s="246" t="s">
        <v>219</v>
      </c>
      <c r="E183" s="247" t="s">
        <v>233</v>
      </c>
      <c r="F183" s="248" t="s">
        <v>234</v>
      </c>
      <c r="G183" s="249" t="s">
        <v>140</v>
      </c>
      <c r="H183" s="250">
        <v>469.64999999999998</v>
      </c>
      <c r="I183" s="251"/>
      <c r="J183" s="252">
        <f>ROUND(I183*H183,2)</f>
        <v>0</v>
      </c>
      <c r="K183" s="248" t="s">
        <v>141</v>
      </c>
      <c r="L183" s="253"/>
      <c r="M183" s="254" t="s">
        <v>1</v>
      </c>
      <c r="N183" s="255" t="s">
        <v>45</v>
      </c>
      <c r="O183" s="91"/>
      <c r="P183" s="235">
        <f>O183*H183</f>
        <v>0</v>
      </c>
      <c r="Q183" s="235">
        <v>0.13100000000000001</v>
      </c>
      <c r="R183" s="235">
        <f>Q183*H183</f>
        <v>61.524149999999999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178</v>
      </c>
      <c r="AT183" s="237" t="s">
        <v>219</v>
      </c>
      <c r="AU183" s="237" t="s">
        <v>89</v>
      </c>
      <c r="AY183" s="17" t="s">
        <v>135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14</v>
      </c>
      <c r="BK183" s="238">
        <f>ROUND(I183*H183,2)</f>
        <v>0</v>
      </c>
      <c r="BL183" s="17" t="s">
        <v>142</v>
      </c>
      <c r="BM183" s="237" t="s">
        <v>235</v>
      </c>
    </row>
    <row r="184" s="2" customFormat="1">
      <c r="A184" s="38"/>
      <c r="B184" s="39"/>
      <c r="C184" s="40"/>
      <c r="D184" s="239" t="s">
        <v>144</v>
      </c>
      <c r="E184" s="40"/>
      <c r="F184" s="240" t="s">
        <v>234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144</v>
      </c>
      <c r="AU184" s="17" t="s">
        <v>89</v>
      </c>
    </row>
    <row r="185" s="2" customFormat="1" ht="24.15" customHeight="1">
      <c r="A185" s="38"/>
      <c r="B185" s="39"/>
      <c r="C185" s="226" t="s">
        <v>236</v>
      </c>
      <c r="D185" s="226" t="s">
        <v>137</v>
      </c>
      <c r="E185" s="227" t="s">
        <v>237</v>
      </c>
      <c r="F185" s="228" t="s">
        <v>238</v>
      </c>
      <c r="G185" s="229" t="s">
        <v>140</v>
      </c>
      <c r="H185" s="230">
        <v>35</v>
      </c>
      <c r="I185" s="231"/>
      <c r="J185" s="232">
        <f>ROUND(I185*H185,2)</f>
        <v>0</v>
      </c>
      <c r="K185" s="228" t="s">
        <v>141</v>
      </c>
      <c r="L185" s="44"/>
      <c r="M185" s="233" t="s">
        <v>1</v>
      </c>
      <c r="N185" s="234" t="s">
        <v>45</v>
      </c>
      <c r="O185" s="91"/>
      <c r="P185" s="235">
        <f>O185*H185</f>
        <v>0</v>
      </c>
      <c r="Q185" s="235">
        <v>0.11162</v>
      </c>
      <c r="R185" s="235">
        <f>Q185*H185</f>
        <v>3.9066999999999998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142</v>
      </c>
      <c r="AT185" s="237" t="s">
        <v>137</v>
      </c>
      <c r="AU185" s="237" t="s">
        <v>89</v>
      </c>
      <c r="AY185" s="17" t="s">
        <v>135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14</v>
      </c>
      <c r="BK185" s="238">
        <f>ROUND(I185*H185,2)</f>
        <v>0</v>
      </c>
      <c r="BL185" s="17" t="s">
        <v>142</v>
      </c>
      <c r="BM185" s="237" t="s">
        <v>239</v>
      </c>
    </row>
    <row r="186" s="2" customFormat="1">
      <c r="A186" s="38"/>
      <c r="B186" s="39"/>
      <c r="C186" s="40"/>
      <c r="D186" s="239" t="s">
        <v>144</v>
      </c>
      <c r="E186" s="40"/>
      <c r="F186" s="240" t="s">
        <v>238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144</v>
      </c>
      <c r="AU186" s="17" t="s">
        <v>89</v>
      </c>
    </row>
    <row r="187" s="2" customFormat="1">
      <c r="A187" s="38"/>
      <c r="B187" s="39"/>
      <c r="C187" s="40"/>
      <c r="D187" s="244" t="s">
        <v>145</v>
      </c>
      <c r="E187" s="40"/>
      <c r="F187" s="245" t="s">
        <v>240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89</v>
      </c>
    </row>
    <row r="188" s="13" customFormat="1">
      <c r="A188" s="13"/>
      <c r="B188" s="256"/>
      <c r="C188" s="257"/>
      <c r="D188" s="239" t="s">
        <v>223</v>
      </c>
      <c r="E188" s="258" t="s">
        <v>1</v>
      </c>
      <c r="F188" s="259" t="s">
        <v>241</v>
      </c>
      <c r="G188" s="257"/>
      <c r="H188" s="260">
        <v>35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6" t="s">
        <v>223</v>
      </c>
      <c r="AU188" s="266" t="s">
        <v>89</v>
      </c>
      <c r="AV188" s="13" t="s">
        <v>89</v>
      </c>
      <c r="AW188" s="13" t="s">
        <v>34</v>
      </c>
      <c r="AX188" s="13" t="s">
        <v>80</v>
      </c>
      <c r="AY188" s="266" t="s">
        <v>135</v>
      </c>
    </row>
    <row r="189" s="14" customFormat="1">
      <c r="A189" s="14"/>
      <c r="B189" s="267"/>
      <c r="C189" s="268"/>
      <c r="D189" s="239" t="s">
        <v>223</v>
      </c>
      <c r="E189" s="269" t="s">
        <v>1</v>
      </c>
      <c r="F189" s="270" t="s">
        <v>225</v>
      </c>
      <c r="G189" s="268"/>
      <c r="H189" s="271">
        <v>35</v>
      </c>
      <c r="I189" s="272"/>
      <c r="J189" s="268"/>
      <c r="K189" s="268"/>
      <c r="L189" s="273"/>
      <c r="M189" s="274"/>
      <c r="N189" s="275"/>
      <c r="O189" s="275"/>
      <c r="P189" s="275"/>
      <c r="Q189" s="275"/>
      <c r="R189" s="275"/>
      <c r="S189" s="275"/>
      <c r="T189" s="27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7" t="s">
        <v>223</v>
      </c>
      <c r="AU189" s="277" t="s">
        <v>89</v>
      </c>
      <c r="AV189" s="14" t="s">
        <v>142</v>
      </c>
      <c r="AW189" s="14" t="s">
        <v>34</v>
      </c>
      <c r="AX189" s="14" t="s">
        <v>14</v>
      </c>
      <c r="AY189" s="277" t="s">
        <v>135</v>
      </c>
    </row>
    <row r="190" s="2" customFormat="1" ht="21.75" customHeight="1">
      <c r="A190" s="38"/>
      <c r="B190" s="39"/>
      <c r="C190" s="246" t="s">
        <v>242</v>
      </c>
      <c r="D190" s="246" t="s">
        <v>219</v>
      </c>
      <c r="E190" s="247" t="s">
        <v>243</v>
      </c>
      <c r="F190" s="248" t="s">
        <v>244</v>
      </c>
      <c r="G190" s="249" t="s">
        <v>140</v>
      </c>
      <c r="H190" s="250">
        <v>27.809999999999999</v>
      </c>
      <c r="I190" s="251"/>
      <c r="J190" s="252">
        <f>ROUND(I190*H190,2)</f>
        <v>0</v>
      </c>
      <c r="K190" s="248" t="s">
        <v>141</v>
      </c>
      <c r="L190" s="253"/>
      <c r="M190" s="254" t="s">
        <v>1</v>
      </c>
      <c r="N190" s="255" t="s">
        <v>45</v>
      </c>
      <c r="O190" s="91"/>
      <c r="P190" s="235">
        <f>O190*H190</f>
        <v>0</v>
      </c>
      <c r="Q190" s="235">
        <v>0.17599999999999999</v>
      </c>
      <c r="R190" s="235">
        <f>Q190*H190</f>
        <v>4.8945599999999994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178</v>
      </c>
      <c r="AT190" s="237" t="s">
        <v>219</v>
      </c>
      <c r="AU190" s="237" t="s">
        <v>89</v>
      </c>
      <c r="AY190" s="17" t="s">
        <v>135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14</v>
      </c>
      <c r="BK190" s="238">
        <f>ROUND(I190*H190,2)</f>
        <v>0</v>
      </c>
      <c r="BL190" s="17" t="s">
        <v>142</v>
      </c>
      <c r="BM190" s="237" t="s">
        <v>245</v>
      </c>
    </row>
    <row r="191" s="2" customFormat="1">
      <c r="A191" s="38"/>
      <c r="B191" s="39"/>
      <c r="C191" s="40"/>
      <c r="D191" s="239" t="s">
        <v>144</v>
      </c>
      <c r="E191" s="40"/>
      <c r="F191" s="240" t="s">
        <v>244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144</v>
      </c>
      <c r="AU191" s="17" t="s">
        <v>89</v>
      </c>
    </row>
    <row r="192" s="13" customFormat="1">
      <c r="A192" s="13"/>
      <c r="B192" s="256"/>
      <c r="C192" s="257"/>
      <c r="D192" s="239" t="s">
        <v>223</v>
      </c>
      <c r="E192" s="258" t="s">
        <v>1</v>
      </c>
      <c r="F192" s="259" t="s">
        <v>246</v>
      </c>
      <c r="G192" s="257"/>
      <c r="H192" s="260">
        <v>27.809999999999999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6" t="s">
        <v>223</v>
      </c>
      <c r="AU192" s="266" t="s">
        <v>89</v>
      </c>
      <c r="AV192" s="13" t="s">
        <v>89</v>
      </c>
      <c r="AW192" s="13" t="s">
        <v>34</v>
      </c>
      <c r="AX192" s="13" t="s">
        <v>80</v>
      </c>
      <c r="AY192" s="266" t="s">
        <v>135</v>
      </c>
    </row>
    <row r="193" s="14" customFormat="1">
      <c r="A193" s="14"/>
      <c r="B193" s="267"/>
      <c r="C193" s="268"/>
      <c r="D193" s="239" t="s">
        <v>223</v>
      </c>
      <c r="E193" s="269" t="s">
        <v>1</v>
      </c>
      <c r="F193" s="270" t="s">
        <v>225</v>
      </c>
      <c r="G193" s="268"/>
      <c r="H193" s="271">
        <v>27.809999999999999</v>
      </c>
      <c r="I193" s="272"/>
      <c r="J193" s="268"/>
      <c r="K193" s="268"/>
      <c r="L193" s="273"/>
      <c r="M193" s="274"/>
      <c r="N193" s="275"/>
      <c r="O193" s="275"/>
      <c r="P193" s="275"/>
      <c r="Q193" s="275"/>
      <c r="R193" s="275"/>
      <c r="S193" s="275"/>
      <c r="T193" s="27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7" t="s">
        <v>223</v>
      </c>
      <c r="AU193" s="277" t="s">
        <v>89</v>
      </c>
      <c r="AV193" s="14" t="s">
        <v>142</v>
      </c>
      <c r="AW193" s="14" t="s">
        <v>34</v>
      </c>
      <c r="AX193" s="14" t="s">
        <v>14</v>
      </c>
      <c r="AY193" s="277" t="s">
        <v>135</v>
      </c>
    </row>
    <row r="194" s="2" customFormat="1" ht="24.15" customHeight="1">
      <c r="A194" s="38"/>
      <c r="B194" s="39"/>
      <c r="C194" s="246" t="s">
        <v>7</v>
      </c>
      <c r="D194" s="246" t="s">
        <v>219</v>
      </c>
      <c r="E194" s="247" t="s">
        <v>247</v>
      </c>
      <c r="F194" s="248" t="s">
        <v>248</v>
      </c>
      <c r="G194" s="249" t="s">
        <v>140</v>
      </c>
      <c r="H194" s="250">
        <v>8.2400000000000002</v>
      </c>
      <c r="I194" s="251"/>
      <c r="J194" s="252">
        <f>ROUND(I194*H194,2)</f>
        <v>0</v>
      </c>
      <c r="K194" s="248" t="s">
        <v>141</v>
      </c>
      <c r="L194" s="253"/>
      <c r="M194" s="254" t="s">
        <v>1</v>
      </c>
      <c r="N194" s="255" t="s">
        <v>45</v>
      </c>
      <c r="O194" s="91"/>
      <c r="P194" s="235">
        <f>O194*H194</f>
        <v>0</v>
      </c>
      <c r="Q194" s="235">
        <v>0.17499999999999999</v>
      </c>
      <c r="R194" s="235">
        <f>Q194*H194</f>
        <v>1.442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178</v>
      </c>
      <c r="AT194" s="237" t="s">
        <v>219</v>
      </c>
      <c r="AU194" s="237" t="s">
        <v>89</v>
      </c>
      <c r="AY194" s="17" t="s">
        <v>135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14</v>
      </c>
      <c r="BK194" s="238">
        <f>ROUND(I194*H194,2)</f>
        <v>0</v>
      </c>
      <c r="BL194" s="17" t="s">
        <v>142</v>
      </c>
      <c r="BM194" s="237" t="s">
        <v>249</v>
      </c>
    </row>
    <row r="195" s="2" customFormat="1">
      <c r="A195" s="38"/>
      <c r="B195" s="39"/>
      <c r="C195" s="40"/>
      <c r="D195" s="239" t="s">
        <v>144</v>
      </c>
      <c r="E195" s="40"/>
      <c r="F195" s="240" t="s">
        <v>248</v>
      </c>
      <c r="G195" s="40"/>
      <c r="H195" s="40"/>
      <c r="I195" s="241"/>
      <c r="J195" s="40"/>
      <c r="K195" s="40"/>
      <c r="L195" s="44"/>
      <c r="M195" s="242"/>
      <c r="N195" s="243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144</v>
      </c>
      <c r="AU195" s="17" t="s">
        <v>89</v>
      </c>
    </row>
    <row r="196" s="13" customFormat="1">
      <c r="A196" s="13"/>
      <c r="B196" s="256"/>
      <c r="C196" s="257"/>
      <c r="D196" s="239" t="s">
        <v>223</v>
      </c>
      <c r="E196" s="258" t="s">
        <v>1</v>
      </c>
      <c r="F196" s="259" t="s">
        <v>250</v>
      </c>
      <c r="G196" s="257"/>
      <c r="H196" s="260">
        <v>8.2400000000000002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6" t="s">
        <v>223</v>
      </c>
      <c r="AU196" s="266" t="s">
        <v>89</v>
      </c>
      <c r="AV196" s="13" t="s">
        <v>89</v>
      </c>
      <c r="AW196" s="13" t="s">
        <v>34</v>
      </c>
      <c r="AX196" s="13" t="s">
        <v>80</v>
      </c>
      <c r="AY196" s="266" t="s">
        <v>135</v>
      </c>
    </row>
    <row r="197" s="14" customFormat="1">
      <c r="A197" s="14"/>
      <c r="B197" s="267"/>
      <c r="C197" s="268"/>
      <c r="D197" s="239" t="s">
        <v>223</v>
      </c>
      <c r="E197" s="269" t="s">
        <v>1</v>
      </c>
      <c r="F197" s="270" t="s">
        <v>225</v>
      </c>
      <c r="G197" s="268"/>
      <c r="H197" s="271">
        <v>8.2400000000000002</v>
      </c>
      <c r="I197" s="272"/>
      <c r="J197" s="268"/>
      <c r="K197" s="268"/>
      <c r="L197" s="273"/>
      <c r="M197" s="274"/>
      <c r="N197" s="275"/>
      <c r="O197" s="275"/>
      <c r="P197" s="275"/>
      <c r="Q197" s="275"/>
      <c r="R197" s="275"/>
      <c r="S197" s="275"/>
      <c r="T197" s="27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7" t="s">
        <v>223</v>
      </c>
      <c r="AU197" s="277" t="s">
        <v>89</v>
      </c>
      <c r="AV197" s="14" t="s">
        <v>142</v>
      </c>
      <c r="AW197" s="14" t="s">
        <v>34</v>
      </c>
      <c r="AX197" s="14" t="s">
        <v>14</v>
      </c>
      <c r="AY197" s="277" t="s">
        <v>135</v>
      </c>
    </row>
    <row r="198" s="2" customFormat="1" ht="33" customHeight="1">
      <c r="A198" s="38"/>
      <c r="B198" s="39"/>
      <c r="C198" s="226" t="s">
        <v>251</v>
      </c>
      <c r="D198" s="226" t="s">
        <v>137</v>
      </c>
      <c r="E198" s="227" t="s">
        <v>252</v>
      </c>
      <c r="F198" s="228" t="s">
        <v>253</v>
      </c>
      <c r="G198" s="229" t="s">
        <v>140</v>
      </c>
      <c r="H198" s="230">
        <v>13.5</v>
      </c>
      <c r="I198" s="231"/>
      <c r="J198" s="232">
        <f>ROUND(I198*H198,2)</f>
        <v>0</v>
      </c>
      <c r="K198" s="228" t="s">
        <v>141</v>
      </c>
      <c r="L198" s="44"/>
      <c r="M198" s="233" t="s">
        <v>1</v>
      </c>
      <c r="N198" s="234" t="s">
        <v>45</v>
      </c>
      <c r="O198" s="91"/>
      <c r="P198" s="235">
        <f>O198*H198</f>
        <v>0</v>
      </c>
      <c r="Q198" s="235">
        <v>0.10100000000000001</v>
      </c>
      <c r="R198" s="235">
        <f>Q198*H198</f>
        <v>1.3635000000000002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142</v>
      </c>
      <c r="AT198" s="237" t="s">
        <v>137</v>
      </c>
      <c r="AU198" s="237" t="s">
        <v>89</v>
      </c>
      <c r="AY198" s="17" t="s">
        <v>135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14</v>
      </c>
      <c r="BK198" s="238">
        <f>ROUND(I198*H198,2)</f>
        <v>0</v>
      </c>
      <c r="BL198" s="17" t="s">
        <v>142</v>
      </c>
      <c r="BM198" s="237" t="s">
        <v>254</v>
      </c>
    </row>
    <row r="199" s="2" customFormat="1">
      <c r="A199" s="38"/>
      <c r="B199" s="39"/>
      <c r="C199" s="40"/>
      <c r="D199" s="239" t="s">
        <v>144</v>
      </c>
      <c r="E199" s="40"/>
      <c r="F199" s="240" t="s">
        <v>253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144</v>
      </c>
      <c r="AU199" s="17" t="s">
        <v>89</v>
      </c>
    </row>
    <row r="200" s="2" customFormat="1">
      <c r="A200" s="38"/>
      <c r="B200" s="39"/>
      <c r="C200" s="40"/>
      <c r="D200" s="244" t="s">
        <v>145</v>
      </c>
      <c r="E200" s="40"/>
      <c r="F200" s="245" t="s">
        <v>255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145</v>
      </c>
      <c r="AU200" s="17" t="s">
        <v>89</v>
      </c>
    </row>
    <row r="201" s="13" customFormat="1">
      <c r="A201" s="13"/>
      <c r="B201" s="256"/>
      <c r="C201" s="257"/>
      <c r="D201" s="239" t="s">
        <v>223</v>
      </c>
      <c r="E201" s="258" t="s">
        <v>1</v>
      </c>
      <c r="F201" s="259" t="s">
        <v>256</v>
      </c>
      <c r="G201" s="257"/>
      <c r="H201" s="260">
        <v>13.5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6" t="s">
        <v>223</v>
      </c>
      <c r="AU201" s="266" t="s">
        <v>89</v>
      </c>
      <c r="AV201" s="13" t="s">
        <v>89</v>
      </c>
      <c r="AW201" s="13" t="s">
        <v>34</v>
      </c>
      <c r="AX201" s="13" t="s">
        <v>80</v>
      </c>
      <c r="AY201" s="266" t="s">
        <v>135</v>
      </c>
    </row>
    <row r="202" s="14" customFormat="1">
      <c r="A202" s="14"/>
      <c r="B202" s="267"/>
      <c r="C202" s="268"/>
      <c r="D202" s="239" t="s">
        <v>223</v>
      </c>
      <c r="E202" s="269" t="s">
        <v>1</v>
      </c>
      <c r="F202" s="270" t="s">
        <v>225</v>
      </c>
      <c r="G202" s="268"/>
      <c r="H202" s="271">
        <v>13.5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7" t="s">
        <v>223</v>
      </c>
      <c r="AU202" s="277" t="s">
        <v>89</v>
      </c>
      <c r="AV202" s="14" t="s">
        <v>142</v>
      </c>
      <c r="AW202" s="14" t="s">
        <v>34</v>
      </c>
      <c r="AX202" s="14" t="s">
        <v>14</v>
      </c>
      <c r="AY202" s="277" t="s">
        <v>135</v>
      </c>
    </row>
    <row r="203" s="2" customFormat="1" ht="21.75" customHeight="1">
      <c r="A203" s="38"/>
      <c r="B203" s="39"/>
      <c r="C203" s="246" t="s">
        <v>257</v>
      </c>
      <c r="D203" s="246" t="s">
        <v>219</v>
      </c>
      <c r="E203" s="247" t="s">
        <v>258</v>
      </c>
      <c r="F203" s="248" t="s">
        <v>259</v>
      </c>
      <c r="G203" s="249" t="s">
        <v>140</v>
      </c>
      <c r="H203" s="250">
        <v>7.7249999999999996</v>
      </c>
      <c r="I203" s="251"/>
      <c r="J203" s="252">
        <f>ROUND(I203*H203,2)</f>
        <v>0</v>
      </c>
      <c r="K203" s="248" t="s">
        <v>1</v>
      </c>
      <c r="L203" s="253"/>
      <c r="M203" s="254" t="s">
        <v>1</v>
      </c>
      <c r="N203" s="255" t="s">
        <v>45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178</v>
      </c>
      <c r="AT203" s="237" t="s">
        <v>219</v>
      </c>
      <c r="AU203" s="237" t="s">
        <v>89</v>
      </c>
      <c r="AY203" s="17" t="s">
        <v>135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14</v>
      </c>
      <c r="BK203" s="238">
        <f>ROUND(I203*H203,2)</f>
        <v>0</v>
      </c>
      <c r="BL203" s="17" t="s">
        <v>142</v>
      </c>
      <c r="BM203" s="237" t="s">
        <v>260</v>
      </c>
    </row>
    <row r="204" s="2" customFormat="1">
      <c r="A204" s="38"/>
      <c r="B204" s="39"/>
      <c r="C204" s="40"/>
      <c r="D204" s="239" t="s">
        <v>144</v>
      </c>
      <c r="E204" s="40"/>
      <c r="F204" s="240" t="s">
        <v>259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144</v>
      </c>
      <c r="AU204" s="17" t="s">
        <v>89</v>
      </c>
    </row>
    <row r="205" s="13" customFormat="1">
      <c r="A205" s="13"/>
      <c r="B205" s="256"/>
      <c r="C205" s="257"/>
      <c r="D205" s="239" t="s">
        <v>223</v>
      </c>
      <c r="E205" s="258" t="s">
        <v>1</v>
      </c>
      <c r="F205" s="259" t="s">
        <v>261</v>
      </c>
      <c r="G205" s="257"/>
      <c r="H205" s="260">
        <v>7.7249999999999996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6" t="s">
        <v>223</v>
      </c>
      <c r="AU205" s="266" t="s">
        <v>89</v>
      </c>
      <c r="AV205" s="13" t="s">
        <v>89</v>
      </c>
      <c r="AW205" s="13" t="s">
        <v>34</v>
      </c>
      <c r="AX205" s="13" t="s">
        <v>80</v>
      </c>
      <c r="AY205" s="266" t="s">
        <v>135</v>
      </c>
    </row>
    <row r="206" s="14" customFormat="1">
      <c r="A206" s="14"/>
      <c r="B206" s="267"/>
      <c r="C206" s="268"/>
      <c r="D206" s="239" t="s">
        <v>223</v>
      </c>
      <c r="E206" s="269" t="s">
        <v>1</v>
      </c>
      <c r="F206" s="270" t="s">
        <v>225</v>
      </c>
      <c r="G206" s="268"/>
      <c r="H206" s="271">
        <v>7.7249999999999996</v>
      </c>
      <c r="I206" s="272"/>
      <c r="J206" s="268"/>
      <c r="K206" s="268"/>
      <c r="L206" s="273"/>
      <c r="M206" s="274"/>
      <c r="N206" s="275"/>
      <c r="O206" s="275"/>
      <c r="P206" s="275"/>
      <c r="Q206" s="275"/>
      <c r="R206" s="275"/>
      <c r="S206" s="275"/>
      <c r="T206" s="27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7" t="s">
        <v>223</v>
      </c>
      <c r="AU206" s="277" t="s">
        <v>89</v>
      </c>
      <c r="AV206" s="14" t="s">
        <v>142</v>
      </c>
      <c r="AW206" s="14" t="s">
        <v>34</v>
      </c>
      <c r="AX206" s="14" t="s">
        <v>14</v>
      </c>
      <c r="AY206" s="277" t="s">
        <v>135</v>
      </c>
    </row>
    <row r="207" s="2" customFormat="1" ht="24.15" customHeight="1">
      <c r="A207" s="38"/>
      <c r="B207" s="39"/>
      <c r="C207" s="246" t="s">
        <v>262</v>
      </c>
      <c r="D207" s="246" t="s">
        <v>219</v>
      </c>
      <c r="E207" s="247" t="s">
        <v>263</v>
      </c>
      <c r="F207" s="248" t="s">
        <v>264</v>
      </c>
      <c r="G207" s="249" t="s">
        <v>140</v>
      </c>
      <c r="H207" s="250">
        <v>6.1799999999999997</v>
      </c>
      <c r="I207" s="251"/>
      <c r="J207" s="252">
        <f>ROUND(I207*H207,2)</f>
        <v>0</v>
      </c>
      <c r="K207" s="248" t="s">
        <v>1</v>
      </c>
      <c r="L207" s="253"/>
      <c r="M207" s="254" t="s">
        <v>1</v>
      </c>
      <c r="N207" s="255" t="s">
        <v>45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178</v>
      </c>
      <c r="AT207" s="237" t="s">
        <v>219</v>
      </c>
      <c r="AU207" s="237" t="s">
        <v>89</v>
      </c>
      <c r="AY207" s="17" t="s">
        <v>135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14</v>
      </c>
      <c r="BK207" s="238">
        <f>ROUND(I207*H207,2)</f>
        <v>0</v>
      </c>
      <c r="BL207" s="17" t="s">
        <v>142</v>
      </c>
      <c r="BM207" s="237" t="s">
        <v>265</v>
      </c>
    </row>
    <row r="208" s="2" customFormat="1">
      <c r="A208" s="38"/>
      <c r="B208" s="39"/>
      <c r="C208" s="40"/>
      <c r="D208" s="239" t="s">
        <v>144</v>
      </c>
      <c r="E208" s="40"/>
      <c r="F208" s="240" t="s">
        <v>264</v>
      </c>
      <c r="G208" s="40"/>
      <c r="H208" s="40"/>
      <c r="I208" s="241"/>
      <c r="J208" s="40"/>
      <c r="K208" s="40"/>
      <c r="L208" s="44"/>
      <c r="M208" s="242"/>
      <c r="N208" s="24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144</v>
      </c>
      <c r="AU208" s="17" t="s">
        <v>89</v>
      </c>
    </row>
    <row r="209" s="13" customFormat="1">
      <c r="A209" s="13"/>
      <c r="B209" s="256"/>
      <c r="C209" s="257"/>
      <c r="D209" s="239" t="s">
        <v>223</v>
      </c>
      <c r="E209" s="258" t="s">
        <v>1</v>
      </c>
      <c r="F209" s="259" t="s">
        <v>266</v>
      </c>
      <c r="G209" s="257"/>
      <c r="H209" s="260">
        <v>6.1799999999999997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6" t="s">
        <v>223</v>
      </c>
      <c r="AU209" s="266" t="s">
        <v>89</v>
      </c>
      <c r="AV209" s="13" t="s">
        <v>89</v>
      </c>
      <c r="AW209" s="13" t="s">
        <v>34</v>
      </c>
      <c r="AX209" s="13" t="s">
        <v>80</v>
      </c>
      <c r="AY209" s="266" t="s">
        <v>135</v>
      </c>
    </row>
    <row r="210" s="14" customFormat="1">
      <c r="A210" s="14"/>
      <c r="B210" s="267"/>
      <c r="C210" s="268"/>
      <c r="D210" s="239" t="s">
        <v>223</v>
      </c>
      <c r="E210" s="269" t="s">
        <v>1</v>
      </c>
      <c r="F210" s="270" t="s">
        <v>225</v>
      </c>
      <c r="G210" s="268"/>
      <c r="H210" s="271">
        <v>6.1799999999999997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7" t="s">
        <v>223</v>
      </c>
      <c r="AU210" s="277" t="s">
        <v>89</v>
      </c>
      <c r="AV210" s="14" t="s">
        <v>142</v>
      </c>
      <c r="AW210" s="14" t="s">
        <v>34</v>
      </c>
      <c r="AX210" s="14" t="s">
        <v>14</v>
      </c>
      <c r="AY210" s="277" t="s">
        <v>135</v>
      </c>
    </row>
    <row r="211" s="2" customFormat="1" ht="24.15" customHeight="1">
      <c r="A211" s="38"/>
      <c r="B211" s="39"/>
      <c r="C211" s="226" t="s">
        <v>267</v>
      </c>
      <c r="D211" s="226" t="s">
        <v>137</v>
      </c>
      <c r="E211" s="227" t="s">
        <v>268</v>
      </c>
      <c r="F211" s="228" t="s">
        <v>269</v>
      </c>
      <c r="G211" s="229" t="s">
        <v>140</v>
      </c>
      <c r="H211" s="230">
        <v>10</v>
      </c>
      <c r="I211" s="231"/>
      <c r="J211" s="232">
        <f>ROUND(I211*H211,2)</f>
        <v>0</v>
      </c>
      <c r="K211" s="228" t="s">
        <v>141</v>
      </c>
      <c r="L211" s="44"/>
      <c r="M211" s="233" t="s">
        <v>1</v>
      </c>
      <c r="N211" s="234" t="s">
        <v>45</v>
      </c>
      <c r="O211" s="91"/>
      <c r="P211" s="235">
        <f>O211*H211</f>
        <v>0</v>
      </c>
      <c r="Q211" s="235">
        <v>0.088800000000000004</v>
      </c>
      <c r="R211" s="235">
        <f>Q211*H211</f>
        <v>0.88800000000000001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142</v>
      </c>
      <c r="AT211" s="237" t="s">
        <v>137</v>
      </c>
      <c r="AU211" s="237" t="s">
        <v>89</v>
      </c>
      <c r="AY211" s="17" t="s">
        <v>135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14</v>
      </c>
      <c r="BK211" s="238">
        <f>ROUND(I211*H211,2)</f>
        <v>0</v>
      </c>
      <c r="BL211" s="17" t="s">
        <v>142</v>
      </c>
      <c r="BM211" s="237" t="s">
        <v>270</v>
      </c>
    </row>
    <row r="212" s="2" customFormat="1">
      <c r="A212" s="38"/>
      <c r="B212" s="39"/>
      <c r="C212" s="40"/>
      <c r="D212" s="239" t="s">
        <v>144</v>
      </c>
      <c r="E212" s="40"/>
      <c r="F212" s="240" t="s">
        <v>269</v>
      </c>
      <c r="G212" s="40"/>
      <c r="H212" s="40"/>
      <c r="I212" s="241"/>
      <c r="J212" s="40"/>
      <c r="K212" s="40"/>
      <c r="L212" s="44"/>
      <c r="M212" s="242"/>
      <c r="N212" s="24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144</v>
      </c>
      <c r="AU212" s="17" t="s">
        <v>89</v>
      </c>
    </row>
    <row r="213" s="2" customFormat="1">
      <c r="A213" s="38"/>
      <c r="B213" s="39"/>
      <c r="C213" s="40"/>
      <c r="D213" s="244" t="s">
        <v>145</v>
      </c>
      <c r="E213" s="40"/>
      <c r="F213" s="245" t="s">
        <v>271</v>
      </c>
      <c r="G213" s="40"/>
      <c r="H213" s="40"/>
      <c r="I213" s="241"/>
      <c r="J213" s="40"/>
      <c r="K213" s="40"/>
      <c r="L213" s="44"/>
      <c r="M213" s="242"/>
      <c r="N213" s="243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145</v>
      </c>
      <c r="AU213" s="17" t="s">
        <v>89</v>
      </c>
    </row>
    <row r="214" s="2" customFormat="1" ht="24.15" customHeight="1">
      <c r="A214" s="38"/>
      <c r="B214" s="39"/>
      <c r="C214" s="246" t="s">
        <v>272</v>
      </c>
      <c r="D214" s="246" t="s">
        <v>219</v>
      </c>
      <c r="E214" s="247" t="s">
        <v>273</v>
      </c>
      <c r="F214" s="248" t="s">
        <v>274</v>
      </c>
      <c r="G214" s="249" t="s">
        <v>140</v>
      </c>
      <c r="H214" s="250">
        <v>10.300000000000001</v>
      </c>
      <c r="I214" s="251"/>
      <c r="J214" s="252">
        <f>ROUND(I214*H214,2)</f>
        <v>0</v>
      </c>
      <c r="K214" s="248" t="s">
        <v>141</v>
      </c>
      <c r="L214" s="253"/>
      <c r="M214" s="254" t="s">
        <v>1</v>
      </c>
      <c r="N214" s="255" t="s">
        <v>45</v>
      </c>
      <c r="O214" s="91"/>
      <c r="P214" s="235">
        <f>O214*H214</f>
        <v>0</v>
      </c>
      <c r="Q214" s="235">
        <v>0.20999999999999999</v>
      </c>
      <c r="R214" s="235">
        <f>Q214*H214</f>
        <v>2.1630000000000003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178</v>
      </c>
      <c r="AT214" s="237" t="s">
        <v>219</v>
      </c>
      <c r="AU214" s="237" t="s">
        <v>89</v>
      </c>
      <c r="AY214" s="17" t="s">
        <v>135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14</v>
      </c>
      <c r="BK214" s="238">
        <f>ROUND(I214*H214,2)</f>
        <v>0</v>
      </c>
      <c r="BL214" s="17" t="s">
        <v>142</v>
      </c>
      <c r="BM214" s="237" t="s">
        <v>275</v>
      </c>
    </row>
    <row r="215" s="2" customFormat="1">
      <c r="A215" s="38"/>
      <c r="B215" s="39"/>
      <c r="C215" s="40"/>
      <c r="D215" s="239" t="s">
        <v>144</v>
      </c>
      <c r="E215" s="40"/>
      <c r="F215" s="240" t="s">
        <v>274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144</v>
      </c>
      <c r="AU215" s="17" t="s">
        <v>89</v>
      </c>
    </row>
    <row r="216" s="13" customFormat="1">
      <c r="A216" s="13"/>
      <c r="B216" s="256"/>
      <c r="C216" s="257"/>
      <c r="D216" s="239" t="s">
        <v>223</v>
      </c>
      <c r="E216" s="258" t="s">
        <v>1</v>
      </c>
      <c r="F216" s="259" t="s">
        <v>276</v>
      </c>
      <c r="G216" s="257"/>
      <c r="H216" s="260">
        <v>10.300000000000001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6" t="s">
        <v>223</v>
      </c>
      <c r="AU216" s="266" t="s">
        <v>89</v>
      </c>
      <c r="AV216" s="13" t="s">
        <v>89</v>
      </c>
      <c r="AW216" s="13" t="s">
        <v>34</v>
      </c>
      <c r="AX216" s="13" t="s">
        <v>80</v>
      </c>
      <c r="AY216" s="266" t="s">
        <v>135</v>
      </c>
    </row>
    <row r="217" s="14" customFormat="1">
      <c r="A217" s="14"/>
      <c r="B217" s="267"/>
      <c r="C217" s="268"/>
      <c r="D217" s="239" t="s">
        <v>223</v>
      </c>
      <c r="E217" s="269" t="s">
        <v>1</v>
      </c>
      <c r="F217" s="270" t="s">
        <v>225</v>
      </c>
      <c r="G217" s="268"/>
      <c r="H217" s="271">
        <v>10.300000000000001</v>
      </c>
      <c r="I217" s="272"/>
      <c r="J217" s="268"/>
      <c r="K217" s="268"/>
      <c r="L217" s="273"/>
      <c r="M217" s="274"/>
      <c r="N217" s="275"/>
      <c r="O217" s="275"/>
      <c r="P217" s="275"/>
      <c r="Q217" s="275"/>
      <c r="R217" s="275"/>
      <c r="S217" s="275"/>
      <c r="T217" s="27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7" t="s">
        <v>223</v>
      </c>
      <c r="AU217" s="277" t="s">
        <v>89</v>
      </c>
      <c r="AV217" s="14" t="s">
        <v>142</v>
      </c>
      <c r="AW217" s="14" t="s">
        <v>34</v>
      </c>
      <c r="AX217" s="14" t="s">
        <v>14</v>
      </c>
      <c r="AY217" s="277" t="s">
        <v>135</v>
      </c>
    </row>
    <row r="218" s="12" customFormat="1" ht="22.8" customHeight="1">
      <c r="A218" s="12"/>
      <c r="B218" s="210"/>
      <c r="C218" s="211"/>
      <c r="D218" s="212" t="s">
        <v>79</v>
      </c>
      <c r="E218" s="224" t="s">
        <v>178</v>
      </c>
      <c r="F218" s="224" t="s">
        <v>277</v>
      </c>
      <c r="G218" s="211"/>
      <c r="H218" s="211"/>
      <c r="I218" s="214"/>
      <c r="J218" s="225">
        <f>BK218</f>
        <v>0</v>
      </c>
      <c r="K218" s="211"/>
      <c r="L218" s="216"/>
      <c r="M218" s="217"/>
      <c r="N218" s="218"/>
      <c r="O218" s="218"/>
      <c r="P218" s="219">
        <f>SUM(P219:P248)</f>
        <v>0</v>
      </c>
      <c r="Q218" s="218"/>
      <c r="R218" s="219">
        <f>SUM(R219:R248)</f>
        <v>1.69296</v>
      </c>
      <c r="S218" s="218"/>
      <c r="T218" s="220">
        <f>SUM(T219:T248)</f>
        <v>1.15456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14</v>
      </c>
      <c r="AT218" s="222" t="s">
        <v>79</v>
      </c>
      <c r="AU218" s="222" t="s">
        <v>14</v>
      </c>
      <c r="AY218" s="221" t="s">
        <v>135</v>
      </c>
      <c r="BK218" s="223">
        <f>SUM(BK219:BK248)</f>
        <v>0</v>
      </c>
    </row>
    <row r="219" s="2" customFormat="1" ht="24.15" customHeight="1">
      <c r="A219" s="38"/>
      <c r="B219" s="39"/>
      <c r="C219" s="226" t="s">
        <v>278</v>
      </c>
      <c r="D219" s="226" t="s">
        <v>137</v>
      </c>
      <c r="E219" s="227" t="s">
        <v>279</v>
      </c>
      <c r="F219" s="228" t="s">
        <v>280</v>
      </c>
      <c r="G219" s="229" t="s">
        <v>174</v>
      </c>
      <c r="H219" s="230">
        <v>0.39300000000000002</v>
      </c>
      <c r="I219" s="231"/>
      <c r="J219" s="232">
        <f>ROUND(I219*H219,2)</f>
        <v>0</v>
      </c>
      <c r="K219" s="228" t="s">
        <v>141</v>
      </c>
      <c r="L219" s="44"/>
      <c r="M219" s="233" t="s">
        <v>1</v>
      </c>
      <c r="N219" s="234" t="s">
        <v>45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1.9199999999999999</v>
      </c>
      <c r="T219" s="236">
        <f>S219*H219</f>
        <v>0.75456000000000001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142</v>
      </c>
      <c r="AT219" s="237" t="s">
        <v>137</v>
      </c>
      <c r="AU219" s="237" t="s">
        <v>89</v>
      </c>
      <c r="AY219" s="17" t="s">
        <v>135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14</v>
      </c>
      <c r="BK219" s="238">
        <f>ROUND(I219*H219,2)</f>
        <v>0</v>
      </c>
      <c r="BL219" s="17" t="s">
        <v>142</v>
      </c>
      <c r="BM219" s="237" t="s">
        <v>281</v>
      </c>
    </row>
    <row r="220" s="2" customFormat="1">
      <c r="A220" s="38"/>
      <c r="B220" s="39"/>
      <c r="C220" s="40"/>
      <c r="D220" s="239" t="s">
        <v>144</v>
      </c>
      <c r="E220" s="40"/>
      <c r="F220" s="240" t="s">
        <v>280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144</v>
      </c>
      <c r="AU220" s="17" t="s">
        <v>89</v>
      </c>
    </row>
    <row r="221" s="2" customFormat="1">
      <c r="A221" s="38"/>
      <c r="B221" s="39"/>
      <c r="C221" s="40"/>
      <c r="D221" s="244" t="s">
        <v>145</v>
      </c>
      <c r="E221" s="40"/>
      <c r="F221" s="245" t="s">
        <v>282</v>
      </c>
      <c r="G221" s="40"/>
      <c r="H221" s="40"/>
      <c r="I221" s="241"/>
      <c r="J221" s="40"/>
      <c r="K221" s="40"/>
      <c r="L221" s="44"/>
      <c r="M221" s="242"/>
      <c r="N221" s="24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145</v>
      </c>
      <c r="AU221" s="17" t="s">
        <v>89</v>
      </c>
    </row>
    <row r="222" s="13" customFormat="1">
      <c r="A222" s="13"/>
      <c r="B222" s="256"/>
      <c r="C222" s="257"/>
      <c r="D222" s="239" t="s">
        <v>223</v>
      </c>
      <c r="E222" s="258" t="s">
        <v>1</v>
      </c>
      <c r="F222" s="259" t="s">
        <v>283</v>
      </c>
      <c r="G222" s="257"/>
      <c r="H222" s="260">
        <v>0.39300000000000002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6" t="s">
        <v>223</v>
      </c>
      <c r="AU222" s="266" t="s">
        <v>89</v>
      </c>
      <c r="AV222" s="13" t="s">
        <v>89</v>
      </c>
      <c r="AW222" s="13" t="s">
        <v>34</v>
      </c>
      <c r="AX222" s="13" t="s">
        <v>80</v>
      </c>
      <c r="AY222" s="266" t="s">
        <v>135</v>
      </c>
    </row>
    <row r="223" s="14" customFormat="1">
      <c r="A223" s="14"/>
      <c r="B223" s="267"/>
      <c r="C223" s="268"/>
      <c r="D223" s="239" t="s">
        <v>223</v>
      </c>
      <c r="E223" s="269" t="s">
        <v>1</v>
      </c>
      <c r="F223" s="270" t="s">
        <v>225</v>
      </c>
      <c r="G223" s="268"/>
      <c r="H223" s="271">
        <v>0.39300000000000002</v>
      </c>
      <c r="I223" s="272"/>
      <c r="J223" s="268"/>
      <c r="K223" s="268"/>
      <c r="L223" s="273"/>
      <c r="M223" s="274"/>
      <c r="N223" s="275"/>
      <c r="O223" s="275"/>
      <c r="P223" s="275"/>
      <c r="Q223" s="275"/>
      <c r="R223" s="275"/>
      <c r="S223" s="275"/>
      <c r="T223" s="27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7" t="s">
        <v>223</v>
      </c>
      <c r="AU223" s="277" t="s">
        <v>89</v>
      </c>
      <c r="AV223" s="14" t="s">
        <v>142</v>
      </c>
      <c r="AW223" s="14" t="s">
        <v>34</v>
      </c>
      <c r="AX223" s="14" t="s">
        <v>14</v>
      </c>
      <c r="AY223" s="277" t="s">
        <v>135</v>
      </c>
    </row>
    <row r="224" s="2" customFormat="1" ht="24.15" customHeight="1">
      <c r="A224" s="38"/>
      <c r="B224" s="39"/>
      <c r="C224" s="226" t="s">
        <v>284</v>
      </c>
      <c r="D224" s="226" t="s">
        <v>137</v>
      </c>
      <c r="E224" s="227" t="s">
        <v>285</v>
      </c>
      <c r="F224" s="228" t="s">
        <v>286</v>
      </c>
      <c r="G224" s="229" t="s">
        <v>287</v>
      </c>
      <c r="H224" s="230">
        <v>2</v>
      </c>
      <c r="I224" s="231"/>
      <c r="J224" s="232">
        <f>ROUND(I224*H224,2)</f>
        <v>0</v>
      </c>
      <c r="K224" s="228" t="s">
        <v>141</v>
      </c>
      <c r="L224" s="44"/>
      <c r="M224" s="233" t="s">
        <v>1</v>
      </c>
      <c r="N224" s="234" t="s">
        <v>45</v>
      </c>
      <c r="O224" s="91"/>
      <c r="P224" s="235">
        <f>O224*H224</f>
        <v>0</v>
      </c>
      <c r="Q224" s="235">
        <v>0.12526000000000001</v>
      </c>
      <c r="R224" s="235">
        <f>Q224*H224</f>
        <v>0.25052000000000002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142</v>
      </c>
      <c r="AT224" s="237" t="s">
        <v>137</v>
      </c>
      <c r="AU224" s="237" t="s">
        <v>89</v>
      </c>
      <c r="AY224" s="17" t="s">
        <v>135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14</v>
      </c>
      <c r="BK224" s="238">
        <f>ROUND(I224*H224,2)</f>
        <v>0</v>
      </c>
      <c r="BL224" s="17" t="s">
        <v>142</v>
      </c>
      <c r="BM224" s="237" t="s">
        <v>288</v>
      </c>
    </row>
    <row r="225" s="2" customFormat="1">
      <c r="A225" s="38"/>
      <c r="B225" s="39"/>
      <c r="C225" s="40"/>
      <c r="D225" s="239" t="s">
        <v>144</v>
      </c>
      <c r="E225" s="40"/>
      <c r="F225" s="240" t="s">
        <v>286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144</v>
      </c>
      <c r="AU225" s="17" t="s">
        <v>89</v>
      </c>
    </row>
    <row r="226" s="2" customFormat="1">
      <c r="A226" s="38"/>
      <c r="B226" s="39"/>
      <c r="C226" s="40"/>
      <c r="D226" s="244" t="s">
        <v>145</v>
      </c>
      <c r="E226" s="40"/>
      <c r="F226" s="245" t="s">
        <v>289</v>
      </c>
      <c r="G226" s="40"/>
      <c r="H226" s="40"/>
      <c r="I226" s="241"/>
      <c r="J226" s="40"/>
      <c r="K226" s="40"/>
      <c r="L226" s="44"/>
      <c r="M226" s="242"/>
      <c r="N226" s="243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145</v>
      </c>
      <c r="AU226" s="17" t="s">
        <v>89</v>
      </c>
    </row>
    <row r="227" s="2" customFormat="1" ht="24.15" customHeight="1">
      <c r="A227" s="38"/>
      <c r="B227" s="39"/>
      <c r="C227" s="246" t="s">
        <v>290</v>
      </c>
      <c r="D227" s="246" t="s">
        <v>219</v>
      </c>
      <c r="E227" s="247" t="s">
        <v>291</v>
      </c>
      <c r="F227" s="248" t="s">
        <v>292</v>
      </c>
      <c r="G227" s="249" t="s">
        <v>287</v>
      </c>
      <c r="H227" s="250">
        <v>2</v>
      </c>
      <c r="I227" s="251"/>
      <c r="J227" s="252">
        <f>ROUND(I227*H227,2)</f>
        <v>0</v>
      </c>
      <c r="K227" s="248" t="s">
        <v>141</v>
      </c>
      <c r="L227" s="253"/>
      <c r="M227" s="254" t="s">
        <v>1</v>
      </c>
      <c r="N227" s="255" t="s">
        <v>45</v>
      </c>
      <c r="O227" s="91"/>
      <c r="P227" s="235">
        <f>O227*H227</f>
        <v>0</v>
      </c>
      <c r="Q227" s="235">
        <v>0.13500000000000001</v>
      </c>
      <c r="R227" s="235">
        <f>Q227*H227</f>
        <v>0.27000000000000002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178</v>
      </c>
      <c r="AT227" s="237" t="s">
        <v>219</v>
      </c>
      <c r="AU227" s="237" t="s">
        <v>89</v>
      </c>
      <c r="AY227" s="17" t="s">
        <v>135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14</v>
      </c>
      <c r="BK227" s="238">
        <f>ROUND(I227*H227,2)</f>
        <v>0</v>
      </c>
      <c r="BL227" s="17" t="s">
        <v>142</v>
      </c>
      <c r="BM227" s="237" t="s">
        <v>293</v>
      </c>
    </row>
    <row r="228" s="2" customFormat="1">
      <c r="A228" s="38"/>
      <c r="B228" s="39"/>
      <c r="C228" s="40"/>
      <c r="D228" s="239" t="s">
        <v>144</v>
      </c>
      <c r="E228" s="40"/>
      <c r="F228" s="240" t="s">
        <v>292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144</v>
      </c>
      <c r="AU228" s="17" t="s">
        <v>89</v>
      </c>
    </row>
    <row r="229" s="2" customFormat="1" ht="24.15" customHeight="1">
      <c r="A229" s="38"/>
      <c r="B229" s="39"/>
      <c r="C229" s="226" t="s">
        <v>294</v>
      </c>
      <c r="D229" s="226" t="s">
        <v>137</v>
      </c>
      <c r="E229" s="227" t="s">
        <v>295</v>
      </c>
      <c r="F229" s="228" t="s">
        <v>296</v>
      </c>
      <c r="G229" s="229" t="s">
        <v>287</v>
      </c>
      <c r="H229" s="230">
        <v>2</v>
      </c>
      <c r="I229" s="231"/>
      <c r="J229" s="232">
        <f>ROUND(I229*H229,2)</f>
        <v>0</v>
      </c>
      <c r="K229" s="228" t="s">
        <v>141</v>
      </c>
      <c r="L229" s="44"/>
      <c r="M229" s="233" t="s">
        <v>1</v>
      </c>
      <c r="N229" s="234" t="s">
        <v>45</v>
      </c>
      <c r="O229" s="91"/>
      <c r="P229" s="235">
        <f>O229*H229</f>
        <v>0</v>
      </c>
      <c r="Q229" s="235">
        <v>0.030759999999999999</v>
      </c>
      <c r="R229" s="235">
        <f>Q229*H229</f>
        <v>0.061519999999999998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142</v>
      </c>
      <c r="AT229" s="237" t="s">
        <v>137</v>
      </c>
      <c r="AU229" s="237" t="s">
        <v>89</v>
      </c>
      <c r="AY229" s="17" t="s">
        <v>135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14</v>
      </c>
      <c r="BK229" s="238">
        <f>ROUND(I229*H229,2)</f>
        <v>0</v>
      </c>
      <c r="BL229" s="17" t="s">
        <v>142</v>
      </c>
      <c r="BM229" s="237" t="s">
        <v>297</v>
      </c>
    </row>
    <row r="230" s="2" customFormat="1">
      <c r="A230" s="38"/>
      <c r="B230" s="39"/>
      <c r="C230" s="40"/>
      <c r="D230" s="239" t="s">
        <v>144</v>
      </c>
      <c r="E230" s="40"/>
      <c r="F230" s="240" t="s">
        <v>296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144</v>
      </c>
      <c r="AU230" s="17" t="s">
        <v>89</v>
      </c>
    </row>
    <row r="231" s="2" customFormat="1">
      <c r="A231" s="38"/>
      <c r="B231" s="39"/>
      <c r="C231" s="40"/>
      <c r="D231" s="244" t="s">
        <v>145</v>
      </c>
      <c r="E231" s="40"/>
      <c r="F231" s="245" t="s">
        <v>298</v>
      </c>
      <c r="G231" s="40"/>
      <c r="H231" s="40"/>
      <c r="I231" s="241"/>
      <c r="J231" s="40"/>
      <c r="K231" s="40"/>
      <c r="L231" s="44"/>
      <c r="M231" s="242"/>
      <c r="N231" s="243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145</v>
      </c>
      <c r="AU231" s="17" t="s">
        <v>89</v>
      </c>
    </row>
    <row r="232" s="2" customFormat="1" ht="24.15" customHeight="1">
      <c r="A232" s="38"/>
      <c r="B232" s="39"/>
      <c r="C232" s="246" t="s">
        <v>299</v>
      </c>
      <c r="D232" s="246" t="s">
        <v>219</v>
      </c>
      <c r="E232" s="247" t="s">
        <v>300</v>
      </c>
      <c r="F232" s="248" t="s">
        <v>301</v>
      </c>
      <c r="G232" s="249" t="s">
        <v>287</v>
      </c>
      <c r="H232" s="250">
        <v>2</v>
      </c>
      <c r="I232" s="251"/>
      <c r="J232" s="252">
        <f>ROUND(I232*H232,2)</f>
        <v>0</v>
      </c>
      <c r="K232" s="248" t="s">
        <v>141</v>
      </c>
      <c r="L232" s="253"/>
      <c r="M232" s="254" t="s">
        <v>1</v>
      </c>
      <c r="N232" s="255" t="s">
        <v>45</v>
      </c>
      <c r="O232" s="91"/>
      <c r="P232" s="235">
        <f>O232*H232</f>
        <v>0</v>
      </c>
      <c r="Q232" s="235">
        <v>0.070000000000000007</v>
      </c>
      <c r="R232" s="235">
        <f>Q232*H232</f>
        <v>0.14000000000000001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178</v>
      </c>
      <c r="AT232" s="237" t="s">
        <v>219</v>
      </c>
      <c r="AU232" s="237" t="s">
        <v>89</v>
      </c>
      <c r="AY232" s="17" t="s">
        <v>135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14</v>
      </c>
      <c r="BK232" s="238">
        <f>ROUND(I232*H232,2)</f>
        <v>0</v>
      </c>
      <c r="BL232" s="17" t="s">
        <v>142</v>
      </c>
      <c r="BM232" s="237" t="s">
        <v>302</v>
      </c>
    </row>
    <row r="233" s="2" customFormat="1">
      <c r="A233" s="38"/>
      <c r="B233" s="39"/>
      <c r="C233" s="40"/>
      <c r="D233" s="239" t="s">
        <v>144</v>
      </c>
      <c r="E233" s="40"/>
      <c r="F233" s="240" t="s">
        <v>301</v>
      </c>
      <c r="G233" s="40"/>
      <c r="H233" s="40"/>
      <c r="I233" s="241"/>
      <c r="J233" s="40"/>
      <c r="K233" s="40"/>
      <c r="L233" s="44"/>
      <c r="M233" s="242"/>
      <c r="N233" s="24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144</v>
      </c>
      <c r="AU233" s="17" t="s">
        <v>89</v>
      </c>
    </row>
    <row r="234" s="2" customFormat="1" ht="24.15" customHeight="1">
      <c r="A234" s="38"/>
      <c r="B234" s="39"/>
      <c r="C234" s="226" t="s">
        <v>303</v>
      </c>
      <c r="D234" s="226" t="s">
        <v>137</v>
      </c>
      <c r="E234" s="227" t="s">
        <v>304</v>
      </c>
      <c r="F234" s="228" t="s">
        <v>305</v>
      </c>
      <c r="G234" s="229" t="s">
        <v>287</v>
      </c>
      <c r="H234" s="230">
        <v>4</v>
      </c>
      <c r="I234" s="231"/>
      <c r="J234" s="232">
        <f>ROUND(I234*H234,2)</f>
        <v>0</v>
      </c>
      <c r="K234" s="228" t="s">
        <v>141</v>
      </c>
      <c r="L234" s="44"/>
      <c r="M234" s="233" t="s">
        <v>1</v>
      </c>
      <c r="N234" s="234" t="s">
        <v>45</v>
      </c>
      <c r="O234" s="91"/>
      <c r="P234" s="235">
        <f>O234*H234</f>
        <v>0</v>
      </c>
      <c r="Q234" s="235">
        <v>0.030759999999999999</v>
      </c>
      <c r="R234" s="235">
        <f>Q234*H234</f>
        <v>0.12304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142</v>
      </c>
      <c r="AT234" s="237" t="s">
        <v>137</v>
      </c>
      <c r="AU234" s="237" t="s">
        <v>89</v>
      </c>
      <c r="AY234" s="17" t="s">
        <v>135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14</v>
      </c>
      <c r="BK234" s="238">
        <f>ROUND(I234*H234,2)</f>
        <v>0</v>
      </c>
      <c r="BL234" s="17" t="s">
        <v>142</v>
      </c>
      <c r="BM234" s="237" t="s">
        <v>306</v>
      </c>
    </row>
    <row r="235" s="2" customFormat="1">
      <c r="A235" s="38"/>
      <c r="B235" s="39"/>
      <c r="C235" s="40"/>
      <c r="D235" s="239" t="s">
        <v>144</v>
      </c>
      <c r="E235" s="40"/>
      <c r="F235" s="240" t="s">
        <v>305</v>
      </c>
      <c r="G235" s="40"/>
      <c r="H235" s="40"/>
      <c r="I235" s="241"/>
      <c r="J235" s="40"/>
      <c r="K235" s="40"/>
      <c r="L235" s="44"/>
      <c r="M235" s="242"/>
      <c r="N235" s="24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144</v>
      </c>
      <c r="AU235" s="17" t="s">
        <v>89</v>
      </c>
    </row>
    <row r="236" s="2" customFormat="1">
      <c r="A236" s="38"/>
      <c r="B236" s="39"/>
      <c r="C236" s="40"/>
      <c r="D236" s="244" t="s">
        <v>145</v>
      </c>
      <c r="E236" s="40"/>
      <c r="F236" s="245" t="s">
        <v>307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145</v>
      </c>
      <c r="AU236" s="17" t="s">
        <v>89</v>
      </c>
    </row>
    <row r="237" s="2" customFormat="1" ht="24.15" customHeight="1">
      <c r="A237" s="38"/>
      <c r="B237" s="39"/>
      <c r="C237" s="246" t="s">
        <v>308</v>
      </c>
      <c r="D237" s="246" t="s">
        <v>219</v>
      </c>
      <c r="E237" s="247" t="s">
        <v>309</v>
      </c>
      <c r="F237" s="248" t="s">
        <v>310</v>
      </c>
      <c r="G237" s="249" t="s">
        <v>287</v>
      </c>
      <c r="H237" s="250">
        <v>4</v>
      </c>
      <c r="I237" s="251"/>
      <c r="J237" s="252">
        <f>ROUND(I237*H237,2)</f>
        <v>0</v>
      </c>
      <c r="K237" s="248" t="s">
        <v>141</v>
      </c>
      <c r="L237" s="253"/>
      <c r="M237" s="254" t="s">
        <v>1</v>
      </c>
      <c r="N237" s="255" t="s">
        <v>45</v>
      </c>
      <c r="O237" s="91"/>
      <c r="P237" s="235">
        <f>O237*H237</f>
        <v>0</v>
      </c>
      <c r="Q237" s="235">
        <v>0.075999999999999998</v>
      </c>
      <c r="R237" s="235">
        <f>Q237*H237</f>
        <v>0.30399999999999999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178</v>
      </c>
      <c r="AT237" s="237" t="s">
        <v>219</v>
      </c>
      <c r="AU237" s="237" t="s">
        <v>89</v>
      </c>
      <c r="AY237" s="17" t="s">
        <v>135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14</v>
      </c>
      <c r="BK237" s="238">
        <f>ROUND(I237*H237,2)</f>
        <v>0</v>
      </c>
      <c r="BL237" s="17" t="s">
        <v>142</v>
      </c>
      <c r="BM237" s="237" t="s">
        <v>311</v>
      </c>
    </row>
    <row r="238" s="2" customFormat="1">
      <c r="A238" s="38"/>
      <c r="B238" s="39"/>
      <c r="C238" s="40"/>
      <c r="D238" s="239" t="s">
        <v>144</v>
      </c>
      <c r="E238" s="40"/>
      <c r="F238" s="240" t="s">
        <v>310</v>
      </c>
      <c r="G238" s="40"/>
      <c r="H238" s="40"/>
      <c r="I238" s="241"/>
      <c r="J238" s="40"/>
      <c r="K238" s="40"/>
      <c r="L238" s="44"/>
      <c r="M238" s="242"/>
      <c r="N238" s="243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144</v>
      </c>
      <c r="AU238" s="17" t="s">
        <v>89</v>
      </c>
    </row>
    <row r="239" s="2" customFormat="1" ht="24.15" customHeight="1">
      <c r="A239" s="38"/>
      <c r="B239" s="39"/>
      <c r="C239" s="226" t="s">
        <v>312</v>
      </c>
      <c r="D239" s="226" t="s">
        <v>137</v>
      </c>
      <c r="E239" s="227" t="s">
        <v>313</v>
      </c>
      <c r="F239" s="228" t="s">
        <v>314</v>
      </c>
      <c r="G239" s="229" t="s">
        <v>287</v>
      </c>
      <c r="H239" s="230">
        <v>2</v>
      </c>
      <c r="I239" s="231"/>
      <c r="J239" s="232">
        <f>ROUND(I239*H239,2)</f>
        <v>0</v>
      </c>
      <c r="K239" s="228" t="s">
        <v>141</v>
      </c>
      <c r="L239" s="44"/>
      <c r="M239" s="233" t="s">
        <v>1</v>
      </c>
      <c r="N239" s="234" t="s">
        <v>45</v>
      </c>
      <c r="O239" s="91"/>
      <c r="P239" s="235">
        <f>O239*H239</f>
        <v>0</v>
      </c>
      <c r="Q239" s="235">
        <v>0.21734000000000001</v>
      </c>
      <c r="R239" s="235">
        <f>Q239*H239</f>
        <v>0.43468000000000001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142</v>
      </c>
      <c r="AT239" s="237" t="s">
        <v>137</v>
      </c>
      <c r="AU239" s="237" t="s">
        <v>89</v>
      </c>
      <c r="AY239" s="17" t="s">
        <v>135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14</v>
      </c>
      <c r="BK239" s="238">
        <f>ROUND(I239*H239,2)</f>
        <v>0</v>
      </c>
      <c r="BL239" s="17" t="s">
        <v>142</v>
      </c>
      <c r="BM239" s="237" t="s">
        <v>315</v>
      </c>
    </row>
    <row r="240" s="2" customFormat="1">
      <c r="A240" s="38"/>
      <c r="B240" s="39"/>
      <c r="C240" s="40"/>
      <c r="D240" s="239" t="s">
        <v>144</v>
      </c>
      <c r="E240" s="40"/>
      <c r="F240" s="240" t="s">
        <v>314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144</v>
      </c>
      <c r="AU240" s="17" t="s">
        <v>89</v>
      </c>
    </row>
    <row r="241" s="2" customFormat="1">
      <c r="A241" s="38"/>
      <c r="B241" s="39"/>
      <c r="C241" s="40"/>
      <c r="D241" s="244" t="s">
        <v>145</v>
      </c>
      <c r="E241" s="40"/>
      <c r="F241" s="245" t="s">
        <v>316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145</v>
      </c>
      <c r="AU241" s="17" t="s">
        <v>89</v>
      </c>
    </row>
    <row r="242" s="2" customFormat="1" ht="16.5" customHeight="1">
      <c r="A242" s="38"/>
      <c r="B242" s="39"/>
      <c r="C242" s="246" t="s">
        <v>317</v>
      </c>
      <c r="D242" s="246" t="s">
        <v>219</v>
      </c>
      <c r="E242" s="247" t="s">
        <v>318</v>
      </c>
      <c r="F242" s="248" t="s">
        <v>319</v>
      </c>
      <c r="G242" s="249" t="s">
        <v>287</v>
      </c>
      <c r="H242" s="250">
        <v>2</v>
      </c>
      <c r="I242" s="251"/>
      <c r="J242" s="252">
        <f>ROUND(I242*H242,2)</f>
        <v>0</v>
      </c>
      <c r="K242" s="248" t="s">
        <v>141</v>
      </c>
      <c r="L242" s="253"/>
      <c r="M242" s="254" t="s">
        <v>1</v>
      </c>
      <c r="N242" s="255" t="s">
        <v>45</v>
      </c>
      <c r="O242" s="91"/>
      <c r="P242" s="235">
        <f>O242*H242</f>
        <v>0</v>
      </c>
      <c r="Q242" s="235">
        <v>0.050599999999999999</v>
      </c>
      <c r="R242" s="235">
        <f>Q242*H242</f>
        <v>0.1012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178</v>
      </c>
      <c r="AT242" s="237" t="s">
        <v>219</v>
      </c>
      <c r="AU242" s="237" t="s">
        <v>89</v>
      </c>
      <c r="AY242" s="17" t="s">
        <v>135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14</v>
      </c>
      <c r="BK242" s="238">
        <f>ROUND(I242*H242,2)</f>
        <v>0</v>
      </c>
      <c r="BL242" s="17" t="s">
        <v>142</v>
      </c>
      <c r="BM242" s="237" t="s">
        <v>320</v>
      </c>
    </row>
    <row r="243" s="2" customFormat="1">
      <c r="A243" s="38"/>
      <c r="B243" s="39"/>
      <c r="C243" s="40"/>
      <c r="D243" s="239" t="s">
        <v>144</v>
      </c>
      <c r="E243" s="40"/>
      <c r="F243" s="240" t="s">
        <v>319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144</v>
      </c>
      <c r="AU243" s="17" t="s">
        <v>89</v>
      </c>
    </row>
    <row r="244" s="2" customFormat="1" ht="24.15" customHeight="1">
      <c r="A244" s="38"/>
      <c r="B244" s="39"/>
      <c r="C244" s="246" t="s">
        <v>321</v>
      </c>
      <c r="D244" s="246" t="s">
        <v>219</v>
      </c>
      <c r="E244" s="247" t="s">
        <v>322</v>
      </c>
      <c r="F244" s="248" t="s">
        <v>323</v>
      </c>
      <c r="G244" s="249" t="s">
        <v>287</v>
      </c>
      <c r="H244" s="250">
        <v>2</v>
      </c>
      <c r="I244" s="251"/>
      <c r="J244" s="252">
        <f>ROUND(I244*H244,2)</f>
        <v>0</v>
      </c>
      <c r="K244" s="248" t="s">
        <v>141</v>
      </c>
      <c r="L244" s="253"/>
      <c r="M244" s="254" t="s">
        <v>1</v>
      </c>
      <c r="N244" s="255" t="s">
        <v>45</v>
      </c>
      <c r="O244" s="91"/>
      <c r="P244" s="235">
        <f>O244*H244</f>
        <v>0</v>
      </c>
      <c r="Q244" s="235">
        <v>0.0040000000000000001</v>
      </c>
      <c r="R244" s="235">
        <f>Q244*H244</f>
        <v>0.0080000000000000002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178</v>
      </c>
      <c r="AT244" s="237" t="s">
        <v>219</v>
      </c>
      <c r="AU244" s="237" t="s">
        <v>89</v>
      </c>
      <c r="AY244" s="17" t="s">
        <v>135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14</v>
      </c>
      <c r="BK244" s="238">
        <f>ROUND(I244*H244,2)</f>
        <v>0</v>
      </c>
      <c r="BL244" s="17" t="s">
        <v>142</v>
      </c>
      <c r="BM244" s="237" t="s">
        <v>324</v>
      </c>
    </row>
    <row r="245" s="2" customFormat="1">
      <c r="A245" s="38"/>
      <c r="B245" s="39"/>
      <c r="C245" s="40"/>
      <c r="D245" s="239" t="s">
        <v>144</v>
      </c>
      <c r="E245" s="40"/>
      <c r="F245" s="240" t="s">
        <v>323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144</v>
      </c>
      <c r="AU245" s="17" t="s">
        <v>89</v>
      </c>
    </row>
    <row r="246" s="2" customFormat="1" ht="24.15" customHeight="1">
      <c r="A246" s="38"/>
      <c r="B246" s="39"/>
      <c r="C246" s="226" t="s">
        <v>325</v>
      </c>
      <c r="D246" s="226" t="s">
        <v>137</v>
      </c>
      <c r="E246" s="227" t="s">
        <v>326</v>
      </c>
      <c r="F246" s="228" t="s">
        <v>327</v>
      </c>
      <c r="G246" s="229" t="s">
        <v>287</v>
      </c>
      <c r="H246" s="230">
        <v>2</v>
      </c>
      <c r="I246" s="231"/>
      <c r="J246" s="232">
        <f>ROUND(I246*H246,2)</f>
        <v>0</v>
      </c>
      <c r="K246" s="228" t="s">
        <v>141</v>
      </c>
      <c r="L246" s="44"/>
      <c r="M246" s="233" t="s">
        <v>1</v>
      </c>
      <c r="N246" s="234" t="s">
        <v>45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0.20000000000000001</v>
      </c>
      <c r="T246" s="236">
        <f>S246*H246</f>
        <v>0.40000000000000002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142</v>
      </c>
      <c r="AT246" s="237" t="s">
        <v>137</v>
      </c>
      <c r="AU246" s="237" t="s">
        <v>89</v>
      </c>
      <c r="AY246" s="17" t="s">
        <v>135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14</v>
      </c>
      <c r="BK246" s="238">
        <f>ROUND(I246*H246,2)</f>
        <v>0</v>
      </c>
      <c r="BL246" s="17" t="s">
        <v>142</v>
      </c>
      <c r="BM246" s="237" t="s">
        <v>328</v>
      </c>
    </row>
    <row r="247" s="2" customFormat="1">
      <c r="A247" s="38"/>
      <c r="B247" s="39"/>
      <c r="C247" s="40"/>
      <c r="D247" s="239" t="s">
        <v>144</v>
      </c>
      <c r="E247" s="40"/>
      <c r="F247" s="240" t="s">
        <v>327</v>
      </c>
      <c r="G247" s="40"/>
      <c r="H247" s="40"/>
      <c r="I247" s="241"/>
      <c r="J247" s="40"/>
      <c r="K247" s="40"/>
      <c r="L247" s="44"/>
      <c r="M247" s="242"/>
      <c r="N247" s="243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144</v>
      </c>
      <c r="AU247" s="17" t="s">
        <v>89</v>
      </c>
    </row>
    <row r="248" s="2" customFormat="1">
      <c r="A248" s="38"/>
      <c r="B248" s="39"/>
      <c r="C248" s="40"/>
      <c r="D248" s="244" t="s">
        <v>145</v>
      </c>
      <c r="E248" s="40"/>
      <c r="F248" s="245" t="s">
        <v>329</v>
      </c>
      <c r="G248" s="40"/>
      <c r="H248" s="40"/>
      <c r="I248" s="241"/>
      <c r="J248" s="40"/>
      <c r="K248" s="40"/>
      <c r="L248" s="44"/>
      <c r="M248" s="242"/>
      <c r="N248" s="243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145</v>
      </c>
      <c r="AU248" s="17" t="s">
        <v>89</v>
      </c>
    </row>
    <row r="249" s="12" customFormat="1" ht="22.8" customHeight="1">
      <c r="A249" s="12"/>
      <c r="B249" s="210"/>
      <c r="C249" s="211"/>
      <c r="D249" s="212" t="s">
        <v>79</v>
      </c>
      <c r="E249" s="224" t="s">
        <v>183</v>
      </c>
      <c r="F249" s="224" t="s">
        <v>330</v>
      </c>
      <c r="G249" s="211"/>
      <c r="H249" s="211"/>
      <c r="I249" s="214"/>
      <c r="J249" s="225">
        <f>BK249</f>
        <v>0</v>
      </c>
      <c r="K249" s="211"/>
      <c r="L249" s="216"/>
      <c r="M249" s="217"/>
      <c r="N249" s="218"/>
      <c r="O249" s="218"/>
      <c r="P249" s="219">
        <f>SUM(P250:P291)</f>
        <v>0</v>
      </c>
      <c r="Q249" s="218"/>
      <c r="R249" s="219">
        <f>SUM(R250:R291)</f>
        <v>89.632199600000007</v>
      </c>
      <c r="S249" s="218"/>
      <c r="T249" s="220">
        <f>SUM(T250:T291)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1" t="s">
        <v>14</v>
      </c>
      <c r="AT249" s="222" t="s">
        <v>79</v>
      </c>
      <c r="AU249" s="222" t="s">
        <v>14</v>
      </c>
      <c r="AY249" s="221" t="s">
        <v>135</v>
      </c>
      <c r="BK249" s="223">
        <f>SUM(BK250:BK291)</f>
        <v>0</v>
      </c>
    </row>
    <row r="250" s="2" customFormat="1" ht="16.5" customHeight="1">
      <c r="A250" s="38"/>
      <c r="B250" s="39"/>
      <c r="C250" s="226" t="s">
        <v>331</v>
      </c>
      <c r="D250" s="226" t="s">
        <v>137</v>
      </c>
      <c r="E250" s="227" t="s">
        <v>332</v>
      </c>
      <c r="F250" s="228" t="s">
        <v>333</v>
      </c>
      <c r="G250" s="229" t="s">
        <v>168</v>
      </c>
      <c r="H250" s="230">
        <v>6</v>
      </c>
      <c r="I250" s="231"/>
      <c r="J250" s="232">
        <f>ROUND(I250*H250,2)</f>
        <v>0</v>
      </c>
      <c r="K250" s="228" t="s">
        <v>141</v>
      </c>
      <c r="L250" s="44"/>
      <c r="M250" s="233" t="s">
        <v>1</v>
      </c>
      <c r="N250" s="234" t="s">
        <v>45</v>
      </c>
      <c r="O250" s="91"/>
      <c r="P250" s="235">
        <f>O250*H250</f>
        <v>0</v>
      </c>
      <c r="Q250" s="235">
        <v>0.040079999999999998</v>
      </c>
      <c r="R250" s="235">
        <f>Q250*H250</f>
        <v>0.24047999999999997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142</v>
      </c>
      <c r="AT250" s="237" t="s">
        <v>137</v>
      </c>
      <c r="AU250" s="237" t="s">
        <v>89</v>
      </c>
      <c r="AY250" s="17" t="s">
        <v>135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14</v>
      </c>
      <c r="BK250" s="238">
        <f>ROUND(I250*H250,2)</f>
        <v>0</v>
      </c>
      <c r="BL250" s="17" t="s">
        <v>142</v>
      </c>
      <c r="BM250" s="237" t="s">
        <v>334</v>
      </c>
    </row>
    <row r="251" s="2" customFormat="1">
      <c r="A251" s="38"/>
      <c r="B251" s="39"/>
      <c r="C251" s="40"/>
      <c r="D251" s="239" t="s">
        <v>144</v>
      </c>
      <c r="E251" s="40"/>
      <c r="F251" s="240" t="s">
        <v>333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144</v>
      </c>
      <c r="AU251" s="17" t="s">
        <v>89</v>
      </c>
    </row>
    <row r="252" s="2" customFormat="1">
      <c r="A252" s="38"/>
      <c r="B252" s="39"/>
      <c r="C252" s="40"/>
      <c r="D252" s="244" t="s">
        <v>145</v>
      </c>
      <c r="E252" s="40"/>
      <c r="F252" s="245" t="s">
        <v>335</v>
      </c>
      <c r="G252" s="40"/>
      <c r="H252" s="40"/>
      <c r="I252" s="241"/>
      <c r="J252" s="40"/>
      <c r="K252" s="40"/>
      <c r="L252" s="44"/>
      <c r="M252" s="242"/>
      <c r="N252" s="243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145</v>
      </c>
      <c r="AU252" s="17" t="s">
        <v>89</v>
      </c>
    </row>
    <row r="253" s="2" customFormat="1" ht="24.15" customHeight="1">
      <c r="A253" s="38"/>
      <c r="B253" s="39"/>
      <c r="C253" s="246" t="s">
        <v>336</v>
      </c>
      <c r="D253" s="246" t="s">
        <v>219</v>
      </c>
      <c r="E253" s="247" t="s">
        <v>337</v>
      </c>
      <c r="F253" s="248" t="s">
        <v>338</v>
      </c>
      <c r="G253" s="249" t="s">
        <v>287</v>
      </c>
      <c r="H253" s="250">
        <v>2</v>
      </c>
      <c r="I253" s="251"/>
      <c r="J253" s="252">
        <f>ROUND(I253*H253,2)</f>
        <v>0</v>
      </c>
      <c r="K253" s="248" t="s">
        <v>141</v>
      </c>
      <c r="L253" s="253"/>
      <c r="M253" s="254" t="s">
        <v>1</v>
      </c>
      <c r="N253" s="255" t="s">
        <v>45</v>
      </c>
      <c r="O253" s="91"/>
      <c r="P253" s="235">
        <f>O253*H253</f>
        <v>0</v>
      </c>
      <c r="Q253" s="235">
        <v>0.021999999999999999</v>
      </c>
      <c r="R253" s="235">
        <f>Q253*H253</f>
        <v>0.043999999999999997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178</v>
      </c>
      <c r="AT253" s="237" t="s">
        <v>219</v>
      </c>
      <c r="AU253" s="237" t="s">
        <v>89</v>
      </c>
      <c r="AY253" s="17" t="s">
        <v>135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14</v>
      </c>
      <c r="BK253" s="238">
        <f>ROUND(I253*H253,2)</f>
        <v>0</v>
      </c>
      <c r="BL253" s="17" t="s">
        <v>142</v>
      </c>
      <c r="BM253" s="237" t="s">
        <v>339</v>
      </c>
    </row>
    <row r="254" s="2" customFormat="1">
      <c r="A254" s="38"/>
      <c r="B254" s="39"/>
      <c r="C254" s="40"/>
      <c r="D254" s="239" t="s">
        <v>144</v>
      </c>
      <c r="E254" s="40"/>
      <c r="F254" s="240" t="s">
        <v>338</v>
      </c>
      <c r="G254" s="40"/>
      <c r="H254" s="40"/>
      <c r="I254" s="241"/>
      <c r="J254" s="40"/>
      <c r="K254" s="40"/>
      <c r="L254" s="44"/>
      <c r="M254" s="242"/>
      <c r="N254" s="243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144</v>
      </c>
      <c r="AU254" s="17" t="s">
        <v>89</v>
      </c>
    </row>
    <row r="255" s="2" customFormat="1" ht="24.15" customHeight="1">
      <c r="A255" s="38"/>
      <c r="B255" s="39"/>
      <c r="C255" s="246" t="s">
        <v>340</v>
      </c>
      <c r="D255" s="246" t="s">
        <v>219</v>
      </c>
      <c r="E255" s="247" t="s">
        <v>341</v>
      </c>
      <c r="F255" s="248" t="s">
        <v>342</v>
      </c>
      <c r="G255" s="249" t="s">
        <v>287</v>
      </c>
      <c r="H255" s="250">
        <v>2</v>
      </c>
      <c r="I255" s="251"/>
      <c r="J255" s="252">
        <f>ROUND(I255*H255,2)</f>
        <v>0</v>
      </c>
      <c r="K255" s="248" t="s">
        <v>141</v>
      </c>
      <c r="L255" s="253"/>
      <c r="M255" s="254" t="s">
        <v>1</v>
      </c>
      <c r="N255" s="255" t="s">
        <v>45</v>
      </c>
      <c r="O255" s="91"/>
      <c r="P255" s="235">
        <f>O255*H255</f>
        <v>0</v>
      </c>
      <c r="Q255" s="235">
        <v>0.044999999999999998</v>
      </c>
      <c r="R255" s="235">
        <f>Q255*H255</f>
        <v>0.089999999999999997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178</v>
      </c>
      <c r="AT255" s="237" t="s">
        <v>219</v>
      </c>
      <c r="AU255" s="237" t="s">
        <v>89</v>
      </c>
      <c r="AY255" s="17" t="s">
        <v>135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14</v>
      </c>
      <c r="BK255" s="238">
        <f>ROUND(I255*H255,2)</f>
        <v>0</v>
      </c>
      <c r="BL255" s="17" t="s">
        <v>142</v>
      </c>
      <c r="BM255" s="237" t="s">
        <v>343</v>
      </c>
    </row>
    <row r="256" s="2" customFormat="1">
      <c r="A256" s="38"/>
      <c r="B256" s="39"/>
      <c r="C256" s="40"/>
      <c r="D256" s="239" t="s">
        <v>144</v>
      </c>
      <c r="E256" s="40"/>
      <c r="F256" s="240" t="s">
        <v>342</v>
      </c>
      <c r="G256" s="40"/>
      <c r="H256" s="40"/>
      <c r="I256" s="241"/>
      <c r="J256" s="40"/>
      <c r="K256" s="40"/>
      <c r="L256" s="44"/>
      <c r="M256" s="242"/>
      <c r="N256" s="243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144</v>
      </c>
      <c r="AU256" s="17" t="s">
        <v>89</v>
      </c>
    </row>
    <row r="257" s="2" customFormat="1" ht="33" customHeight="1">
      <c r="A257" s="38"/>
      <c r="B257" s="39"/>
      <c r="C257" s="226" t="s">
        <v>344</v>
      </c>
      <c r="D257" s="226" t="s">
        <v>137</v>
      </c>
      <c r="E257" s="227" t="s">
        <v>345</v>
      </c>
      <c r="F257" s="228" t="s">
        <v>346</v>
      </c>
      <c r="G257" s="229" t="s">
        <v>168</v>
      </c>
      <c r="H257" s="230">
        <v>301</v>
      </c>
      <c r="I257" s="231"/>
      <c r="J257" s="232">
        <f>ROUND(I257*H257,2)</f>
        <v>0</v>
      </c>
      <c r="K257" s="228" t="s">
        <v>141</v>
      </c>
      <c r="L257" s="44"/>
      <c r="M257" s="233" t="s">
        <v>1</v>
      </c>
      <c r="N257" s="234" t="s">
        <v>45</v>
      </c>
      <c r="O257" s="91"/>
      <c r="P257" s="235">
        <f>O257*H257</f>
        <v>0</v>
      </c>
      <c r="Q257" s="235">
        <v>0.15540000000000001</v>
      </c>
      <c r="R257" s="235">
        <f>Q257*H257</f>
        <v>46.775400000000005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142</v>
      </c>
      <c r="AT257" s="237" t="s">
        <v>137</v>
      </c>
      <c r="AU257" s="237" t="s">
        <v>89</v>
      </c>
      <c r="AY257" s="17" t="s">
        <v>135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14</v>
      </c>
      <c r="BK257" s="238">
        <f>ROUND(I257*H257,2)</f>
        <v>0</v>
      </c>
      <c r="BL257" s="17" t="s">
        <v>142</v>
      </c>
      <c r="BM257" s="237" t="s">
        <v>347</v>
      </c>
    </row>
    <row r="258" s="2" customFormat="1">
      <c r="A258" s="38"/>
      <c r="B258" s="39"/>
      <c r="C258" s="40"/>
      <c r="D258" s="239" t="s">
        <v>144</v>
      </c>
      <c r="E258" s="40"/>
      <c r="F258" s="240" t="s">
        <v>346</v>
      </c>
      <c r="G258" s="40"/>
      <c r="H258" s="40"/>
      <c r="I258" s="241"/>
      <c r="J258" s="40"/>
      <c r="K258" s="40"/>
      <c r="L258" s="44"/>
      <c r="M258" s="242"/>
      <c r="N258" s="243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144</v>
      </c>
      <c r="AU258" s="17" t="s">
        <v>89</v>
      </c>
    </row>
    <row r="259" s="2" customFormat="1">
      <c r="A259" s="38"/>
      <c r="B259" s="39"/>
      <c r="C259" s="40"/>
      <c r="D259" s="244" t="s">
        <v>145</v>
      </c>
      <c r="E259" s="40"/>
      <c r="F259" s="245" t="s">
        <v>348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145</v>
      </c>
      <c r="AU259" s="17" t="s">
        <v>89</v>
      </c>
    </row>
    <row r="260" s="13" customFormat="1">
      <c r="A260" s="13"/>
      <c r="B260" s="256"/>
      <c r="C260" s="257"/>
      <c r="D260" s="239" t="s">
        <v>223</v>
      </c>
      <c r="E260" s="258" t="s">
        <v>1</v>
      </c>
      <c r="F260" s="259" t="s">
        <v>349</v>
      </c>
      <c r="G260" s="257"/>
      <c r="H260" s="260">
        <v>301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6" t="s">
        <v>223</v>
      </c>
      <c r="AU260" s="266" t="s">
        <v>89</v>
      </c>
      <c r="AV260" s="13" t="s">
        <v>89</v>
      </c>
      <c r="AW260" s="13" t="s">
        <v>34</v>
      </c>
      <c r="AX260" s="13" t="s">
        <v>80</v>
      </c>
      <c r="AY260" s="266" t="s">
        <v>135</v>
      </c>
    </row>
    <row r="261" s="14" customFormat="1">
      <c r="A261" s="14"/>
      <c r="B261" s="267"/>
      <c r="C261" s="268"/>
      <c r="D261" s="239" t="s">
        <v>223</v>
      </c>
      <c r="E261" s="269" t="s">
        <v>1</v>
      </c>
      <c r="F261" s="270" t="s">
        <v>225</v>
      </c>
      <c r="G261" s="268"/>
      <c r="H261" s="271">
        <v>301</v>
      </c>
      <c r="I261" s="272"/>
      <c r="J261" s="268"/>
      <c r="K261" s="268"/>
      <c r="L261" s="273"/>
      <c r="M261" s="274"/>
      <c r="N261" s="275"/>
      <c r="O261" s="275"/>
      <c r="P261" s="275"/>
      <c r="Q261" s="275"/>
      <c r="R261" s="275"/>
      <c r="S261" s="275"/>
      <c r="T261" s="27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77" t="s">
        <v>223</v>
      </c>
      <c r="AU261" s="277" t="s">
        <v>89</v>
      </c>
      <c r="AV261" s="14" t="s">
        <v>142</v>
      </c>
      <c r="AW261" s="14" t="s">
        <v>34</v>
      </c>
      <c r="AX261" s="14" t="s">
        <v>14</v>
      </c>
      <c r="AY261" s="277" t="s">
        <v>135</v>
      </c>
    </row>
    <row r="262" s="2" customFormat="1" ht="24.15" customHeight="1">
      <c r="A262" s="38"/>
      <c r="B262" s="39"/>
      <c r="C262" s="246" t="s">
        <v>350</v>
      </c>
      <c r="D262" s="246" t="s">
        <v>219</v>
      </c>
      <c r="E262" s="247" t="s">
        <v>351</v>
      </c>
      <c r="F262" s="248" t="s">
        <v>352</v>
      </c>
      <c r="G262" s="249" t="s">
        <v>168</v>
      </c>
      <c r="H262" s="250">
        <v>32.640000000000001</v>
      </c>
      <c r="I262" s="251"/>
      <c r="J262" s="252">
        <f>ROUND(I262*H262,2)</f>
        <v>0</v>
      </c>
      <c r="K262" s="248" t="s">
        <v>141</v>
      </c>
      <c r="L262" s="253"/>
      <c r="M262" s="254" t="s">
        <v>1</v>
      </c>
      <c r="N262" s="255" t="s">
        <v>45</v>
      </c>
      <c r="O262" s="91"/>
      <c r="P262" s="235">
        <f>O262*H262</f>
        <v>0</v>
      </c>
      <c r="Q262" s="235">
        <v>0.048300000000000003</v>
      </c>
      <c r="R262" s="235">
        <f>Q262*H262</f>
        <v>1.5765120000000001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178</v>
      </c>
      <c r="AT262" s="237" t="s">
        <v>219</v>
      </c>
      <c r="AU262" s="237" t="s">
        <v>89</v>
      </c>
      <c r="AY262" s="17" t="s">
        <v>135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14</v>
      </c>
      <c r="BK262" s="238">
        <f>ROUND(I262*H262,2)</f>
        <v>0</v>
      </c>
      <c r="BL262" s="17" t="s">
        <v>142</v>
      </c>
      <c r="BM262" s="237" t="s">
        <v>353</v>
      </c>
    </row>
    <row r="263" s="2" customFormat="1">
      <c r="A263" s="38"/>
      <c r="B263" s="39"/>
      <c r="C263" s="40"/>
      <c r="D263" s="239" t="s">
        <v>144</v>
      </c>
      <c r="E263" s="40"/>
      <c r="F263" s="240" t="s">
        <v>352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144</v>
      </c>
      <c r="AU263" s="17" t="s">
        <v>89</v>
      </c>
    </row>
    <row r="264" s="13" customFormat="1">
      <c r="A264" s="13"/>
      <c r="B264" s="256"/>
      <c r="C264" s="257"/>
      <c r="D264" s="239" t="s">
        <v>223</v>
      </c>
      <c r="E264" s="258" t="s">
        <v>1</v>
      </c>
      <c r="F264" s="259" t="s">
        <v>354</v>
      </c>
      <c r="G264" s="257"/>
      <c r="H264" s="260">
        <v>32.640000000000001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6" t="s">
        <v>223</v>
      </c>
      <c r="AU264" s="266" t="s">
        <v>89</v>
      </c>
      <c r="AV264" s="13" t="s">
        <v>89</v>
      </c>
      <c r="AW264" s="13" t="s">
        <v>34</v>
      </c>
      <c r="AX264" s="13" t="s">
        <v>80</v>
      </c>
      <c r="AY264" s="266" t="s">
        <v>135</v>
      </c>
    </row>
    <row r="265" s="14" customFormat="1">
      <c r="A265" s="14"/>
      <c r="B265" s="267"/>
      <c r="C265" s="268"/>
      <c r="D265" s="239" t="s">
        <v>223</v>
      </c>
      <c r="E265" s="269" t="s">
        <v>1</v>
      </c>
      <c r="F265" s="270" t="s">
        <v>225</v>
      </c>
      <c r="G265" s="268"/>
      <c r="H265" s="271">
        <v>32.640000000000001</v>
      </c>
      <c r="I265" s="272"/>
      <c r="J265" s="268"/>
      <c r="K265" s="268"/>
      <c r="L265" s="273"/>
      <c r="M265" s="274"/>
      <c r="N265" s="275"/>
      <c r="O265" s="275"/>
      <c r="P265" s="275"/>
      <c r="Q265" s="275"/>
      <c r="R265" s="275"/>
      <c r="S265" s="275"/>
      <c r="T265" s="27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77" t="s">
        <v>223</v>
      </c>
      <c r="AU265" s="277" t="s">
        <v>89</v>
      </c>
      <c r="AV265" s="14" t="s">
        <v>142</v>
      </c>
      <c r="AW265" s="14" t="s">
        <v>34</v>
      </c>
      <c r="AX265" s="14" t="s">
        <v>14</v>
      </c>
      <c r="AY265" s="277" t="s">
        <v>135</v>
      </c>
    </row>
    <row r="266" s="2" customFormat="1" ht="24.15" customHeight="1">
      <c r="A266" s="38"/>
      <c r="B266" s="39"/>
      <c r="C266" s="246" t="s">
        <v>355</v>
      </c>
      <c r="D266" s="246" t="s">
        <v>219</v>
      </c>
      <c r="E266" s="247" t="s">
        <v>356</v>
      </c>
      <c r="F266" s="248" t="s">
        <v>357</v>
      </c>
      <c r="G266" s="249" t="s">
        <v>168</v>
      </c>
      <c r="H266" s="250">
        <v>14.279999999999999</v>
      </c>
      <c r="I266" s="251"/>
      <c r="J266" s="252">
        <f>ROUND(I266*H266,2)</f>
        <v>0</v>
      </c>
      <c r="K266" s="248" t="s">
        <v>141</v>
      </c>
      <c r="L266" s="253"/>
      <c r="M266" s="254" t="s">
        <v>1</v>
      </c>
      <c r="N266" s="255" t="s">
        <v>45</v>
      </c>
      <c r="O266" s="91"/>
      <c r="P266" s="235">
        <f>O266*H266</f>
        <v>0</v>
      </c>
      <c r="Q266" s="235">
        <v>0.065670000000000006</v>
      </c>
      <c r="R266" s="235">
        <f>Q266*H266</f>
        <v>0.93776760000000003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178</v>
      </c>
      <c r="AT266" s="237" t="s">
        <v>219</v>
      </c>
      <c r="AU266" s="237" t="s">
        <v>89</v>
      </c>
      <c r="AY266" s="17" t="s">
        <v>135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14</v>
      </c>
      <c r="BK266" s="238">
        <f>ROUND(I266*H266,2)</f>
        <v>0</v>
      </c>
      <c r="BL266" s="17" t="s">
        <v>142</v>
      </c>
      <c r="BM266" s="237" t="s">
        <v>358</v>
      </c>
    </row>
    <row r="267" s="2" customFormat="1">
      <c r="A267" s="38"/>
      <c r="B267" s="39"/>
      <c r="C267" s="40"/>
      <c r="D267" s="239" t="s">
        <v>144</v>
      </c>
      <c r="E267" s="40"/>
      <c r="F267" s="240" t="s">
        <v>357</v>
      </c>
      <c r="G267" s="40"/>
      <c r="H267" s="40"/>
      <c r="I267" s="241"/>
      <c r="J267" s="40"/>
      <c r="K267" s="40"/>
      <c r="L267" s="44"/>
      <c r="M267" s="242"/>
      <c r="N267" s="24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144</v>
      </c>
      <c r="AU267" s="17" t="s">
        <v>89</v>
      </c>
    </row>
    <row r="268" s="13" customFormat="1">
      <c r="A268" s="13"/>
      <c r="B268" s="256"/>
      <c r="C268" s="257"/>
      <c r="D268" s="239" t="s">
        <v>223</v>
      </c>
      <c r="E268" s="258" t="s">
        <v>1</v>
      </c>
      <c r="F268" s="259" t="s">
        <v>359</v>
      </c>
      <c r="G268" s="257"/>
      <c r="H268" s="260">
        <v>14.279999999999999</v>
      </c>
      <c r="I268" s="261"/>
      <c r="J268" s="257"/>
      <c r="K268" s="257"/>
      <c r="L268" s="262"/>
      <c r="M268" s="263"/>
      <c r="N268" s="264"/>
      <c r="O268" s="264"/>
      <c r="P268" s="264"/>
      <c r="Q268" s="264"/>
      <c r="R268" s="264"/>
      <c r="S268" s="264"/>
      <c r="T268" s="26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6" t="s">
        <v>223</v>
      </c>
      <c r="AU268" s="266" t="s">
        <v>89</v>
      </c>
      <c r="AV268" s="13" t="s">
        <v>89</v>
      </c>
      <c r="AW268" s="13" t="s">
        <v>34</v>
      </c>
      <c r="AX268" s="13" t="s">
        <v>80</v>
      </c>
      <c r="AY268" s="266" t="s">
        <v>135</v>
      </c>
    </row>
    <row r="269" s="14" customFormat="1">
      <c r="A269" s="14"/>
      <c r="B269" s="267"/>
      <c r="C269" s="268"/>
      <c r="D269" s="239" t="s">
        <v>223</v>
      </c>
      <c r="E269" s="269" t="s">
        <v>1</v>
      </c>
      <c r="F269" s="270" t="s">
        <v>225</v>
      </c>
      <c r="G269" s="268"/>
      <c r="H269" s="271">
        <v>14.279999999999999</v>
      </c>
      <c r="I269" s="272"/>
      <c r="J269" s="268"/>
      <c r="K269" s="268"/>
      <c r="L269" s="273"/>
      <c r="M269" s="274"/>
      <c r="N269" s="275"/>
      <c r="O269" s="275"/>
      <c r="P269" s="275"/>
      <c r="Q269" s="275"/>
      <c r="R269" s="275"/>
      <c r="S269" s="275"/>
      <c r="T269" s="27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77" t="s">
        <v>223</v>
      </c>
      <c r="AU269" s="277" t="s">
        <v>89</v>
      </c>
      <c r="AV269" s="14" t="s">
        <v>142</v>
      </c>
      <c r="AW269" s="14" t="s">
        <v>34</v>
      </c>
      <c r="AX269" s="14" t="s">
        <v>14</v>
      </c>
      <c r="AY269" s="277" t="s">
        <v>135</v>
      </c>
    </row>
    <row r="270" s="2" customFormat="1" ht="16.5" customHeight="1">
      <c r="A270" s="38"/>
      <c r="B270" s="39"/>
      <c r="C270" s="246" t="s">
        <v>360</v>
      </c>
      <c r="D270" s="246" t="s">
        <v>219</v>
      </c>
      <c r="E270" s="247" t="s">
        <v>361</v>
      </c>
      <c r="F270" s="248" t="s">
        <v>362</v>
      </c>
      <c r="G270" s="249" t="s">
        <v>168</v>
      </c>
      <c r="H270" s="250">
        <v>260.10000000000002</v>
      </c>
      <c r="I270" s="251"/>
      <c r="J270" s="252">
        <f>ROUND(I270*H270,2)</f>
        <v>0</v>
      </c>
      <c r="K270" s="248" t="s">
        <v>141</v>
      </c>
      <c r="L270" s="253"/>
      <c r="M270" s="254" t="s">
        <v>1</v>
      </c>
      <c r="N270" s="255" t="s">
        <v>45</v>
      </c>
      <c r="O270" s="91"/>
      <c r="P270" s="235">
        <f>O270*H270</f>
        <v>0</v>
      </c>
      <c r="Q270" s="235">
        <v>0.080000000000000002</v>
      </c>
      <c r="R270" s="235">
        <f>Q270*H270</f>
        <v>20.808000000000003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178</v>
      </c>
      <c r="AT270" s="237" t="s">
        <v>219</v>
      </c>
      <c r="AU270" s="237" t="s">
        <v>89</v>
      </c>
      <c r="AY270" s="17" t="s">
        <v>135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14</v>
      </c>
      <c r="BK270" s="238">
        <f>ROUND(I270*H270,2)</f>
        <v>0</v>
      </c>
      <c r="BL270" s="17" t="s">
        <v>142</v>
      </c>
      <c r="BM270" s="237" t="s">
        <v>363</v>
      </c>
    </row>
    <row r="271" s="2" customFormat="1">
      <c r="A271" s="38"/>
      <c r="B271" s="39"/>
      <c r="C271" s="40"/>
      <c r="D271" s="239" t="s">
        <v>144</v>
      </c>
      <c r="E271" s="40"/>
      <c r="F271" s="240" t="s">
        <v>362</v>
      </c>
      <c r="G271" s="40"/>
      <c r="H271" s="40"/>
      <c r="I271" s="241"/>
      <c r="J271" s="40"/>
      <c r="K271" s="40"/>
      <c r="L271" s="44"/>
      <c r="M271" s="242"/>
      <c r="N271" s="24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144</v>
      </c>
      <c r="AU271" s="17" t="s">
        <v>89</v>
      </c>
    </row>
    <row r="272" s="13" customFormat="1">
      <c r="A272" s="13"/>
      <c r="B272" s="256"/>
      <c r="C272" s="257"/>
      <c r="D272" s="239" t="s">
        <v>223</v>
      </c>
      <c r="E272" s="258" t="s">
        <v>1</v>
      </c>
      <c r="F272" s="259" t="s">
        <v>364</v>
      </c>
      <c r="G272" s="257"/>
      <c r="H272" s="260">
        <v>260.10000000000002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6" t="s">
        <v>223</v>
      </c>
      <c r="AU272" s="266" t="s">
        <v>89</v>
      </c>
      <c r="AV272" s="13" t="s">
        <v>89</v>
      </c>
      <c r="AW272" s="13" t="s">
        <v>34</v>
      </c>
      <c r="AX272" s="13" t="s">
        <v>80</v>
      </c>
      <c r="AY272" s="266" t="s">
        <v>135</v>
      </c>
    </row>
    <row r="273" s="14" customFormat="1">
      <c r="A273" s="14"/>
      <c r="B273" s="267"/>
      <c r="C273" s="268"/>
      <c r="D273" s="239" t="s">
        <v>223</v>
      </c>
      <c r="E273" s="269" t="s">
        <v>1</v>
      </c>
      <c r="F273" s="270" t="s">
        <v>225</v>
      </c>
      <c r="G273" s="268"/>
      <c r="H273" s="271">
        <v>260.10000000000002</v>
      </c>
      <c r="I273" s="272"/>
      <c r="J273" s="268"/>
      <c r="K273" s="268"/>
      <c r="L273" s="273"/>
      <c r="M273" s="274"/>
      <c r="N273" s="275"/>
      <c r="O273" s="275"/>
      <c r="P273" s="275"/>
      <c r="Q273" s="275"/>
      <c r="R273" s="275"/>
      <c r="S273" s="275"/>
      <c r="T273" s="27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77" t="s">
        <v>223</v>
      </c>
      <c r="AU273" s="277" t="s">
        <v>89</v>
      </c>
      <c r="AV273" s="14" t="s">
        <v>142</v>
      </c>
      <c r="AW273" s="14" t="s">
        <v>34</v>
      </c>
      <c r="AX273" s="14" t="s">
        <v>14</v>
      </c>
      <c r="AY273" s="277" t="s">
        <v>135</v>
      </c>
    </row>
    <row r="274" s="2" customFormat="1" ht="33" customHeight="1">
      <c r="A274" s="38"/>
      <c r="B274" s="39"/>
      <c r="C274" s="226" t="s">
        <v>365</v>
      </c>
      <c r="D274" s="226" t="s">
        <v>137</v>
      </c>
      <c r="E274" s="227" t="s">
        <v>366</v>
      </c>
      <c r="F274" s="228" t="s">
        <v>367</v>
      </c>
      <c r="G274" s="229" t="s">
        <v>168</v>
      </c>
      <c r="H274" s="230">
        <v>49</v>
      </c>
      <c r="I274" s="231"/>
      <c r="J274" s="232">
        <f>ROUND(I274*H274,2)</f>
        <v>0</v>
      </c>
      <c r="K274" s="228" t="s">
        <v>141</v>
      </c>
      <c r="L274" s="44"/>
      <c r="M274" s="233" t="s">
        <v>1</v>
      </c>
      <c r="N274" s="234" t="s">
        <v>45</v>
      </c>
      <c r="O274" s="91"/>
      <c r="P274" s="235">
        <f>O274*H274</f>
        <v>0</v>
      </c>
      <c r="Q274" s="235">
        <v>0.1295</v>
      </c>
      <c r="R274" s="235">
        <f>Q274*H274</f>
        <v>6.3455000000000004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142</v>
      </c>
      <c r="AT274" s="237" t="s">
        <v>137</v>
      </c>
      <c r="AU274" s="237" t="s">
        <v>89</v>
      </c>
      <c r="AY274" s="17" t="s">
        <v>135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14</v>
      </c>
      <c r="BK274" s="238">
        <f>ROUND(I274*H274,2)</f>
        <v>0</v>
      </c>
      <c r="BL274" s="17" t="s">
        <v>142</v>
      </c>
      <c r="BM274" s="237" t="s">
        <v>368</v>
      </c>
    </row>
    <row r="275" s="2" customFormat="1">
      <c r="A275" s="38"/>
      <c r="B275" s="39"/>
      <c r="C275" s="40"/>
      <c r="D275" s="239" t="s">
        <v>144</v>
      </c>
      <c r="E275" s="40"/>
      <c r="F275" s="240" t="s">
        <v>367</v>
      </c>
      <c r="G275" s="40"/>
      <c r="H275" s="40"/>
      <c r="I275" s="241"/>
      <c r="J275" s="40"/>
      <c r="K275" s="40"/>
      <c r="L275" s="44"/>
      <c r="M275" s="242"/>
      <c r="N275" s="243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144</v>
      </c>
      <c r="AU275" s="17" t="s">
        <v>89</v>
      </c>
    </row>
    <row r="276" s="2" customFormat="1">
      <c r="A276" s="38"/>
      <c r="B276" s="39"/>
      <c r="C276" s="40"/>
      <c r="D276" s="244" t="s">
        <v>145</v>
      </c>
      <c r="E276" s="40"/>
      <c r="F276" s="245" t="s">
        <v>369</v>
      </c>
      <c r="G276" s="40"/>
      <c r="H276" s="40"/>
      <c r="I276" s="241"/>
      <c r="J276" s="40"/>
      <c r="K276" s="40"/>
      <c r="L276" s="44"/>
      <c r="M276" s="242"/>
      <c r="N276" s="243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145</v>
      </c>
      <c r="AU276" s="17" t="s">
        <v>89</v>
      </c>
    </row>
    <row r="277" s="2" customFormat="1" ht="16.5" customHeight="1">
      <c r="A277" s="38"/>
      <c r="B277" s="39"/>
      <c r="C277" s="246" t="s">
        <v>370</v>
      </c>
      <c r="D277" s="246" t="s">
        <v>219</v>
      </c>
      <c r="E277" s="247" t="s">
        <v>371</v>
      </c>
      <c r="F277" s="248" t="s">
        <v>372</v>
      </c>
      <c r="G277" s="249" t="s">
        <v>168</v>
      </c>
      <c r="H277" s="250">
        <v>49.979999999999997</v>
      </c>
      <c r="I277" s="251"/>
      <c r="J277" s="252">
        <f>ROUND(I277*H277,2)</f>
        <v>0</v>
      </c>
      <c r="K277" s="248" t="s">
        <v>141</v>
      </c>
      <c r="L277" s="253"/>
      <c r="M277" s="254" t="s">
        <v>1</v>
      </c>
      <c r="N277" s="255" t="s">
        <v>45</v>
      </c>
      <c r="O277" s="91"/>
      <c r="P277" s="235">
        <f>O277*H277</f>
        <v>0</v>
      </c>
      <c r="Q277" s="235">
        <v>0.044999999999999998</v>
      </c>
      <c r="R277" s="235">
        <f>Q277*H277</f>
        <v>2.2490999999999999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178</v>
      </c>
      <c r="AT277" s="237" t="s">
        <v>219</v>
      </c>
      <c r="AU277" s="237" t="s">
        <v>89</v>
      </c>
      <c r="AY277" s="17" t="s">
        <v>135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14</v>
      </c>
      <c r="BK277" s="238">
        <f>ROUND(I277*H277,2)</f>
        <v>0</v>
      </c>
      <c r="BL277" s="17" t="s">
        <v>142</v>
      </c>
      <c r="BM277" s="237" t="s">
        <v>373</v>
      </c>
    </row>
    <row r="278" s="2" customFormat="1">
      <c r="A278" s="38"/>
      <c r="B278" s="39"/>
      <c r="C278" s="40"/>
      <c r="D278" s="239" t="s">
        <v>144</v>
      </c>
      <c r="E278" s="40"/>
      <c r="F278" s="240" t="s">
        <v>372</v>
      </c>
      <c r="G278" s="40"/>
      <c r="H278" s="40"/>
      <c r="I278" s="241"/>
      <c r="J278" s="40"/>
      <c r="K278" s="40"/>
      <c r="L278" s="44"/>
      <c r="M278" s="242"/>
      <c r="N278" s="243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144</v>
      </c>
      <c r="AU278" s="17" t="s">
        <v>89</v>
      </c>
    </row>
    <row r="279" s="13" customFormat="1">
      <c r="A279" s="13"/>
      <c r="B279" s="256"/>
      <c r="C279" s="257"/>
      <c r="D279" s="239" t="s">
        <v>223</v>
      </c>
      <c r="E279" s="258" t="s">
        <v>1</v>
      </c>
      <c r="F279" s="259" t="s">
        <v>374</v>
      </c>
      <c r="G279" s="257"/>
      <c r="H279" s="260">
        <v>49.979999999999997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6" t="s">
        <v>223</v>
      </c>
      <c r="AU279" s="266" t="s">
        <v>89</v>
      </c>
      <c r="AV279" s="13" t="s">
        <v>89</v>
      </c>
      <c r="AW279" s="13" t="s">
        <v>34</v>
      </c>
      <c r="AX279" s="13" t="s">
        <v>80</v>
      </c>
      <c r="AY279" s="266" t="s">
        <v>135</v>
      </c>
    </row>
    <row r="280" s="14" customFormat="1">
      <c r="A280" s="14"/>
      <c r="B280" s="267"/>
      <c r="C280" s="268"/>
      <c r="D280" s="239" t="s">
        <v>223</v>
      </c>
      <c r="E280" s="269" t="s">
        <v>1</v>
      </c>
      <c r="F280" s="270" t="s">
        <v>225</v>
      </c>
      <c r="G280" s="268"/>
      <c r="H280" s="271">
        <v>49.979999999999997</v>
      </c>
      <c r="I280" s="272"/>
      <c r="J280" s="268"/>
      <c r="K280" s="268"/>
      <c r="L280" s="273"/>
      <c r="M280" s="274"/>
      <c r="N280" s="275"/>
      <c r="O280" s="275"/>
      <c r="P280" s="275"/>
      <c r="Q280" s="275"/>
      <c r="R280" s="275"/>
      <c r="S280" s="275"/>
      <c r="T280" s="27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7" t="s">
        <v>223</v>
      </c>
      <c r="AU280" s="277" t="s">
        <v>89</v>
      </c>
      <c r="AV280" s="14" t="s">
        <v>142</v>
      </c>
      <c r="AW280" s="14" t="s">
        <v>34</v>
      </c>
      <c r="AX280" s="14" t="s">
        <v>14</v>
      </c>
      <c r="AY280" s="277" t="s">
        <v>135</v>
      </c>
    </row>
    <row r="281" s="2" customFormat="1" ht="24.15" customHeight="1">
      <c r="A281" s="38"/>
      <c r="B281" s="39"/>
      <c r="C281" s="226" t="s">
        <v>375</v>
      </c>
      <c r="D281" s="226" t="s">
        <v>137</v>
      </c>
      <c r="E281" s="227" t="s">
        <v>376</v>
      </c>
      <c r="F281" s="228" t="s">
        <v>377</v>
      </c>
      <c r="G281" s="229" t="s">
        <v>168</v>
      </c>
      <c r="H281" s="230">
        <v>83</v>
      </c>
      <c r="I281" s="231"/>
      <c r="J281" s="232">
        <f>ROUND(I281*H281,2)</f>
        <v>0</v>
      </c>
      <c r="K281" s="228" t="s">
        <v>141</v>
      </c>
      <c r="L281" s="44"/>
      <c r="M281" s="233" t="s">
        <v>1</v>
      </c>
      <c r="N281" s="234" t="s">
        <v>45</v>
      </c>
      <c r="O281" s="91"/>
      <c r="P281" s="235">
        <f>O281*H281</f>
        <v>0</v>
      </c>
      <c r="Q281" s="235">
        <v>0.10095</v>
      </c>
      <c r="R281" s="235">
        <f>Q281*H281</f>
        <v>8.3788499999999999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142</v>
      </c>
      <c r="AT281" s="237" t="s">
        <v>137</v>
      </c>
      <c r="AU281" s="237" t="s">
        <v>89</v>
      </c>
      <c r="AY281" s="17" t="s">
        <v>135</v>
      </c>
      <c r="BE281" s="238">
        <f>IF(N281="základní",J281,0)</f>
        <v>0</v>
      </c>
      <c r="BF281" s="238">
        <f>IF(N281="snížená",J281,0)</f>
        <v>0</v>
      </c>
      <c r="BG281" s="238">
        <f>IF(N281="zákl. přenesená",J281,0)</f>
        <v>0</v>
      </c>
      <c r="BH281" s="238">
        <f>IF(N281="sníž. přenesená",J281,0)</f>
        <v>0</v>
      </c>
      <c r="BI281" s="238">
        <f>IF(N281="nulová",J281,0)</f>
        <v>0</v>
      </c>
      <c r="BJ281" s="17" t="s">
        <v>14</v>
      </c>
      <c r="BK281" s="238">
        <f>ROUND(I281*H281,2)</f>
        <v>0</v>
      </c>
      <c r="BL281" s="17" t="s">
        <v>142</v>
      </c>
      <c r="BM281" s="237" t="s">
        <v>378</v>
      </c>
    </row>
    <row r="282" s="2" customFormat="1">
      <c r="A282" s="38"/>
      <c r="B282" s="39"/>
      <c r="C282" s="40"/>
      <c r="D282" s="239" t="s">
        <v>144</v>
      </c>
      <c r="E282" s="40"/>
      <c r="F282" s="240" t="s">
        <v>377</v>
      </c>
      <c r="G282" s="40"/>
      <c r="H282" s="40"/>
      <c r="I282" s="241"/>
      <c r="J282" s="40"/>
      <c r="K282" s="40"/>
      <c r="L282" s="44"/>
      <c r="M282" s="242"/>
      <c r="N282" s="243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144</v>
      </c>
      <c r="AU282" s="17" t="s">
        <v>89</v>
      </c>
    </row>
    <row r="283" s="2" customFormat="1">
      <c r="A283" s="38"/>
      <c r="B283" s="39"/>
      <c r="C283" s="40"/>
      <c r="D283" s="244" t="s">
        <v>145</v>
      </c>
      <c r="E283" s="40"/>
      <c r="F283" s="245" t="s">
        <v>379</v>
      </c>
      <c r="G283" s="40"/>
      <c r="H283" s="40"/>
      <c r="I283" s="241"/>
      <c r="J283" s="40"/>
      <c r="K283" s="40"/>
      <c r="L283" s="44"/>
      <c r="M283" s="242"/>
      <c r="N283" s="243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145</v>
      </c>
      <c r="AU283" s="17" t="s">
        <v>89</v>
      </c>
    </row>
    <row r="284" s="2" customFormat="1" ht="16.5" customHeight="1">
      <c r="A284" s="38"/>
      <c r="B284" s="39"/>
      <c r="C284" s="246" t="s">
        <v>380</v>
      </c>
      <c r="D284" s="246" t="s">
        <v>219</v>
      </c>
      <c r="E284" s="247" t="s">
        <v>381</v>
      </c>
      <c r="F284" s="248" t="s">
        <v>382</v>
      </c>
      <c r="G284" s="249" t="s">
        <v>168</v>
      </c>
      <c r="H284" s="250">
        <v>83</v>
      </c>
      <c r="I284" s="251"/>
      <c r="J284" s="252">
        <f>ROUND(I284*H284,2)</f>
        <v>0</v>
      </c>
      <c r="K284" s="248" t="s">
        <v>141</v>
      </c>
      <c r="L284" s="253"/>
      <c r="M284" s="254" t="s">
        <v>1</v>
      </c>
      <c r="N284" s="255" t="s">
        <v>45</v>
      </c>
      <c r="O284" s="91"/>
      <c r="P284" s="235">
        <f>O284*H284</f>
        <v>0</v>
      </c>
      <c r="Q284" s="235">
        <v>0.024</v>
      </c>
      <c r="R284" s="235">
        <f>Q284*H284</f>
        <v>1.992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178</v>
      </c>
      <c r="AT284" s="237" t="s">
        <v>219</v>
      </c>
      <c r="AU284" s="237" t="s">
        <v>89</v>
      </c>
      <c r="AY284" s="17" t="s">
        <v>135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14</v>
      </c>
      <c r="BK284" s="238">
        <f>ROUND(I284*H284,2)</f>
        <v>0</v>
      </c>
      <c r="BL284" s="17" t="s">
        <v>142</v>
      </c>
      <c r="BM284" s="237" t="s">
        <v>383</v>
      </c>
    </row>
    <row r="285" s="2" customFormat="1">
      <c r="A285" s="38"/>
      <c r="B285" s="39"/>
      <c r="C285" s="40"/>
      <c r="D285" s="239" t="s">
        <v>144</v>
      </c>
      <c r="E285" s="40"/>
      <c r="F285" s="240" t="s">
        <v>382</v>
      </c>
      <c r="G285" s="40"/>
      <c r="H285" s="40"/>
      <c r="I285" s="241"/>
      <c r="J285" s="40"/>
      <c r="K285" s="40"/>
      <c r="L285" s="44"/>
      <c r="M285" s="242"/>
      <c r="N285" s="24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144</v>
      </c>
      <c r="AU285" s="17" t="s">
        <v>89</v>
      </c>
    </row>
    <row r="286" s="2" customFormat="1" ht="33" customHeight="1">
      <c r="A286" s="38"/>
      <c r="B286" s="39"/>
      <c r="C286" s="226" t="s">
        <v>384</v>
      </c>
      <c r="D286" s="226" t="s">
        <v>137</v>
      </c>
      <c r="E286" s="227" t="s">
        <v>385</v>
      </c>
      <c r="F286" s="228" t="s">
        <v>386</v>
      </c>
      <c r="G286" s="229" t="s">
        <v>168</v>
      </c>
      <c r="H286" s="230">
        <v>319</v>
      </c>
      <c r="I286" s="231"/>
      <c r="J286" s="232">
        <f>ROUND(I286*H286,2)</f>
        <v>0</v>
      </c>
      <c r="K286" s="228" t="s">
        <v>141</v>
      </c>
      <c r="L286" s="44"/>
      <c r="M286" s="233" t="s">
        <v>1</v>
      </c>
      <c r="N286" s="234" t="s">
        <v>45</v>
      </c>
      <c r="O286" s="91"/>
      <c r="P286" s="235">
        <f>O286*H286</f>
        <v>0</v>
      </c>
      <c r="Q286" s="235">
        <v>0.00060999999999999997</v>
      </c>
      <c r="R286" s="235">
        <f>Q286*H286</f>
        <v>0.19458999999999999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142</v>
      </c>
      <c r="AT286" s="237" t="s">
        <v>137</v>
      </c>
      <c r="AU286" s="237" t="s">
        <v>89</v>
      </c>
      <c r="AY286" s="17" t="s">
        <v>135</v>
      </c>
      <c r="BE286" s="238">
        <f>IF(N286="základní",J286,0)</f>
        <v>0</v>
      </c>
      <c r="BF286" s="238">
        <f>IF(N286="snížená",J286,0)</f>
        <v>0</v>
      </c>
      <c r="BG286" s="238">
        <f>IF(N286="zákl. přenesená",J286,0)</f>
        <v>0</v>
      </c>
      <c r="BH286" s="238">
        <f>IF(N286="sníž. přenesená",J286,0)</f>
        <v>0</v>
      </c>
      <c r="BI286" s="238">
        <f>IF(N286="nulová",J286,0)</f>
        <v>0</v>
      </c>
      <c r="BJ286" s="17" t="s">
        <v>14</v>
      </c>
      <c r="BK286" s="238">
        <f>ROUND(I286*H286,2)</f>
        <v>0</v>
      </c>
      <c r="BL286" s="17" t="s">
        <v>142</v>
      </c>
      <c r="BM286" s="237" t="s">
        <v>387</v>
      </c>
    </row>
    <row r="287" s="2" customFormat="1">
      <c r="A287" s="38"/>
      <c r="B287" s="39"/>
      <c r="C287" s="40"/>
      <c r="D287" s="239" t="s">
        <v>144</v>
      </c>
      <c r="E287" s="40"/>
      <c r="F287" s="240" t="s">
        <v>386</v>
      </c>
      <c r="G287" s="40"/>
      <c r="H287" s="40"/>
      <c r="I287" s="241"/>
      <c r="J287" s="40"/>
      <c r="K287" s="40"/>
      <c r="L287" s="44"/>
      <c r="M287" s="242"/>
      <c r="N287" s="243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144</v>
      </c>
      <c r="AU287" s="17" t="s">
        <v>89</v>
      </c>
    </row>
    <row r="288" s="2" customFormat="1">
      <c r="A288" s="38"/>
      <c r="B288" s="39"/>
      <c r="C288" s="40"/>
      <c r="D288" s="244" t="s">
        <v>145</v>
      </c>
      <c r="E288" s="40"/>
      <c r="F288" s="245" t="s">
        <v>388</v>
      </c>
      <c r="G288" s="40"/>
      <c r="H288" s="40"/>
      <c r="I288" s="241"/>
      <c r="J288" s="40"/>
      <c r="K288" s="40"/>
      <c r="L288" s="44"/>
      <c r="M288" s="242"/>
      <c r="N288" s="243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145</v>
      </c>
      <c r="AU288" s="17" t="s">
        <v>89</v>
      </c>
    </row>
    <row r="289" s="2" customFormat="1" ht="24.15" customHeight="1">
      <c r="A289" s="38"/>
      <c r="B289" s="39"/>
      <c r="C289" s="226" t="s">
        <v>389</v>
      </c>
      <c r="D289" s="226" t="s">
        <v>137</v>
      </c>
      <c r="E289" s="227" t="s">
        <v>390</v>
      </c>
      <c r="F289" s="228" t="s">
        <v>391</v>
      </c>
      <c r="G289" s="229" t="s">
        <v>140</v>
      </c>
      <c r="H289" s="230">
        <v>150</v>
      </c>
      <c r="I289" s="231"/>
      <c r="J289" s="232">
        <f>ROUND(I289*H289,2)</f>
        <v>0</v>
      </c>
      <c r="K289" s="228" t="s">
        <v>141</v>
      </c>
      <c r="L289" s="44"/>
      <c r="M289" s="233" t="s">
        <v>1</v>
      </c>
      <c r="N289" s="234" t="s">
        <v>45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142</v>
      </c>
      <c r="AT289" s="237" t="s">
        <v>137</v>
      </c>
      <c r="AU289" s="237" t="s">
        <v>89</v>
      </c>
      <c r="AY289" s="17" t="s">
        <v>135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14</v>
      </c>
      <c r="BK289" s="238">
        <f>ROUND(I289*H289,2)</f>
        <v>0</v>
      </c>
      <c r="BL289" s="17" t="s">
        <v>142</v>
      </c>
      <c r="BM289" s="237" t="s">
        <v>392</v>
      </c>
    </row>
    <row r="290" s="2" customFormat="1">
      <c r="A290" s="38"/>
      <c r="B290" s="39"/>
      <c r="C290" s="40"/>
      <c r="D290" s="239" t="s">
        <v>144</v>
      </c>
      <c r="E290" s="40"/>
      <c r="F290" s="240" t="s">
        <v>391</v>
      </c>
      <c r="G290" s="40"/>
      <c r="H290" s="40"/>
      <c r="I290" s="241"/>
      <c r="J290" s="40"/>
      <c r="K290" s="40"/>
      <c r="L290" s="44"/>
      <c r="M290" s="242"/>
      <c r="N290" s="24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144</v>
      </c>
      <c r="AU290" s="17" t="s">
        <v>89</v>
      </c>
    </row>
    <row r="291" s="2" customFormat="1">
      <c r="A291" s="38"/>
      <c r="B291" s="39"/>
      <c r="C291" s="40"/>
      <c r="D291" s="244" t="s">
        <v>145</v>
      </c>
      <c r="E291" s="40"/>
      <c r="F291" s="245" t="s">
        <v>393</v>
      </c>
      <c r="G291" s="40"/>
      <c r="H291" s="40"/>
      <c r="I291" s="241"/>
      <c r="J291" s="40"/>
      <c r="K291" s="40"/>
      <c r="L291" s="44"/>
      <c r="M291" s="242"/>
      <c r="N291" s="243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145</v>
      </c>
      <c r="AU291" s="17" t="s">
        <v>89</v>
      </c>
    </row>
    <row r="292" s="12" customFormat="1" ht="22.8" customHeight="1">
      <c r="A292" s="12"/>
      <c r="B292" s="210"/>
      <c r="C292" s="211"/>
      <c r="D292" s="212" t="s">
        <v>79</v>
      </c>
      <c r="E292" s="224" t="s">
        <v>394</v>
      </c>
      <c r="F292" s="224" t="s">
        <v>395</v>
      </c>
      <c r="G292" s="211"/>
      <c r="H292" s="211"/>
      <c r="I292" s="214"/>
      <c r="J292" s="225">
        <f>BK292</f>
        <v>0</v>
      </c>
      <c r="K292" s="211"/>
      <c r="L292" s="216"/>
      <c r="M292" s="217"/>
      <c r="N292" s="218"/>
      <c r="O292" s="218"/>
      <c r="P292" s="219">
        <f>SUM(P293:P362)</f>
        <v>0</v>
      </c>
      <c r="Q292" s="218"/>
      <c r="R292" s="219">
        <f>SUM(R293:R362)</f>
        <v>0</v>
      </c>
      <c r="S292" s="218"/>
      <c r="T292" s="220">
        <f>SUM(T293:T362)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1" t="s">
        <v>14</v>
      </c>
      <c r="AT292" s="222" t="s">
        <v>79</v>
      </c>
      <c r="AU292" s="222" t="s">
        <v>14</v>
      </c>
      <c r="AY292" s="221" t="s">
        <v>135</v>
      </c>
      <c r="BK292" s="223">
        <f>SUM(BK293:BK362)</f>
        <v>0</v>
      </c>
    </row>
    <row r="293" s="2" customFormat="1" ht="21.75" customHeight="1">
      <c r="A293" s="38"/>
      <c r="B293" s="39"/>
      <c r="C293" s="226" t="s">
        <v>396</v>
      </c>
      <c r="D293" s="226" t="s">
        <v>137</v>
      </c>
      <c r="E293" s="227" t="s">
        <v>397</v>
      </c>
      <c r="F293" s="228" t="s">
        <v>398</v>
      </c>
      <c r="G293" s="229" t="s">
        <v>399</v>
      </c>
      <c r="H293" s="230">
        <v>316.01400000000001</v>
      </c>
      <c r="I293" s="231"/>
      <c r="J293" s="232">
        <f>ROUND(I293*H293,2)</f>
        <v>0</v>
      </c>
      <c r="K293" s="228" t="s">
        <v>141</v>
      </c>
      <c r="L293" s="44"/>
      <c r="M293" s="233" t="s">
        <v>1</v>
      </c>
      <c r="N293" s="234" t="s">
        <v>45</v>
      </c>
      <c r="O293" s="91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142</v>
      </c>
      <c r="AT293" s="237" t="s">
        <v>137</v>
      </c>
      <c r="AU293" s="237" t="s">
        <v>89</v>
      </c>
      <c r="AY293" s="17" t="s">
        <v>135</v>
      </c>
      <c r="BE293" s="238">
        <f>IF(N293="základní",J293,0)</f>
        <v>0</v>
      </c>
      <c r="BF293" s="238">
        <f>IF(N293="snížená",J293,0)</f>
        <v>0</v>
      </c>
      <c r="BG293" s="238">
        <f>IF(N293="zákl. přenesená",J293,0)</f>
        <v>0</v>
      </c>
      <c r="BH293" s="238">
        <f>IF(N293="sníž. přenesená",J293,0)</f>
        <v>0</v>
      </c>
      <c r="BI293" s="238">
        <f>IF(N293="nulová",J293,0)</f>
        <v>0</v>
      </c>
      <c r="BJ293" s="17" t="s">
        <v>14</v>
      </c>
      <c r="BK293" s="238">
        <f>ROUND(I293*H293,2)</f>
        <v>0</v>
      </c>
      <c r="BL293" s="17" t="s">
        <v>142</v>
      </c>
      <c r="BM293" s="237" t="s">
        <v>400</v>
      </c>
    </row>
    <row r="294" s="2" customFormat="1">
      <c r="A294" s="38"/>
      <c r="B294" s="39"/>
      <c r="C294" s="40"/>
      <c r="D294" s="239" t="s">
        <v>144</v>
      </c>
      <c r="E294" s="40"/>
      <c r="F294" s="240" t="s">
        <v>398</v>
      </c>
      <c r="G294" s="40"/>
      <c r="H294" s="40"/>
      <c r="I294" s="241"/>
      <c r="J294" s="40"/>
      <c r="K294" s="40"/>
      <c r="L294" s="44"/>
      <c r="M294" s="242"/>
      <c r="N294" s="243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144</v>
      </c>
      <c r="AU294" s="17" t="s">
        <v>89</v>
      </c>
    </row>
    <row r="295" s="2" customFormat="1">
      <c r="A295" s="38"/>
      <c r="B295" s="39"/>
      <c r="C295" s="40"/>
      <c r="D295" s="244" t="s">
        <v>145</v>
      </c>
      <c r="E295" s="40"/>
      <c r="F295" s="245" t="s">
        <v>401</v>
      </c>
      <c r="G295" s="40"/>
      <c r="H295" s="40"/>
      <c r="I295" s="241"/>
      <c r="J295" s="40"/>
      <c r="K295" s="40"/>
      <c r="L295" s="44"/>
      <c r="M295" s="242"/>
      <c r="N295" s="243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145</v>
      </c>
      <c r="AU295" s="17" t="s">
        <v>89</v>
      </c>
    </row>
    <row r="296" s="13" customFormat="1">
      <c r="A296" s="13"/>
      <c r="B296" s="256"/>
      <c r="C296" s="257"/>
      <c r="D296" s="239" t="s">
        <v>223</v>
      </c>
      <c r="E296" s="258" t="s">
        <v>1</v>
      </c>
      <c r="F296" s="259" t="s">
        <v>402</v>
      </c>
      <c r="G296" s="257"/>
      <c r="H296" s="260">
        <v>76.730000000000004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66" t="s">
        <v>223</v>
      </c>
      <c r="AU296" s="266" t="s">
        <v>89</v>
      </c>
      <c r="AV296" s="13" t="s">
        <v>89</v>
      </c>
      <c r="AW296" s="13" t="s">
        <v>34</v>
      </c>
      <c r="AX296" s="13" t="s">
        <v>80</v>
      </c>
      <c r="AY296" s="266" t="s">
        <v>135</v>
      </c>
    </row>
    <row r="297" s="13" customFormat="1">
      <c r="A297" s="13"/>
      <c r="B297" s="256"/>
      <c r="C297" s="257"/>
      <c r="D297" s="239" t="s">
        <v>223</v>
      </c>
      <c r="E297" s="258" t="s">
        <v>1</v>
      </c>
      <c r="F297" s="259" t="s">
        <v>403</v>
      </c>
      <c r="G297" s="257"/>
      <c r="H297" s="260">
        <v>0.754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6" t="s">
        <v>223</v>
      </c>
      <c r="AU297" s="266" t="s">
        <v>89</v>
      </c>
      <c r="AV297" s="13" t="s">
        <v>89</v>
      </c>
      <c r="AW297" s="13" t="s">
        <v>34</v>
      </c>
      <c r="AX297" s="13" t="s">
        <v>80</v>
      </c>
      <c r="AY297" s="266" t="s">
        <v>135</v>
      </c>
    </row>
    <row r="298" s="13" customFormat="1">
      <c r="A298" s="13"/>
      <c r="B298" s="256"/>
      <c r="C298" s="257"/>
      <c r="D298" s="239" t="s">
        <v>223</v>
      </c>
      <c r="E298" s="258" t="s">
        <v>1</v>
      </c>
      <c r="F298" s="259" t="s">
        <v>404</v>
      </c>
      <c r="G298" s="257"/>
      <c r="H298" s="260">
        <v>34.969999999999999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6" t="s">
        <v>223</v>
      </c>
      <c r="AU298" s="266" t="s">
        <v>89</v>
      </c>
      <c r="AV298" s="13" t="s">
        <v>89</v>
      </c>
      <c r="AW298" s="13" t="s">
        <v>34</v>
      </c>
      <c r="AX298" s="13" t="s">
        <v>80</v>
      </c>
      <c r="AY298" s="266" t="s">
        <v>135</v>
      </c>
    </row>
    <row r="299" s="13" customFormat="1">
      <c r="A299" s="13"/>
      <c r="B299" s="256"/>
      <c r="C299" s="257"/>
      <c r="D299" s="239" t="s">
        <v>223</v>
      </c>
      <c r="E299" s="258" t="s">
        <v>1</v>
      </c>
      <c r="F299" s="259" t="s">
        <v>405</v>
      </c>
      <c r="G299" s="257"/>
      <c r="H299" s="260">
        <v>66.700000000000003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6" t="s">
        <v>223</v>
      </c>
      <c r="AU299" s="266" t="s">
        <v>89</v>
      </c>
      <c r="AV299" s="13" t="s">
        <v>89</v>
      </c>
      <c r="AW299" s="13" t="s">
        <v>34</v>
      </c>
      <c r="AX299" s="13" t="s">
        <v>80</v>
      </c>
      <c r="AY299" s="266" t="s">
        <v>135</v>
      </c>
    </row>
    <row r="300" s="13" customFormat="1">
      <c r="A300" s="13"/>
      <c r="B300" s="256"/>
      <c r="C300" s="257"/>
      <c r="D300" s="239" t="s">
        <v>223</v>
      </c>
      <c r="E300" s="258" t="s">
        <v>1</v>
      </c>
      <c r="F300" s="259" t="s">
        <v>406</v>
      </c>
      <c r="G300" s="257"/>
      <c r="H300" s="260">
        <v>90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66" t="s">
        <v>223</v>
      </c>
      <c r="AU300" s="266" t="s">
        <v>89</v>
      </c>
      <c r="AV300" s="13" t="s">
        <v>89</v>
      </c>
      <c r="AW300" s="13" t="s">
        <v>34</v>
      </c>
      <c r="AX300" s="13" t="s">
        <v>80</v>
      </c>
      <c r="AY300" s="266" t="s">
        <v>135</v>
      </c>
    </row>
    <row r="301" s="13" customFormat="1">
      <c r="A301" s="13"/>
      <c r="B301" s="256"/>
      <c r="C301" s="257"/>
      <c r="D301" s="239" t="s">
        <v>223</v>
      </c>
      <c r="E301" s="258" t="s">
        <v>1</v>
      </c>
      <c r="F301" s="259" t="s">
        <v>407</v>
      </c>
      <c r="G301" s="257"/>
      <c r="H301" s="260">
        <v>46.859999999999999</v>
      </c>
      <c r="I301" s="261"/>
      <c r="J301" s="257"/>
      <c r="K301" s="257"/>
      <c r="L301" s="262"/>
      <c r="M301" s="263"/>
      <c r="N301" s="264"/>
      <c r="O301" s="264"/>
      <c r="P301" s="264"/>
      <c r="Q301" s="264"/>
      <c r="R301" s="264"/>
      <c r="S301" s="264"/>
      <c r="T301" s="26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6" t="s">
        <v>223</v>
      </c>
      <c r="AU301" s="266" t="s">
        <v>89</v>
      </c>
      <c r="AV301" s="13" t="s">
        <v>89</v>
      </c>
      <c r="AW301" s="13" t="s">
        <v>34</v>
      </c>
      <c r="AX301" s="13" t="s">
        <v>80</v>
      </c>
      <c r="AY301" s="266" t="s">
        <v>135</v>
      </c>
    </row>
    <row r="302" s="14" customFormat="1">
      <c r="A302" s="14"/>
      <c r="B302" s="267"/>
      <c r="C302" s="268"/>
      <c r="D302" s="239" t="s">
        <v>223</v>
      </c>
      <c r="E302" s="269" t="s">
        <v>1</v>
      </c>
      <c r="F302" s="270" t="s">
        <v>225</v>
      </c>
      <c r="G302" s="268"/>
      <c r="H302" s="271">
        <v>316.01400000000001</v>
      </c>
      <c r="I302" s="272"/>
      <c r="J302" s="268"/>
      <c r="K302" s="268"/>
      <c r="L302" s="273"/>
      <c r="M302" s="274"/>
      <c r="N302" s="275"/>
      <c r="O302" s="275"/>
      <c r="P302" s="275"/>
      <c r="Q302" s="275"/>
      <c r="R302" s="275"/>
      <c r="S302" s="275"/>
      <c r="T302" s="27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77" t="s">
        <v>223</v>
      </c>
      <c r="AU302" s="277" t="s">
        <v>89</v>
      </c>
      <c r="AV302" s="14" t="s">
        <v>142</v>
      </c>
      <c r="AW302" s="14" t="s">
        <v>34</v>
      </c>
      <c r="AX302" s="14" t="s">
        <v>14</v>
      </c>
      <c r="AY302" s="277" t="s">
        <v>135</v>
      </c>
    </row>
    <row r="303" s="2" customFormat="1" ht="24.15" customHeight="1">
      <c r="A303" s="38"/>
      <c r="B303" s="39"/>
      <c r="C303" s="226" t="s">
        <v>408</v>
      </c>
      <c r="D303" s="226" t="s">
        <v>137</v>
      </c>
      <c r="E303" s="227" t="s">
        <v>409</v>
      </c>
      <c r="F303" s="228" t="s">
        <v>410</v>
      </c>
      <c r="G303" s="229" t="s">
        <v>399</v>
      </c>
      <c r="H303" s="230">
        <v>7268.3220000000001</v>
      </c>
      <c r="I303" s="231"/>
      <c r="J303" s="232">
        <f>ROUND(I303*H303,2)</f>
        <v>0</v>
      </c>
      <c r="K303" s="228" t="s">
        <v>141</v>
      </c>
      <c r="L303" s="44"/>
      <c r="M303" s="233" t="s">
        <v>1</v>
      </c>
      <c r="N303" s="234" t="s">
        <v>45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142</v>
      </c>
      <c r="AT303" s="237" t="s">
        <v>137</v>
      </c>
      <c r="AU303" s="237" t="s">
        <v>89</v>
      </c>
      <c r="AY303" s="17" t="s">
        <v>135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14</v>
      </c>
      <c r="BK303" s="238">
        <f>ROUND(I303*H303,2)</f>
        <v>0</v>
      </c>
      <c r="BL303" s="17" t="s">
        <v>142</v>
      </c>
      <c r="BM303" s="237" t="s">
        <v>411</v>
      </c>
    </row>
    <row r="304" s="2" customFormat="1">
      <c r="A304" s="38"/>
      <c r="B304" s="39"/>
      <c r="C304" s="40"/>
      <c r="D304" s="239" t="s">
        <v>144</v>
      </c>
      <c r="E304" s="40"/>
      <c r="F304" s="240" t="s">
        <v>410</v>
      </c>
      <c r="G304" s="40"/>
      <c r="H304" s="40"/>
      <c r="I304" s="241"/>
      <c r="J304" s="40"/>
      <c r="K304" s="40"/>
      <c r="L304" s="44"/>
      <c r="M304" s="242"/>
      <c r="N304" s="243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144</v>
      </c>
      <c r="AU304" s="17" t="s">
        <v>89</v>
      </c>
    </row>
    <row r="305" s="2" customFormat="1">
      <c r="A305" s="38"/>
      <c r="B305" s="39"/>
      <c r="C305" s="40"/>
      <c r="D305" s="244" t="s">
        <v>145</v>
      </c>
      <c r="E305" s="40"/>
      <c r="F305" s="245" t="s">
        <v>412</v>
      </c>
      <c r="G305" s="40"/>
      <c r="H305" s="40"/>
      <c r="I305" s="241"/>
      <c r="J305" s="40"/>
      <c r="K305" s="40"/>
      <c r="L305" s="44"/>
      <c r="M305" s="242"/>
      <c r="N305" s="243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145</v>
      </c>
      <c r="AU305" s="17" t="s">
        <v>89</v>
      </c>
    </row>
    <row r="306" s="13" customFormat="1">
      <c r="A306" s="13"/>
      <c r="B306" s="256"/>
      <c r="C306" s="257"/>
      <c r="D306" s="239" t="s">
        <v>223</v>
      </c>
      <c r="E306" s="258" t="s">
        <v>1</v>
      </c>
      <c r="F306" s="259" t="s">
        <v>402</v>
      </c>
      <c r="G306" s="257"/>
      <c r="H306" s="260">
        <v>76.730000000000004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6" t="s">
        <v>223</v>
      </c>
      <c r="AU306" s="266" t="s">
        <v>89</v>
      </c>
      <c r="AV306" s="13" t="s">
        <v>89</v>
      </c>
      <c r="AW306" s="13" t="s">
        <v>34</v>
      </c>
      <c r="AX306" s="13" t="s">
        <v>80</v>
      </c>
      <c r="AY306" s="266" t="s">
        <v>135</v>
      </c>
    </row>
    <row r="307" s="13" customFormat="1">
      <c r="A307" s="13"/>
      <c r="B307" s="256"/>
      <c r="C307" s="257"/>
      <c r="D307" s="239" t="s">
        <v>223</v>
      </c>
      <c r="E307" s="258" t="s">
        <v>1</v>
      </c>
      <c r="F307" s="259" t="s">
        <v>403</v>
      </c>
      <c r="G307" s="257"/>
      <c r="H307" s="260">
        <v>0.754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6" t="s">
        <v>223</v>
      </c>
      <c r="AU307" s="266" t="s">
        <v>89</v>
      </c>
      <c r="AV307" s="13" t="s">
        <v>89</v>
      </c>
      <c r="AW307" s="13" t="s">
        <v>34</v>
      </c>
      <c r="AX307" s="13" t="s">
        <v>80</v>
      </c>
      <c r="AY307" s="266" t="s">
        <v>135</v>
      </c>
    </row>
    <row r="308" s="13" customFormat="1">
      <c r="A308" s="13"/>
      <c r="B308" s="256"/>
      <c r="C308" s="257"/>
      <c r="D308" s="239" t="s">
        <v>223</v>
      </c>
      <c r="E308" s="258" t="s">
        <v>1</v>
      </c>
      <c r="F308" s="259" t="s">
        <v>404</v>
      </c>
      <c r="G308" s="257"/>
      <c r="H308" s="260">
        <v>34.969999999999999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6" t="s">
        <v>223</v>
      </c>
      <c r="AU308" s="266" t="s">
        <v>89</v>
      </c>
      <c r="AV308" s="13" t="s">
        <v>89</v>
      </c>
      <c r="AW308" s="13" t="s">
        <v>34</v>
      </c>
      <c r="AX308" s="13" t="s">
        <v>80</v>
      </c>
      <c r="AY308" s="266" t="s">
        <v>135</v>
      </c>
    </row>
    <row r="309" s="13" customFormat="1">
      <c r="A309" s="13"/>
      <c r="B309" s="256"/>
      <c r="C309" s="257"/>
      <c r="D309" s="239" t="s">
        <v>223</v>
      </c>
      <c r="E309" s="258" t="s">
        <v>1</v>
      </c>
      <c r="F309" s="259" t="s">
        <v>405</v>
      </c>
      <c r="G309" s="257"/>
      <c r="H309" s="260">
        <v>66.700000000000003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6" t="s">
        <v>223</v>
      </c>
      <c r="AU309" s="266" t="s">
        <v>89</v>
      </c>
      <c r="AV309" s="13" t="s">
        <v>89</v>
      </c>
      <c r="AW309" s="13" t="s">
        <v>34</v>
      </c>
      <c r="AX309" s="13" t="s">
        <v>80</v>
      </c>
      <c r="AY309" s="266" t="s">
        <v>135</v>
      </c>
    </row>
    <row r="310" s="13" customFormat="1">
      <c r="A310" s="13"/>
      <c r="B310" s="256"/>
      <c r="C310" s="257"/>
      <c r="D310" s="239" t="s">
        <v>223</v>
      </c>
      <c r="E310" s="258" t="s">
        <v>1</v>
      </c>
      <c r="F310" s="259" t="s">
        <v>406</v>
      </c>
      <c r="G310" s="257"/>
      <c r="H310" s="260">
        <v>90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6" t="s">
        <v>223</v>
      </c>
      <c r="AU310" s="266" t="s">
        <v>89</v>
      </c>
      <c r="AV310" s="13" t="s">
        <v>89</v>
      </c>
      <c r="AW310" s="13" t="s">
        <v>34</v>
      </c>
      <c r="AX310" s="13" t="s">
        <v>80</v>
      </c>
      <c r="AY310" s="266" t="s">
        <v>135</v>
      </c>
    </row>
    <row r="311" s="13" customFormat="1">
      <c r="A311" s="13"/>
      <c r="B311" s="256"/>
      <c r="C311" s="257"/>
      <c r="D311" s="239" t="s">
        <v>223</v>
      </c>
      <c r="E311" s="258" t="s">
        <v>1</v>
      </c>
      <c r="F311" s="259" t="s">
        <v>407</v>
      </c>
      <c r="G311" s="257"/>
      <c r="H311" s="260">
        <v>46.859999999999999</v>
      </c>
      <c r="I311" s="261"/>
      <c r="J311" s="257"/>
      <c r="K311" s="257"/>
      <c r="L311" s="262"/>
      <c r="M311" s="263"/>
      <c r="N311" s="264"/>
      <c r="O311" s="264"/>
      <c r="P311" s="264"/>
      <c r="Q311" s="264"/>
      <c r="R311" s="264"/>
      <c r="S311" s="264"/>
      <c r="T311" s="26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6" t="s">
        <v>223</v>
      </c>
      <c r="AU311" s="266" t="s">
        <v>89</v>
      </c>
      <c r="AV311" s="13" t="s">
        <v>89</v>
      </c>
      <c r="AW311" s="13" t="s">
        <v>34</v>
      </c>
      <c r="AX311" s="13" t="s">
        <v>80</v>
      </c>
      <c r="AY311" s="266" t="s">
        <v>135</v>
      </c>
    </row>
    <row r="312" s="14" customFormat="1">
      <c r="A312" s="14"/>
      <c r="B312" s="267"/>
      <c r="C312" s="268"/>
      <c r="D312" s="239" t="s">
        <v>223</v>
      </c>
      <c r="E312" s="269" t="s">
        <v>1</v>
      </c>
      <c r="F312" s="270" t="s">
        <v>225</v>
      </c>
      <c r="G312" s="268"/>
      <c r="H312" s="271">
        <v>316.01400000000001</v>
      </c>
      <c r="I312" s="272"/>
      <c r="J312" s="268"/>
      <c r="K312" s="268"/>
      <c r="L312" s="273"/>
      <c r="M312" s="274"/>
      <c r="N312" s="275"/>
      <c r="O312" s="275"/>
      <c r="P312" s="275"/>
      <c r="Q312" s="275"/>
      <c r="R312" s="275"/>
      <c r="S312" s="275"/>
      <c r="T312" s="27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77" t="s">
        <v>223</v>
      </c>
      <c r="AU312" s="277" t="s">
        <v>89</v>
      </c>
      <c r="AV312" s="14" t="s">
        <v>142</v>
      </c>
      <c r="AW312" s="14" t="s">
        <v>34</v>
      </c>
      <c r="AX312" s="14" t="s">
        <v>80</v>
      </c>
      <c r="AY312" s="277" t="s">
        <v>135</v>
      </c>
    </row>
    <row r="313" s="13" customFormat="1">
      <c r="A313" s="13"/>
      <c r="B313" s="256"/>
      <c r="C313" s="257"/>
      <c r="D313" s="239" t="s">
        <v>223</v>
      </c>
      <c r="E313" s="258" t="s">
        <v>1</v>
      </c>
      <c r="F313" s="259" t="s">
        <v>413</v>
      </c>
      <c r="G313" s="257"/>
      <c r="H313" s="260">
        <v>7268.3220000000001</v>
      </c>
      <c r="I313" s="261"/>
      <c r="J313" s="257"/>
      <c r="K313" s="257"/>
      <c r="L313" s="262"/>
      <c r="M313" s="263"/>
      <c r="N313" s="264"/>
      <c r="O313" s="264"/>
      <c r="P313" s="264"/>
      <c r="Q313" s="264"/>
      <c r="R313" s="264"/>
      <c r="S313" s="264"/>
      <c r="T313" s="26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6" t="s">
        <v>223</v>
      </c>
      <c r="AU313" s="266" t="s">
        <v>89</v>
      </c>
      <c r="AV313" s="13" t="s">
        <v>89</v>
      </c>
      <c r="AW313" s="13" t="s">
        <v>34</v>
      </c>
      <c r="AX313" s="13" t="s">
        <v>80</v>
      </c>
      <c r="AY313" s="266" t="s">
        <v>135</v>
      </c>
    </row>
    <row r="314" s="14" customFormat="1">
      <c r="A314" s="14"/>
      <c r="B314" s="267"/>
      <c r="C314" s="268"/>
      <c r="D314" s="239" t="s">
        <v>223</v>
      </c>
      <c r="E314" s="269" t="s">
        <v>1</v>
      </c>
      <c r="F314" s="270" t="s">
        <v>225</v>
      </c>
      <c r="G314" s="268"/>
      <c r="H314" s="271">
        <v>7268.3220000000001</v>
      </c>
      <c r="I314" s="272"/>
      <c r="J314" s="268"/>
      <c r="K314" s="268"/>
      <c r="L314" s="273"/>
      <c r="M314" s="274"/>
      <c r="N314" s="275"/>
      <c r="O314" s="275"/>
      <c r="P314" s="275"/>
      <c r="Q314" s="275"/>
      <c r="R314" s="275"/>
      <c r="S314" s="275"/>
      <c r="T314" s="27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77" t="s">
        <v>223</v>
      </c>
      <c r="AU314" s="277" t="s">
        <v>89</v>
      </c>
      <c r="AV314" s="14" t="s">
        <v>142</v>
      </c>
      <c r="AW314" s="14" t="s">
        <v>34</v>
      </c>
      <c r="AX314" s="14" t="s">
        <v>14</v>
      </c>
      <c r="AY314" s="277" t="s">
        <v>135</v>
      </c>
    </row>
    <row r="315" s="2" customFormat="1" ht="16.5" customHeight="1">
      <c r="A315" s="38"/>
      <c r="B315" s="39"/>
      <c r="C315" s="226" t="s">
        <v>414</v>
      </c>
      <c r="D315" s="226" t="s">
        <v>137</v>
      </c>
      <c r="E315" s="227" t="s">
        <v>415</v>
      </c>
      <c r="F315" s="228" t="s">
        <v>416</v>
      </c>
      <c r="G315" s="229" t="s">
        <v>399</v>
      </c>
      <c r="H315" s="230">
        <v>19.899999999999999</v>
      </c>
      <c r="I315" s="231"/>
      <c r="J315" s="232">
        <f>ROUND(I315*H315,2)</f>
        <v>0</v>
      </c>
      <c r="K315" s="228" t="s">
        <v>141</v>
      </c>
      <c r="L315" s="44"/>
      <c r="M315" s="233" t="s">
        <v>1</v>
      </c>
      <c r="N315" s="234" t="s">
        <v>45</v>
      </c>
      <c r="O315" s="91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142</v>
      </c>
      <c r="AT315" s="237" t="s">
        <v>137</v>
      </c>
      <c r="AU315" s="237" t="s">
        <v>89</v>
      </c>
      <c r="AY315" s="17" t="s">
        <v>135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14</v>
      </c>
      <c r="BK315" s="238">
        <f>ROUND(I315*H315,2)</f>
        <v>0</v>
      </c>
      <c r="BL315" s="17" t="s">
        <v>142</v>
      </c>
      <c r="BM315" s="237" t="s">
        <v>417</v>
      </c>
    </row>
    <row r="316" s="2" customFormat="1">
      <c r="A316" s="38"/>
      <c r="B316" s="39"/>
      <c r="C316" s="40"/>
      <c r="D316" s="239" t="s">
        <v>144</v>
      </c>
      <c r="E316" s="40"/>
      <c r="F316" s="240" t="s">
        <v>416</v>
      </c>
      <c r="G316" s="40"/>
      <c r="H316" s="40"/>
      <c r="I316" s="241"/>
      <c r="J316" s="40"/>
      <c r="K316" s="40"/>
      <c r="L316" s="44"/>
      <c r="M316" s="242"/>
      <c r="N316" s="243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144</v>
      </c>
      <c r="AU316" s="17" t="s">
        <v>89</v>
      </c>
    </row>
    <row r="317" s="2" customFormat="1">
      <c r="A317" s="38"/>
      <c r="B317" s="39"/>
      <c r="C317" s="40"/>
      <c r="D317" s="244" t="s">
        <v>145</v>
      </c>
      <c r="E317" s="40"/>
      <c r="F317" s="245" t="s">
        <v>418</v>
      </c>
      <c r="G317" s="40"/>
      <c r="H317" s="40"/>
      <c r="I317" s="241"/>
      <c r="J317" s="40"/>
      <c r="K317" s="40"/>
      <c r="L317" s="44"/>
      <c r="M317" s="242"/>
      <c r="N317" s="243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145</v>
      </c>
      <c r="AU317" s="17" t="s">
        <v>89</v>
      </c>
    </row>
    <row r="318" s="13" customFormat="1">
      <c r="A318" s="13"/>
      <c r="B318" s="256"/>
      <c r="C318" s="257"/>
      <c r="D318" s="239" t="s">
        <v>223</v>
      </c>
      <c r="E318" s="258" t="s">
        <v>1</v>
      </c>
      <c r="F318" s="259" t="s">
        <v>419</v>
      </c>
      <c r="G318" s="257"/>
      <c r="H318" s="260">
        <v>19.5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6" t="s">
        <v>223</v>
      </c>
      <c r="AU318" s="266" t="s">
        <v>89</v>
      </c>
      <c r="AV318" s="13" t="s">
        <v>89</v>
      </c>
      <c r="AW318" s="13" t="s">
        <v>34</v>
      </c>
      <c r="AX318" s="13" t="s">
        <v>80</v>
      </c>
      <c r="AY318" s="266" t="s">
        <v>135</v>
      </c>
    </row>
    <row r="319" s="13" customFormat="1">
      <c r="A319" s="13"/>
      <c r="B319" s="256"/>
      <c r="C319" s="257"/>
      <c r="D319" s="239" t="s">
        <v>223</v>
      </c>
      <c r="E319" s="258" t="s">
        <v>1</v>
      </c>
      <c r="F319" s="259" t="s">
        <v>420</v>
      </c>
      <c r="G319" s="257"/>
      <c r="H319" s="260">
        <v>0.40000000000000002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6" t="s">
        <v>223</v>
      </c>
      <c r="AU319" s="266" t="s">
        <v>89</v>
      </c>
      <c r="AV319" s="13" t="s">
        <v>89</v>
      </c>
      <c r="AW319" s="13" t="s">
        <v>34</v>
      </c>
      <c r="AX319" s="13" t="s">
        <v>80</v>
      </c>
      <c r="AY319" s="266" t="s">
        <v>135</v>
      </c>
    </row>
    <row r="320" s="14" customFormat="1">
      <c r="A320" s="14"/>
      <c r="B320" s="267"/>
      <c r="C320" s="268"/>
      <c r="D320" s="239" t="s">
        <v>223</v>
      </c>
      <c r="E320" s="269" t="s">
        <v>1</v>
      </c>
      <c r="F320" s="270" t="s">
        <v>225</v>
      </c>
      <c r="G320" s="268"/>
      <c r="H320" s="271">
        <v>19.899999999999999</v>
      </c>
      <c r="I320" s="272"/>
      <c r="J320" s="268"/>
      <c r="K320" s="268"/>
      <c r="L320" s="273"/>
      <c r="M320" s="274"/>
      <c r="N320" s="275"/>
      <c r="O320" s="275"/>
      <c r="P320" s="275"/>
      <c r="Q320" s="275"/>
      <c r="R320" s="275"/>
      <c r="S320" s="275"/>
      <c r="T320" s="27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77" t="s">
        <v>223</v>
      </c>
      <c r="AU320" s="277" t="s">
        <v>89</v>
      </c>
      <c r="AV320" s="14" t="s">
        <v>142</v>
      </c>
      <c r="AW320" s="14" t="s">
        <v>34</v>
      </c>
      <c r="AX320" s="14" t="s">
        <v>14</v>
      </c>
      <c r="AY320" s="277" t="s">
        <v>135</v>
      </c>
    </row>
    <row r="321" s="2" customFormat="1" ht="24.15" customHeight="1">
      <c r="A321" s="38"/>
      <c r="B321" s="39"/>
      <c r="C321" s="226" t="s">
        <v>421</v>
      </c>
      <c r="D321" s="226" t="s">
        <v>137</v>
      </c>
      <c r="E321" s="227" t="s">
        <v>422</v>
      </c>
      <c r="F321" s="228" t="s">
        <v>423</v>
      </c>
      <c r="G321" s="229" t="s">
        <v>399</v>
      </c>
      <c r="H321" s="230">
        <v>39.799999999999997</v>
      </c>
      <c r="I321" s="231"/>
      <c r="J321" s="232">
        <f>ROUND(I321*H321,2)</f>
        <v>0</v>
      </c>
      <c r="K321" s="228" t="s">
        <v>141</v>
      </c>
      <c r="L321" s="44"/>
      <c r="M321" s="233" t="s">
        <v>1</v>
      </c>
      <c r="N321" s="234" t="s">
        <v>45</v>
      </c>
      <c r="O321" s="91"/>
      <c r="P321" s="235">
        <f>O321*H321</f>
        <v>0</v>
      </c>
      <c r="Q321" s="235">
        <v>0</v>
      </c>
      <c r="R321" s="235">
        <f>Q321*H321</f>
        <v>0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142</v>
      </c>
      <c r="AT321" s="237" t="s">
        <v>137</v>
      </c>
      <c r="AU321" s="237" t="s">
        <v>89</v>
      </c>
      <c r="AY321" s="17" t="s">
        <v>135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14</v>
      </c>
      <c r="BK321" s="238">
        <f>ROUND(I321*H321,2)</f>
        <v>0</v>
      </c>
      <c r="BL321" s="17" t="s">
        <v>142</v>
      </c>
      <c r="BM321" s="237" t="s">
        <v>424</v>
      </c>
    </row>
    <row r="322" s="2" customFormat="1">
      <c r="A322" s="38"/>
      <c r="B322" s="39"/>
      <c r="C322" s="40"/>
      <c r="D322" s="239" t="s">
        <v>144</v>
      </c>
      <c r="E322" s="40"/>
      <c r="F322" s="240" t="s">
        <v>423</v>
      </c>
      <c r="G322" s="40"/>
      <c r="H322" s="40"/>
      <c r="I322" s="241"/>
      <c r="J322" s="40"/>
      <c r="K322" s="40"/>
      <c r="L322" s="44"/>
      <c r="M322" s="242"/>
      <c r="N322" s="243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144</v>
      </c>
      <c r="AU322" s="17" t="s">
        <v>89</v>
      </c>
    </row>
    <row r="323" s="2" customFormat="1">
      <c r="A323" s="38"/>
      <c r="B323" s="39"/>
      <c r="C323" s="40"/>
      <c r="D323" s="244" t="s">
        <v>145</v>
      </c>
      <c r="E323" s="40"/>
      <c r="F323" s="245" t="s">
        <v>425</v>
      </c>
      <c r="G323" s="40"/>
      <c r="H323" s="40"/>
      <c r="I323" s="241"/>
      <c r="J323" s="40"/>
      <c r="K323" s="40"/>
      <c r="L323" s="44"/>
      <c r="M323" s="242"/>
      <c r="N323" s="243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145</v>
      </c>
      <c r="AU323" s="17" t="s">
        <v>89</v>
      </c>
    </row>
    <row r="324" s="13" customFormat="1">
      <c r="A324" s="13"/>
      <c r="B324" s="256"/>
      <c r="C324" s="257"/>
      <c r="D324" s="239" t="s">
        <v>223</v>
      </c>
      <c r="E324" s="258" t="s">
        <v>1</v>
      </c>
      <c r="F324" s="259" t="s">
        <v>419</v>
      </c>
      <c r="G324" s="257"/>
      <c r="H324" s="260">
        <v>19.5</v>
      </c>
      <c r="I324" s="261"/>
      <c r="J324" s="257"/>
      <c r="K324" s="257"/>
      <c r="L324" s="262"/>
      <c r="M324" s="263"/>
      <c r="N324" s="264"/>
      <c r="O324" s="264"/>
      <c r="P324" s="264"/>
      <c r="Q324" s="264"/>
      <c r="R324" s="264"/>
      <c r="S324" s="264"/>
      <c r="T324" s="26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6" t="s">
        <v>223</v>
      </c>
      <c r="AU324" s="266" t="s">
        <v>89</v>
      </c>
      <c r="AV324" s="13" t="s">
        <v>89</v>
      </c>
      <c r="AW324" s="13" t="s">
        <v>34</v>
      </c>
      <c r="AX324" s="13" t="s">
        <v>80</v>
      </c>
      <c r="AY324" s="266" t="s">
        <v>135</v>
      </c>
    </row>
    <row r="325" s="13" customFormat="1">
      <c r="A325" s="13"/>
      <c r="B325" s="256"/>
      <c r="C325" s="257"/>
      <c r="D325" s="239" t="s">
        <v>223</v>
      </c>
      <c r="E325" s="258" t="s">
        <v>1</v>
      </c>
      <c r="F325" s="259" t="s">
        <v>420</v>
      </c>
      <c r="G325" s="257"/>
      <c r="H325" s="260">
        <v>0.40000000000000002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6" t="s">
        <v>223</v>
      </c>
      <c r="AU325" s="266" t="s">
        <v>89</v>
      </c>
      <c r="AV325" s="13" t="s">
        <v>89</v>
      </c>
      <c r="AW325" s="13" t="s">
        <v>34</v>
      </c>
      <c r="AX325" s="13" t="s">
        <v>80</v>
      </c>
      <c r="AY325" s="266" t="s">
        <v>135</v>
      </c>
    </row>
    <row r="326" s="14" customFormat="1">
      <c r="A326" s="14"/>
      <c r="B326" s="267"/>
      <c r="C326" s="268"/>
      <c r="D326" s="239" t="s">
        <v>223</v>
      </c>
      <c r="E326" s="269" t="s">
        <v>1</v>
      </c>
      <c r="F326" s="270" t="s">
        <v>225</v>
      </c>
      <c r="G326" s="268"/>
      <c r="H326" s="271">
        <v>19.899999999999999</v>
      </c>
      <c r="I326" s="272"/>
      <c r="J326" s="268"/>
      <c r="K326" s="268"/>
      <c r="L326" s="273"/>
      <c r="M326" s="274"/>
      <c r="N326" s="275"/>
      <c r="O326" s="275"/>
      <c r="P326" s="275"/>
      <c r="Q326" s="275"/>
      <c r="R326" s="275"/>
      <c r="S326" s="275"/>
      <c r="T326" s="27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77" t="s">
        <v>223</v>
      </c>
      <c r="AU326" s="277" t="s">
        <v>89</v>
      </c>
      <c r="AV326" s="14" t="s">
        <v>142</v>
      </c>
      <c r="AW326" s="14" t="s">
        <v>34</v>
      </c>
      <c r="AX326" s="14" t="s">
        <v>80</v>
      </c>
      <c r="AY326" s="277" t="s">
        <v>135</v>
      </c>
    </row>
    <row r="327" s="13" customFormat="1">
      <c r="A327" s="13"/>
      <c r="B327" s="256"/>
      <c r="C327" s="257"/>
      <c r="D327" s="239" t="s">
        <v>223</v>
      </c>
      <c r="E327" s="258" t="s">
        <v>1</v>
      </c>
      <c r="F327" s="259" t="s">
        <v>426</v>
      </c>
      <c r="G327" s="257"/>
      <c r="H327" s="260">
        <v>39.799999999999997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66" t="s">
        <v>223</v>
      </c>
      <c r="AU327" s="266" t="s">
        <v>89</v>
      </c>
      <c r="AV327" s="13" t="s">
        <v>89</v>
      </c>
      <c r="AW327" s="13" t="s">
        <v>34</v>
      </c>
      <c r="AX327" s="13" t="s">
        <v>80</v>
      </c>
      <c r="AY327" s="266" t="s">
        <v>135</v>
      </c>
    </row>
    <row r="328" s="14" customFormat="1">
      <c r="A328" s="14"/>
      <c r="B328" s="267"/>
      <c r="C328" s="268"/>
      <c r="D328" s="239" t="s">
        <v>223</v>
      </c>
      <c r="E328" s="269" t="s">
        <v>1</v>
      </c>
      <c r="F328" s="270" t="s">
        <v>225</v>
      </c>
      <c r="G328" s="268"/>
      <c r="H328" s="271">
        <v>39.799999999999997</v>
      </c>
      <c r="I328" s="272"/>
      <c r="J328" s="268"/>
      <c r="K328" s="268"/>
      <c r="L328" s="273"/>
      <c r="M328" s="274"/>
      <c r="N328" s="275"/>
      <c r="O328" s="275"/>
      <c r="P328" s="275"/>
      <c r="Q328" s="275"/>
      <c r="R328" s="275"/>
      <c r="S328" s="275"/>
      <c r="T328" s="27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77" t="s">
        <v>223</v>
      </c>
      <c r="AU328" s="277" t="s">
        <v>89</v>
      </c>
      <c r="AV328" s="14" t="s">
        <v>142</v>
      </c>
      <c r="AW328" s="14" t="s">
        <v>34</v>
      </c>
      <c r="AX328" s="14" t="s">
        <v>14</v>
      </c>
      <c r="AY328" s="277" t="s">
        <v>135</v>
      </c>
    </row>
    <row r="329" s="2" customFormat="1" ht="24.15" customHeight="1">
      <c r="A329" s="38"/>
      <c r="B329" s="39"/>
      <c r="C329" s="226" t="s">
        <v>427</v>
      </c>
      <c r="D329" s="226" t="s">
        <v>137</v>
      </c>
      <c r="E329" s="227" t="s">
        <v>428</v>
      </c>
      <c r="F329" s="228" t="s">
        <v>429</v>
      </c>
      <c r="G329" s="229" t="s">
        <v>399</v>
      </c>
      <c r="H329" s="230">
        <v>316.01400000000001</v>
      </c>
      <c r="I329" s="231"/>
      <c r="J329" s="232">
        <f>ROUND(I329*H329,2)</f>
        <v>0</v>
      </c>
      <c r="K329" s="228" t="s">
        <v>141</v>
      </c>
      <c r="L329" s="44"/>
      <c r="M329" s="233" t="s">
        <v>1</v>
      </c>
      <c r="N329" s="234" t="s">
        <v>45</v>
      </c>
      <c r="O329" s="91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142</v>
      </c>
      <c r="AT329" s="237" t="s">
        <v>137</v>
      </c>
      <c r="AU329" s="237" t="s">
        <v>89</v>
      </c>
      <c r="AY329" s="17" t="s">
        <v>135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14</v>
      </c>
      <c r="BK329" s="238">
        <f>ROUND(I329*H329,2)</f>
        <v>0</v>
      </c>
      <c r="BL329" s="17" t="s">
        <v>142</v>
      </c>
      <c r="BM329" s="237" t="s">
        <v>430</v>
      </c>
    </row>
    <row r="330" s="2" customFormat="1">
      <c r="A330" s="38"/>
      <c r="B330" s="39"/>
      <c r="C330" s="40"/>
      <c r="D330" s="239" t="s">
        <v>144</v>
      </c>
      <c r="E330" s="40"/>
      <c r="F330" s="240" t="s">
        <v>429</v>
      </c>
      <c r="G330" s="40"/>
      <c r="H330" s="40"/>
      <c r="I330" s="241"/>
      <c r="J330" s="40"/>
      <c r="K330" s="40"/>
      <c r="L330" s="44"/>
      <c r="M330" s="242"/>
      <c r="N330" s="243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144</v>
      </c>
      <c r="AU330" s="17" t="s">
        <v>89</v>
      </c>
    </row>
    <row r="331" s="2" customFormat="1">
      <c r="A331" s="38"/>
      <c r="B331" s="39"/>
      <c r="C331" s="40"/>
      <c r="D331" s="244" t="s">
        <v>145</v>
      </c>
      <c r="E331" s="40"/>
      <c r="F331" s="245" t="s">
        <v>431</v>
      </c>
      <c r="G331" s="40"/>
      <c r="H331" s="40"/>
      <c r="I331" s="241"/>
      <c r="J331" s="40"/>
      <c r="K331" s="40"/>
      <c r="L331" s="44"/>
      <c r="M331" s="242"/>
      <c r="N331" s="243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145</v>
      </c>
      <c r="AU331" s="17" t="s">
        <v>89</v>
      </c>
    </row>
    <row r="332" s="13" customFormat="1">
      <c r="A332" s="13"/>
      <c r="B332" s="256"/>
      <c r="C332" s="257"/>
      <c r="D332" s="239" t="s">
        <v>223</v>
      </c>
      <c r="E332" s="258" t="s">
        <v>1</v>
      </c>
      <c r="F332" s="259" t="s">
        <v>402</v>
      </c>
      <c r="G332" s="257"/>
      <c r="H332" s="260">
        <v>76.730000000000004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6" t="s">
        <v>223</v>
      </c>
      <c r="AU332" s="266" t="s">
        <v>89</v>
      </c>
      <c r="AV332" s="13" t="s">
        <v>89</v>
      </c>
      <c r="AW332" s="13" t="s">
        <v>34</v>
      </c>
      <c r="AX332" s="13" t="s">
        <v>80</v>
      </c>
      <c r="AY332" s="266" t="s">
        <v>135</v>
      </c>
    </row>
    <row r="333" s="13" customFormat="1">
      <c r="A333" s="13"/>
      <c r="B333" s="256"/>
      <c r="C333" s="257"/>
      <c r="D333" s="239" t="s">
        <v>223</v>
      </c>
      <c r="E333" s="258" t="s">
        <v>1</v>
      </c>
      <c r="F333" s="259" t="s">
        <v>403</v>
      </c>
      <c r="G333" s="257"/>
      <c r="H333" s="260">
        <v>0.754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66" t="s">
        <v>223</v>
      </c>
      <c r="AU333" s="266" t="s">
        <v>89</v>
      </c>
      <c r="AV333" s="13" t="s">
        <v>89</v>
      </c>
      <c r="AW333" s="13" t="s">
        <v>34</v>
      </c>
      <c r="AX333" s="13" t="s">
        <v>80</v>
      </c>
      <c r="AY333" s="266" t="s">
        <v>135</v>
      </c>
    </row>
    <row r="334" s="13" customFormat="1">
      <c r="A334" s="13"/>
      <c r="B334" s="256"/>
      <c r="C334" s="257"/>
      <c r="D334" s="239" t="s">
        <v>223</v>
      </c>
      <c r="E334" s="258" t="s">
        <v>1</v>
      </c>
      <c r="F334" s="259" t="s">
        <v>404</v>
      </c>
      <c r="G334" s="257"/>
      <c r="H334" s="260">
        <v>34.969999999999999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6" t="s">
        <v>223</v>
      </c>
      <c r="AU334" s="266" t="s">
        <v>89</v>
      </c>
      <c r="AV334" s="13" t="s">
        <v>89</v>
      </c>
      <c r="AW334" s="13" t="s">
        <v>34</v>
      </c>
      <c r="AX334" s="13" t="s">
        <v>80</v>
      </c>
      <c r="AY334" s="266" t="s">
        <v>135</v>
      </c>
    </row>
    <row r="335" s="13" customFormat="1">
      <c r="A335" s="13"/>
      <c r="B335" s="256"/>
      <c r="C335" s="257"/>
      <c r="D335" s="239" t="s">
        <v>223</v>
      </c>
      <c r="E335" s="258" t="s">
        <v>1</v>
      </c>
      <c r="F335" s="259" t="s">
        <v>405</v>
      </c>
      <c r="G335" s="257"/>
      <c r="H335" s="260">
        <v>66.700000000000003</v>
      </c>
      <c r="I335" s="261"/>
      <c r="J335" s="257"/>
      <c r="K335" s="257"/>
      <c r="L335" s="262"/>
      <c r="M335" s="263"/>
      <c r="N335" s="264"/>
      <c r="O335" s="264"/>
      <c r="P335" s="264"/>
      <c r="Q335" s="264"/>
      <c r="R335" s="264"/>
      <c r="S335" s="264"/>
      <c r="T335" s="26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66" t="s">
        <v>223</v>
      </c>
      <c r="AU335" s="266" t="s">
        <v>89</v>
      </c>
      <c r="AV335" s="13" t="s">
        <v>89</v>
      </c>
      <c r="AW335" s="13" t="s">
        <v>34</v>
      </c>
      <c r="AX335" s="13" t="s">
        <v>80</v>
      </c>
      <c r="AY335" s="266" t="s">
        <v>135</v>
      </c>
    </row>
    <row r="336" s="13" customFormat="1">
      <c r="A336" s="13"/>
      <c r="B336" s="256"/>
      <c r="C336" s="257"/>
      <c r="D336" s="239" t="s">
        <v>223</v>
      </c>
      <c r="E336" s="258" t="s">
        <v>1</v>
      </c>
      <c r="F336" s="259" t="s">
        <v>406</v>
      </c>
      <c r="G336" s="257"/>
      <c r="H336" s="260">
        <v>90</v>
      </c>
      <c r="I336" s="261"/>
      <c r="J336" s="257"/>
      <c r="K336" s="257"/>
      <c r="L336" s="262"/>
      <c r="M336" s="263"/>
      <c r="N336" s="264"/>
      <c r="O336" s="264"/>
      <c r="P336" s="264"/>
      <c r="Q336" s="264"/>
      <c r="R336" s="264"/>
      <c r="S336" s="264"/>
      <c r="T336" s="26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6" t="s">
        <v>223</v>
      </c>
      <c r="AU336" s="266" t="s">
        <v>89</v>
      </c>
      <c r="AV336" s="13" t="s">
        <v>89</v>
      </c>
      <c r="AW336" s="13" t="s">
        <v>34</v>
      </c>
      <c r="AX336" s="13" t="s">
        <v>80</v>
      </c>
      <c r="AY336" s="266" t="s">
        <v>135</v>
      </c>
    </row>
    <row r="337" s="13" customFormat="1">
      <c r="A337" s="13"/>
      <c r="B337" s="256"/>
      <c r="C337" s="257"/>
      <c r="D337" s="239" t="s">
        <v>223</v>
      </c>
      <c r="E337" s="258" t="s">
        <v>1</v>
      </c>
      <c r="F337" s="259" t="s">
        <v>407</v>
      </c>
      <c r="G337" s="257"/>
      <c r="H337" s="260">
        <v>46.859999999999999</v>
      </c>
      <c r="I337" s="261"/>
      <c r="J337" s="257"/>
      <c r="K337" s="257"/>
      <c r="L337" s="262"/>
      <c r="M337" s="263"/>
      <c r="N337" s="264"/>
      <c r="O337" s="264"/>
      <c r="P337" s="264"/>
      <c r="Q337" s="264"/>
      <c r="R337" s="264"/>
      <c r="S337" s="264"/>
      <c r="T337" s="26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66" t="s">
        <v>223</v>
      </c>
      <c r="AU337" s="266" t="s">
        <v>89</v>
      </c>
      <c r="AV337" s="13" t="s">
        <v>89</v>
      </c>
      <c r="AW337" s="13" t="s">
        <v>34</v>
      </c>
      <c r="AX337" s="13" t="s">
        <v>80</v>
      </c>
      <c r="AY337" s="266" t="s">
        <v>135</v>
      </c>
    </row>
    <row r="338" s="14" customFormat="1">
      <c r="A338" s="14"/>
      <c r="B338" s="267"/>
      <c r="C338" s="268"/>
      <c r="D338" s="239" t="s">
        <v>223</v>
      </c>
      <c r="E338" s="269" t="s">
        <v>1</v>
      </c>
      <c r="F338" s="270" t="s">
        <v>225</v>
      </c>
      <c r="G338" s="268"/>
      <c r="H338" s="271">
        <v>316.01400000000001</v>
      </c>
      <c r="I338" s="272"/>
      <c r="J338" s="268"/>
      <c r="K338" s="268"/>
      <c r="L338" s="273"/>
      <c r="M338" s="274"/>
      <c r="N338" s="275"/>
      <c r="O338" s="275"/>
      <c r="P338" s="275"/>
      <c r="Q338" s="275"/>
      <c r="R338" s="275"/>
      <c r="S338" s="275"/>
      <c r="T338" s="27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77" t="s">
        <v>223</v>
      </c>
      <c r="AU338" s="277" t="s">
        <v>89</v>
      </c>
      <c r="AV338" s="14" t="s">
        <v>142</v>
      </c>
      <c r="AW338" s="14" t="s">
        <v>34</v>
      </c>
      <c r="AX338" s="14" t="s">
        <v>14</v>
      </c>
      <c r="AY338" s="277" t="s">
        <v>135</v>
      </c>
    </row>
    <row r="339" s="2" customFormat="1" ht="24.15" customHeight="1">
      <c r="A339" s="38"/>
      <c r="B339" s="39"/>
      <c r="C339" s="226" t="s">
        <v>432</v>
      </c>
      <c r="D339" s="226" t="s">
        <v>137</v>
      </c>
      <c r="E339" s="227" t="s">
        <v>433</v>
      </c>
      <c r="F339" s="228" t="s">
        <v>434</v>
      </c>
      <c r="G339" s="229" t="s">
        <v>399</v>
      </c>
      <c r="H339" s="230">
        <v>19.899999999999999</v>
      </c>
      <c r="I339" s="231"/>
      <c r="J339" s="232">
        <f>ROUND(I339*H339,2)</f>
        <v>0</v>
      </c>
      <c r="K339" s="228" t="s">
        <v>141</v>
      </c>
      <c r="L339" s="44"/>
      <c r="M339" s="233" t="s">
        <v>1</v>
      </c>
      <c r="N339" s="234" t="s">
        <v>45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142</v>
      </c>
      <c r="AT339" s="237" t="s">
        <v>137</v>
      </c>
      <c r="AU339" s="237" t="s">
        <v>89</v>
      </c>
      <c r="AY339" s="17" t="s">
        <v>135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14</v>
      </c>
      <c r="BK339" s="238">
        <f>ROUND(I339*H339,2)</f>
        <v>0</v>
      </c>
      <c r="BL339" s="17" t="s">
        <v>142</v>
      </c>
      <c r="BM339" s="237" t="s">
        <v>435</v>
      </c>
    </row>
    <row r="340" s="2" customFormat="1">
      <c r="A340" s="38"/>
      <c r="B340" s="39"/>
      <c r="C340" s="40"/>
      <c r="D340" s="239" t="s">
        <v>144</v>
      </c>
      <c r="E340" s="40"/>
      <c r="F340" s="240" t="s">
        <v>434</v>
      </c>
      <c r="G340" s="40"/>
      <c r="H340" s="40"/>
      <c r="I340" s="241"/>
      <c r="J340" s="40"/>
      <c r="K340" s="40"/>
      <c r="L340" s="44"/>
      <c r="M340" s="242"/>
      <c r="N340" s="243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144</v>
      </c>
      <c r="AU340" s="17" t="s">
        <v>89</v>
      </c>
    </row>
    <row r="341" s="2" customFormat="1">
      <c r="A341" s="38"/>
      <c r="B341" s="39"/>
      <c r="C341" s="40"/>
      <c r="D341" s="244" t="s">
        <v>145</v>
      </c>
      <c r="E341" s="40"/>
      <c r="F341" s="245" t="s">
        <v>436</v>
      </c>
      <c r="G341" s="40"/>
      <c r="H341" s="40"/>
      <c r="I341" s="241"/>
      <c r="J341" s="40"/>
      <c r="K341" s="40"/>
      <c r="L341" s="44"/>
      <c r="M341" s="242"/>
      <c r="N341" s="243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145</v>
      </c>
      <c r="AU341" s="17" t="s">
        <v>89</v>
      </c>
    </row>
    <row r="342" s="13" customFormat="1">
      <c r="A342" s="13"/>
      <c r="B342" s="256"/>
      <c r="C342" s="257"/>
      <c r="D342" s="239" t="s">
        <v>223</v>
      </c>
      <c r="E342" s="258" t="s">
        <v>1</v>
      </c>
      <c r="F342" s="259" t="s">
        <v>419</v>
      </c>
      <c r="G342" s="257"/>
      <c r="H342" s="260">
        <v>19.5</v>
      </c>
      <c r="I342" s="261"/>
      <c r="J342" s="257"/>
      <c r="K342" s="257"/>
      <c r="L342" s="262"/>
      <c r="M342" s="263"/>
      <c r="N342" s="264"/>
      <c r="O342" s="264"/>
      <c r="P342" s="264"/>
      <c r="Q342" s="264"/>
      <c r="R342" s="264"/>
      <c r="S342" s="264"/>
      <c r="T342" s="26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6" t="s">
        <v>223</v>
      </c>
      <c r="AU342" s="266" t="s">
        <v>89</v>
      </c>
      <c r="AV342" s="13" t="s">
        <v>89</v>
      </c>
      <c r="AW342" s="13" t="s">
        <v>34</v>
      </c>
      <c r="AX342" s="13" t="s">
        <v>80</v>
      </c>
      <c r="AY342" s="266" t="s">
        <v>135</v>
      </c>
    </row>
    <row r="343" s="13" customFormat="1">
      <c r="A343" s="13"/>
      <c r="B343" s="256"/>
      <c r="C343" s="257"/>
      <c r="D343" s="239" t="s">
        <v>223</v>
      </c>
      <c r="E343" s="258" t="s">
        <v>1</v>
      </c>
      <c r="F343" s="259" t="s">
        <v>420</v>
      </c>
      <c r="G343" s="257"/>
      <c r="H343" s="260">
        <v>0.40000000000000002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66" t="s">
        <v>223</v>
      </c>
      <c r="AU343" s="266" t="s">
        <v>89</v>
      </c>
      <c r="AV343" s="13" t="s">
        <v>89</v>
      </c>
      <c r="AW343" s="13" t="s">
        <v>34</v>
      </c>
      <c r="AX343" s="13" t="s">
        <v>80</v>
      </c>
      <c r="AY343" s="266" t="s">
        <v>135</v>
      </c>
    </row>
    <row r="344" s="14" customFormat="1">
      <c r="A344" s="14"/>
      <c r="B344" s="267"/>
      <c r="C344" s="268"/>
      <c r="D344" s="239" t="s">
        <v>223</v>
      </c>
      <c r="E344" s="269" t="s">
        <v>1</v>
      </c>
      <c r="F344" s="270" t="s">
        <v>225</v>
      </c>
      <c r="G344" s="268"/>
      <c r="H344" s="271">
        <v>19.899999999999999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77" t="s">
        <v>223</v>
      </c>
      <c r="AU344" s="277" t="s">
        <v>89</v>
      </c>
      <c r="AV344" s="14" t="s">
        <v>142</v>
      </c>
      <c r="AW344" s="14" t="s">
        <v>34</v>
      </c>
      <c r="AX344" s="14" t="s">
        <v>14</v>
      </c>
      <c r="AY344" s="277" t="s">
        <v>135</v>
      </c>
    </row>
    <row r="345" s="2" customFormat="1" ht="37.8" customHeight="1">
      <c r="A345" s="38"/>
      <c r="B345" s="39"/>
      <c r="C345" s="226" t="s">
        <v>437</v>
      </c>
      <c r="D345" s="226" t="s">
        <v>137</v>
      </c>
      <c r="E345" s="227" t="s">
        <v>438</v>
      </c>
      <c r="F345" s="228" t="s">
        <v>439</v>
      </c>
      <c r="G345" s="229" t="s">
        <v>399</v>
      </c>
      <c r="H345" s="230">
        <v>77.483999999999995</v>
      </c>
      <c r="I345" s="231"/>
      <c r="J345" s="232">
        <f>ROUND(I345*H345,2)</f>
        <v>0</v>
      </c>
      <c r="K345" s="228" t="s">
        <v>141</v>
      </c>
      <c r="L345" s="44"/>
      <c r="M345" s="233" t="s">
        <v>1</v>
      </c>
      <c r="N345" s="234" t="s">
        <v>45</v>
      </c>
      <c r="O345" s="91"/>
      <c r="P345" s="235">
        <f>O345*H345</f>
        <v>0</v>
      </c>
      <c r="Q345" s="235">
        <v>0</v>
      </c>
      <c r="R345" s="235">
        <f>Q345*H345</f>
        <v>0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142</v>
      </c>
      <c r="AT345" s="237" t="s">
        <v>137</v>
      </c>
      <c r="AU345" s="237" t="s">
        <v>89</v>
      </c>
      <c r="AY345" s="17" t="s">
        <v>135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14</v>
      </c>
      <c r="BK345" s="238">
        <f>ROUND(I345*H345,2)</f>
        <v>0</v>
      </c>
      <c r="BL345" s="17" t="s">
        <v>142</v>
      </c>
      <c r="BM345" s="237" t="s">
        <v>440</v>
      </c>
    </row>
    <row r="346" s="2" customFormat="1">
      <c r="A346" s="38"/>
      <c r="B346" s="39"/>
      <c r="C346" s="40"/>
      <c r="D346" s="239" t="s">
        <v>144</v>
      </c>
      <c r="E346" s="40"/>
      <c r="F346" s="240" t="s">
        <v>439</v>
      </c>
      <c r="G346" s="40"/>
      <c r="H346" s="40"/>
      <c r="I346" s="241"/>
      <c r="J346" s="40"/>
      <c r="K346" s="40"/>
      <c r="L346" s="44"/>
      <c r="M346" s="242"/>
      <c r="N346" s="24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144</v>
      </c>
      <c r="AU346" s="17" t="s">
        <v>89</v>
      </c>
    </row>
    <row r="347" s="2" customFormat="1">
      <c r="A347" s="38"/>
      <c r="B347" s="39"/>
      <c r="C347" s="40"/>
      <c r="D347" s="244" t="s">
        <v>145</v>
      </c>
      <c r="E347" s="40"/>
      <c r="F347" s="245" t="s">
        <v>441</v>
      </c>
      <c r="G347" s="40"/>
      <c r="H347" s="40"/>
      <c r="I347" s="241"/>
      <c r="J347" s="40"/>
      <c r="K347" s="40"/>
      <c r="L347" s="44"/>
      <c r="M347" s="242"/>
      <c r="N347" s="243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145</v>
      </c>
      <c r="AU347" s="17" t="s">
        <v>89</v>
      </c>
    </row>
    <row r="348" s="13" customFormat="1">
      <c r="A348" s="13"/>
      <c r="B348" s="256"/>
      <c r="C348" s="257"/>
      <c r="D348" s="239" t="s">
        <v>223</v>
      </c>
      <c r="E348" s="258" t="s">
        <v>1</v>
      </c>
      <c r="F348" s="259" t="s">
        <v>402</v>
      </c>
      <c r="G348" s="257"/>
      <c r="H348" s="260">
        <v>76.730000000000004</v>
      </c>
      <c r="I348" s="261"/>
      <c r="J348" s="257"/>
      <c r="K348" s="257"/>
      <c r="L348" s="262"/>
      <c r="M348" s="263"/>
      <c r="N348" s="264"/>
      <c r="O348" s="264"/>
      <c r="P348" s="264"/>
      <c r="Q348" s="264"/>
      <c r="R348" s="264"/>
      <c r="S348" s="264"/>
      <c r="T348" s="26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66" t="s">
        <v>223</v>
      </c>
      <c r="AU348" s="266" t="s">
        <v>89</v>
      </c>
      <c r="AV348" s="13" t="s">
        <v>89</v>
      </c>
      <c r="AW348" s="13" t="s">
        <v>34</v>
      </c>
      <c r="AX348" s="13" t="s">
        <v>80</v>
      </c>
      <c r="AY348" s="266" t="s">
        <v>135</v>
      </c>
    </row>
    <row r="349" s="13" customFormat="1">
      <c r="A349" s="13"/>
      <c r="B349" s="256"/>
      <c r="C349" s="257"/>
      <c r="D349" s="239" t="s">
        <v>223</v>
      </c>
      <c r="E349" s="258" t="s">
        <v>1</v>
      </c>
      <c r="F349" s="259" t="s">
        <v>403</v>
      </c>
      <c r="G349" s="257"/>
      <c r="H349" s="260">
        <v>0.754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6" t="s">
        <v>223</v>
      </c>
      <c r="AU349" s="266" t="s">
        <v>89</v>
      </c>
      <c r="AV349" s="13" t="s">
        <v>89</v>
      </c>
      <c r="AW349" s="13" t="s">
        <v>34</v>
      </c>
      <c r="AX349" s="13" t="s">
        <v>80</v>
      </c>
      <c r="AY349" s="266" t="s">
        <v>135</v>
      </c>
    </row>
    <row r="350" s="14" customFormat="1">
      <c r="A350" s="14"/>
      <c r="B350" s="267"/>
      <c r="C350" s="268"/>
      <c r="D350" s="239" t="s">
        <v>223</v>
      </c>
      <c r="E350" s="269" t="s">
        <v>1</v>
      </c>
      <c r="F350" s="270" t="s">
        <v>225</v>
      </c>
      <c r="G350" s="268"/>
      <c r="H350" s="271">
        <v>77.483999999999995</v>
      </c>
      <c r="I350" s="272"/>
      <c r="J350" s="268"/>
      <c r="K350" s="268"/>
      <c r="L350" s="273"/>
      <c r="M350" s="274"/>
      <c r="N350" s="275"/>
      <c r="O350" s="275"/>
      <c r="P350" s="275"/>
      <c r="Q350" s="275"/>
      <c r="R350" s="275"/>
      <c r="S350" s="275"/>
      <c r="T350" s="27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77" t="s">
        <v>223</v>
      </c>
      <c r="AU350" s="277" t="s">
        <v>89</v>
      </c>
      <c r="AV350" s="14" t="s">
        <v>142</v>
      </c>
      <c r="AW350" s="14" t="s">
        <v>34</v>
      </c>
      <c r="AX350" s="14" t="s">
        <v>14</v>
      </c>
      <c r="AY350" s="277" t="s">
        <v>135</v>
      </c>
    </row>
    <row r="351" s="2" customFormat="1" ht="44.25" customHeight="1">
      <c r="A351" s="38"/>
      <c r="B351" s="39"/>
      <c r="C351" s="226" t="s">
        <v>442</v>
      </c>
      <c r="D351" s="226" t="s">
        <v>137</v>
      </c>
      <c r="E351" s="227" t="s">
        <v>443</v>
      </c>
      <c r="F351" s="228" t="s">
        <v>444</v>
      </c>
      <c r="G351" s="229" t="s">
        <v>399</v>
      </c>
      <c r="H351" s="230">
        <v>191.66999999999999</v>
      </c>
      <c r="I351" s="231"/>
      <c r="J351" s="232">
        <f>ROUND(I351*H351,2)</f>
        <v>0</v>
      </c>
      <c r="K351" s="228" t="s">
        <v>141</v>
      </c>
      <c r="L351" s="44"/>
      <c r="M351" s="233" t="s">
        <v>1</v>
      </c>
      <c r="N351" s="234" t="s">
        <v>45</v>
      </c>
      <c r="O351" s="91"/>
      <c r="P351" s="235">
        <f>O351*H351</f>
        <v>0</v>
      </c>
      <c r="Q351" s="235">
        <v>0</v>
      </c>
      <c r="R351" s="235">
        <f>Q351*H351</f>
        <v>0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142</v>
      </c>
      <c r="AT351" s="237" t="s">
        <v>137</v>
      </c>
      <c r="AU351" s="237" t="s">
        <v>89</v>
      </c>
      <c r="AY351" s="17" t="s">
        <v>135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14</v>
      </c>
      <c r="BK351" s="238">
        <f>ROUND(I351*H351,2)</f>
        <v>0</v>
      </c>
      <c r="BL351" s="17" t="s">
        <v>142</v>
      </c>
      <c r="BM351" s="237" t="s">
        <v>445</v>
      </c>
    </row>
    <row r="352" s="2" customFormat="1">
      <c r="A352" s="38"/>
      <c r="B352" s="39"/>
      <c r="C352" s="40"/>
      <c r="D352" s="239" t="s">
        <v>144</v>
      </c>
      <c r="E352" s="40"/>
      <c r="F352" s="240" t="s">
        <v>444</v>
      </c>
      <c r="G352" s="40"/>
      <c r="H352" s="40"/>
      <c r="I352" s="241"/>
      <c r="J352" s="40"/>
      <c r="K352" s="40"/>
      <c r="L352" s="44"/>
      <c r="M352" s="242"/>
      <c r="N352" s="243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144</v>
      </c>
      <c r="AU352" s="17" t="s">
        <v>89</v>
      </c>
    </row>
    <row r="353" s="2" customFormat="1">
      <c r="A353" s="38"/>
      <c r="B353" s="39"/>
      <c r="C353" s="40"/>
      <c r="D353" s="244" t="s">
        <v>145</v>
      </c>
      <c r="E353" s="40"/>
      <c r="F353" s="245" t="s">
        <v>446</v>
      </c>
      <c r="G353" s="40"/>
      <c r="H353" s="40"/>
      <c r="I353" s="241"/>
      <c r="J353" s="40"/>
      <c r="K353" s="40"/>
      <c r="L353" s="44"/>
      <c r="M353" s="242"/>
      <c r="N353" s="243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145</v>
      </c>
      <c r="AU353" s="17" t="s">
        <v>89</v>
      </c>
    </row>
    <row r="354" s="13" customFormat="1">
      <c r="A354" s="13"/>
      <c r="B354" s="256"/>
      <c r="C354" s="257"/>
      <c r="D354" s="239" t="s">
        <v>223</v>
      </c>
      <c r="E354" s="258" t="s">
        <v>1</v>
      </c>
      <c r="F354" s="259" t="s">
        <v>404</v>
      </c>
      <c r="G354" s="257"/>
      <c r="H354" s="260">
        <v>34.969999999999999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6" t="s">
        <v>223</v>
      </c>
      <c r="AU354" s="266" t="s">
        <v>89</v>
      </c>
      <c r="AV354" s="13" t="s">
        <v>89</v>
      </c>
      <c r="AW354" s="13" t="s">
        <v>34</v>
      </c>
      <c r="AX354" s="13" t="s">
        <v>80</v>
      </c>
      <c r="AY354" s="266" t="s">
        <v>135</v>
      </c>
    </row>
    <row r="355" s="13" customFormat="1">
      <c r="A355" s="13"/>
      <c r="B355" s="256"/>
      <c r="C355" s="257"/>
      <c r="D355" s="239" t="s">
        <v>223</v>
      </c>
      <c r="E355" s="258" t="s">
        <v>1</v>
      </c>
      <c r="F355" s="259" t="s">
        <v>405</v>
      </c>
      <c r="G355" s="257"/>
      <c r="H355" s="260">
        <v>66.700000000000003</v>
      </c>
      <c r="I355" s="261"/>
      <c r="J355" s="257"/>
      <c r="K355" s="257"/>
      <c r="L355" s="262"/>
      <c r="M355" s="263"/>
      <c r="N355" s="264"/>
      <c r="O355" s="264"/>
      <c r="P355" s="264"/>
      <c r="Q355" s="264"/>
      <c r="R355" s="264"/>
      <c r="S355" s="264"/>
      <c r="T355" s="26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66" t="s">
        <v>223</v>
      </c>
      <c r="AU355" s="266" t="s">
        <v>89</v>
      </c>
      <c r="AV355" s="13" t="s">
        <v>89</v>
      </c>
      <c r="AW355" s="13" t="s">
        <v>34</v>
      </c>
      <c r="AX355" s="13" t="s">
        <v>80</v>
      </c>
      <c r="AY355" s="266" t="s">
        <v>135</v>
      </c>
    </row>
    <row r="356" s="13" customFormat="1">
      <c r="A356" s="13"/>
      <c r="B356" s="256"/>
      <c r="C356" s="257"/>
      <c r="D356" s="239" t="s">
        <v>223</v>
      </c>
      <c r="E356" s="258" t="s">
        <v>1</v>
      </c>
      <c r="F356" s="259" t="s">
        <v>406</v>
      </c>
      <c r="G356" s="257"/>
      <c r="H356" s="260">
        <v>90</v>
      </c>
      <c r="I356" s="261"/>
      <c r="J356" s="257"/>
      <c r="K356" s="257"/>
      <c r="L356" s="262"/>
      <c r="M356" s="263"/>
      <c r="N356" s="264"/>
      <c r="O356" s="264"/>
      <c r="P356" s="264"/>
      <c r="Q356" s="264"/>
      <c r="R356" s="264"/>
      <c r="S356" s="264"/>
      <c r="T356" s="26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6" t="s">
        <v>223</v>
      </c>
      <c r="AU356" s="266" t="s">
        <v>89</v>
      </c>
      <c r="AV356" s="13" t="s">
        <v>89</v>
      </c>
      <c r="AW356" s="13" t="s">
        <v>34</v>
      </c>
      <c r="AX356" s="13" t="s">
        <v>80</v>
      </c>
      <c r="AY356" s="266" t="s">
        <v>135</v>
      </c>
    </row>
    <row r="357" s="14" customFormat="1">
      <c r="A357" s="14"/>
      <c r="B357" s="267"/>
      <c r="C357" s="268"/>
      <c r="D357" s="239" t="s">
        <v>223</v>
      </c>
      <c r="E357" s="269" t="s">
        <v>1</v>
      </c>
      <c r="F357" s="270" t="s">
        <v>225</v>
      </c>
      <c r="G357" s="268"/>
      <c r="H357" s="271">
        <v>191.66999999999999</v>
      </c>
      <c r="I357" s="272"/>
      <c r="J357" s="268"/>
      <c r="K357" s="268"/>
      <c r="L357" s="273"/>
      <c r="M357" s="274"/>
      <c r="N357" s="275"/>
      <c r="O357" s="275"/>
      <c r="P357" s="275"/>
      <c r="Q357" s="275"/>
      <c r="R357" s="275"/>
      <c r="S357" s="275"/>
      <c r="T357" s="27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77" t="s">
        <v>223</v>
      </c>
      <c r="AU357" s="277" t="s">
        <v>89</v>
      </c>
      <c r="AV357" s="14" t="s">
        <v>142</v>
      </c>
      <c r="AW357" s="14" t="s">
        <v>34</v>
      </c>
      <c r="AX357" s="14" t="s">
        <v>14</v>
      </c>
      <c r="AY357" s="277" t="s">
        <v>135</v>
      </c>
    </row>
    <row r="358" s="2" customFormat="1" ht="44.25" customHeight="1">
      <c r="A358" s="38"/>
      <c r="B358" s="39"/>
      <c r="C358" s="226" t="s">
        <v>447</v>
      </c>
      <c r="D358" s="226" t="s">
        <v>137</v>
      </c>
      <c r="E358" s="227" t="s">
        <v>448</v>
      </c>
      <c r="F358" s="228" t="s">
        <v>449</v>
      </c>
      <c r="G358" s="229" t="s">
        <v>399</v>
      </c>
      <c r="H358" s="230">
        <v>46.859999999999999</v>
      </c>
      <c r="I358" s="231"/>
      <c r="J358" s="232">
        <f>ROUND(I358*H358,2)</f>
        <v>0</v>
      </c>
      <c r="K358" s="228" t="s">
        <v>141</v>
      </c>
      <c r="L358" s="44"/>
      <c r="M358" s="233" t="s">
        <v>1</v>
      </c>
      <c r="N358" s="234" t="s">
        <v>45</v>
      </c>
      <c r="O358" s="91"/>
      <c r="P358" s="235">
        <f>O358*H358</f>
        <v>0</v>
      </c>
      <c r="Q358" s="235">
        <v>0</v>
      </c>
      <c r="R358" s="235">
        <f>Q358*H358</f>
        <v>0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142</v>
      </c>
      <c r="AT358" s="237" t="s">
        <v>137</v>
      </c>
      <c r="AU358" s="237" t="s">
        <v>89</v>
      </c>
      <c r="AY358" s="17" t="s">
        <v>135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14</v>
      </c>
      <c r="BK358" s="238">
        <f>ROUND(I358*H358,2)</f>
        <v>0</v>
      </c>
      <c r="BL358" s="17" t="s">
        <v>142</v>
      </c>
      <c r="BM358" s="237" t="s">
        <v>450</v>
      </c>
    </row>
    <row r="359" s="2" customFormat="1">
      <c r="A359" s="38"/>
      <c r="B359" s="39"/>
      <c r="C359" s="40"/>
      <c r="D359" s="239" t="s">
        <v>144</v>
      </c>
      <c r="E359" s="40"/>
      <c r="F359" s="240" t="s">
        <v>449</v>
      </c>
      <c r="G359" s="40"/>
      <c r="H359" s="40"/>
      <c r="I359" s="241"/>
      <c r="J359" s="40"/>
      <c r="K359" s="40"/>
      <c r="L359" s="44"/>
      <c r="M359" s="242"/>
      <c r="N359" s="243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144</v>
      </c>
      <c r="AU359" s="17" t="s">
        <v>89</v>
      </c>
    </row>
    <row r="360" s="2" customFormat="1">
      <c r="A360" s="38"/>
      <c r="B360" s="39"/>
      <c r="C360" s="40"/>
      <c r="D360" s="244" t="s">
        <v>145</v>
      </c>
      <c r="E360" s="40"/>
      <c r="F360" s="245" t="s">
        <v>451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145</v>
      </c>
      <c r="AU360" s="17" t="s">
        <v>89</v>
      </c>
    </row>
    <row r="361" s="13" customFormat="1">
      <c r="A361" s="13"/>
      <c r="B361" s="256"/>
      <c r="C361" s="257"/>
      <c r="D361" s="239" t="s">
        <v>223</v>
      </c>
      <c r="E361" s="258" t="s">
        <v>1</v>
      </c>
      <c r="F361" s="259" t="s">
        <v>407</v>
      </c>
      <c r="G361" s="257"/>
      <c r="H361" s="260">
        <v>46.859999999999999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66" t="s">
        <v>223</v>
      </c>
      <c r="AU361" s="266" t="s">
        <v>89</v>
      </c>
      <c r="AV361" s="13" t="s">
        <v>89</v>
      </c>
      <c r="AW361" s="13" t="s">
        <v>34</v>
      </c>
      <c r="AX361" s="13" t="s">
        <v>80</v>
      </c>
      <c r="AY361" s="266" t="s">
        <v>135</v>
      </c>
    </row>
    <row r="362" s="14" customFormat="1">
      <c r="A362" s="14"/>
      <c r="B362" s="267"/>
      <c r="C362" s="268"/>
      <c r="D362" s="239" t="s">
        <v>223</v>
      </c>
      <c r="E362" s="269" t="s">
        <v>1</v>
      </c>
      <c r="F362" s="270" t="s">
        <v>225</v>
      </c>
      <c r="G362" s="268"/>
      <c r="H362" s="271">
        <v>46.859999999999999</v>
      </c>
      <c r="I362" s="272"/>
      <c r="J362" s="268"/>
      <c r="K362" s="268"/>
      <c r="L362" s="273"/>
      <c r="M362" s="274"/>
      <c r="N362" s="275"/>
      <c r="O362" s="275"/>
      <c r="P362" s="275"/>
      <c r="Q362" s="275"/>
      <c r="R362" s="275"/>
      <c r="S362" s="275"/>
      <c r="T362" s="27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77" t="s">
        <v>223</v>
      </c>
      <c r="AU362" s="277" t="s">
        <v>89</v>
      </c>
      <c r="AV362" s="14" t="s">
        <v>142</v>
      </c>
      <c r="AW362" s="14" t="s">
        <v>34</v>
      </c>
      <c r="AX362" s="14" t="s">
        <v>14</v>
      </c>
      <c r="AY362" s="277" t="s">
        <v>135</v>
      </c>
    </row>
    <row r="363" s="12" customFormat="1" ht="22.8" customHeight="1">
      <c r="A363" s="12"/>
      <c r="B363" s="210"/>
      <c r="C363" s="211"/>
      <c r="D363" s="212" t="s">
        <v>79</v>
      </c>
      <c r="E363" s="224" t="s">
        <v>452</v>
      </c>
      <c r="F363" s="224" t="s">
        <v>453</v>
      </c>
      <c r="G363" s="211"/>
      <c r="H363" s="211"/>
      <c r="I363" s="214"/>
      <c r="J363" s="225">
        <f>BK363</f>
        <v>0</v>
      </c>
      <c r="K363" s="211"/>
      <c r="L363" s="216"/>
      <c r="M363" s="217"/>
      <c r="N363" s="218"/>
      <c r="O363" s="218"/>
      <c r="P363" s="219">
        <f>SUM(P364:P366)</f>
        <v>0</v>
      </c>
      <c r="Q363" s="218"/>
      <c r="R363" s="219">
        <f>SUM(R364:R366)</f>
        <v>0</v>
      </c>
      <c r="S363" s="218"/>
      <c r="T363" s="220">
        <f>SUM(T364:T366)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21" t="s">
        <v>14</v>
      </c>
      <c r="AT363" s="222" t="s">
        <v>79</v>
      </c>
      <c r="AU363" s="222" t="s">
        <v>14</v>
      </c>
      <c r="AY363" s="221" t="s">
        <v>135</v>
      </c>
      <c r="BK363" s="223">
        <f>SUM(BK364:BK366)</f>
        <v>0</v>
      </c>
    </row>
    <row r="364" s="2" customFormat="1" ht="24.15" customHeight="1">
      <c r="A364" s="38"/>
      <c r="B364" s="39"/>
      <c r="C364" s="226" t="s">
        <v>454</v>
      </c>
      <c r="D364" s="226" t="s">
        <v>137</v>
      </c>
      <c r="E364" s="227" t="s">
        <v>455</v>
      </c>
      <c r="F364" s="228" t="s">
        <v>456</v>
      </c>
      <c r="G364" s="229" t="s">
        <v>399</v>
      </c>
      <c r="H364" s="230">
        <v>212.38499999999999</v>
      </c>
      <c r="I364" s="231"/>
      <c r="J364" s="232">
        <f>ROUND(I364*H364,2)</f>
        <v>0</v>
      </c>
      <c r="K364" s="228" t="s">
        <v>141</v>
      </c>
      <c r="L364" s="44"/>
      <c r="M364" s="233" t="s">
        <v>1</v>
      </c>
      <c r="N364" s="234" t="s">
        <v>45</v>
      </c>
      <c r="O364" s="91"/>
      <c r="P364" s="235">
        <f>O364*H364</f>
        <v>0</v>
      </c>
      <c r="Q364" s="235">
        <v>0</v>
      </c>
      <c r="R364" s="235">
        <f>Q364*H364</f>
        <v>0</v>
      </c>
      <c r="S364" s="235">
        <v>0</v>
      </c>
      <c r="T364" s="23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142</v>
      </c>
      <c r="AT364" s="237" t="s">
        <v>137</v>
      </c>
      <c r="AU364" s="237" t="s">
        <v>89</v>
      </c>
      <c r="AY364" s="17" t="s">
        <v>135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14</v>
      </c>
      <c r="BK364" s="238">
        <f>ROUND(I364*H364,2)</f>
        <v>0</v>
      </c>
      <c r="BL364" s="17" t="s">
        <v>142</v>
      </c>
      <c r="BM364" s="237" t="s">
        <v>457</v>
      </c>
    </row>
    <row r="365" s="2" customFormat="1">
      <c r="A365" s="38"/>
      <c r="B365" s="39"/>
      <c r="C365" s="40"/>
      <c r="D365" s="239" t="s">
        <v>144</v>
      </c>
      <c r="E365" s="40"/>
      <c r="F365" s="240" t="s">
        <v>456</v>
      </c>
      <c r="G365" s="40"/>
      <c r="H365" s="40"/>
      <c r="I365" s="241"/>
      <c r="J365" s="40"/>
      <c r="K365" s="40"/>
      <c r="L365" s="44"/>
      <c r="M365" s="242"/>
      <c r="N365" s="243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144</v>
      </c>
      <c r="AU365" s="17" t="s">
        <v>89</v>
      </c>
    </row>
    <row r="366" s="2" customFormat="1">
      <c r="A366" s="38"/>
      <c r="B366" s="39"/>
      <c r="C366" s="40"/>
      <c r="D366" s="244" t="s">
        <v>145</v>
      </c>
      <c r="E366" s="40"/>
      <c r="F366" s="245" t="s">
        <v>458</v>
      </c>
      <c r="G366" s="40"/>
      <c r="H366" s="40"/>
      <c r="I366" s="241"/>
      <c r="J366" s="40"/>
      <c r="K366" s="40"/>
      <c r="L366" s="44"/>
      <c r="M366" s="242"/>
      <c r="N366" s="24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145</v>
      </c>
      <c r="AU366" s="17" t="s">
        <v>89</v>
      </c>
    </row>
    <row r="367" s="12" customFormat="1" ht="25.92" customHeight="1">
      <c r="A367" s="12"/>
      <c r="B367" s="210"/>
      <c r="C367" s="211"/>
      <c r="D367" s="212" t="s">
        <v>79</v>
      </c>
      <c r="E367" s="213" t="s">
        <v>219</v>
      </c>
      <c r="F367" s="213" t="s">
        <v>459</v>
      </c>
      <c r="G367" s="211"/>
      <c r="H367" s="211"/>
      <c r="I367" s="214"/>
      <c r="J367" s="215">
        <f>BK367</f>
        <v>0</v>
      </c>
      <c r="K367" s="211"/>
      <c r="L367" s="216"/>
      <c r="M367" s="217"/>
      <c r="N367" s="218"/>
      <c r="O367" s="218"/>
      <c r="P367" s="219">
        <f>P368</f>
        <v>0</v>
      </c>
      <c r="Q367" s="218"/>
      <c r="R367" s="219">
        <f>R368</f>
        <v>0.037673999999999999</v>
      </c>
      <c r="S367" s="218"/>
      <c r="T367" s="220">
        <f>T368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21" t="s">
        <v>151</v>
      </c>
      <c r="AT367" s="222" t="s">
        <v>79</v>
      </c>
      <c r="AU367" s="222" t="s">
        <v>80</v>
      </c>
      <c r="AY367" s="221" t="s">
        <v>135</v>
      </c>
      <c r="BK367" s="223">
        <f>BK368</f>
        <v>0</v>
      </c>
    </row>
    <row r="368" s="12" customFormat="1" ht="22.8" customHeight="1">
      <c r="A368" s="12"/>
      <c r="B368" s="210"/>
      <c r="C368" s="211"/>
      <c r="D368" s="212" t="s">
        <v>79</v>
      </c>
      <c r="E368" s="224" t="s">
        <v>460</v>
      </c>
      <c r="F368" s="224" t="s">
        <v>461</v>
      </c>
      <c r="G368" s="211"/>
      <c r="H368" s="211"/>
      <c r="I368" s="214"/>
      <c r="J368" s="225">
        <f>BK368</f>
        <v>0</v>
      </c>
      <c r="K368" s="211"/>
      <c r="L368" s="216"/>
      <c r="M368" s="217"/>
      <c r="N368" s="218"/>
      <c r="O368" s="218"/>
      <c r="P368" s="219">
        <f>SUM(P369:P378)</f>
        <v>0</v>
      </c>
      <c r="Q368" s="218"/>
      <c r="R368" s="219">
        <f>SUM(R369:R378)</f>
        <v>0.037673999999999999</v>
      </c>
      <c r="S368" s="218"/>
      <c r="T368" s="220">
        <f>SUM(T369:T378)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21" t="s">
        <v>151</v>
      </c>
      <c r="AT368" s="222" t="s">
        <v>79</v>
      </c>
      <c r="AU368" s="222" t="s">
        <v>14</v>
      </c>
      <c r="AY368" s="221" t="s">
        <v>135</v>
      </c>
      <c r="BK368" s="223">
        <f>SUM(BK369:BK378)</f>
        <v>0</v>
      </c>
    </row>
    <row r="369" s="2" customFormat="1" ht="24.15" customHeight="1">
      <c r="A369" s="38"/>
      <c r="B369" s="39"/>
      <c r="C369" s="226" t="s">
        <v>462</v>
      </c>
      <c r="D369" s="226" t="s">
        <v>137</v>
      </c>
      <c r="E369" s="227" t="s">
        <v>463</v>
      </c>
      <c r="F369" s="228" t="s">
        <v>464</v>
      </c>
      <c r="G369" s="229" t="s">
        <v>168</v>
      </c>
      <c r="H369" s="230">
        <v>46</v>
      </c>
      <c r="I369" s="231"/>
      <c r="J369" s="232">
        <f>ROUND(I369*H369,2)</f>
        <v>0</v>
      </c>
      <c r="K369" s="228" t="s">
        <v>141</v>
      </c>
      <c r="L369" s="44"/>
      <c r="M369" s="233" t="s">
        <v>1</v>
      </c>
      <c r="N369" s="234" t="s">
        <v>45</v>
      </c>
      <c r="O369" s="91"/>
      <c r="P369" s="235">
        <f>O369*H369</f>
        <v>0</v>
      </c>
      <c r="Q369" s="235">
        <v>0</v>
      </c>
      <c r="R369" s="235">
        <f>Q369*H369</f>
        <v>0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465</v>
      </c>
      <c r="AT369" s="237" t="s">
        <v>137</v>
      </c>
      <c r="AU369" s="237" t="s">
        <v>89</v>
      </c>
      <c r="AY369" s="17" t="s">
        <v>135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14</v>
      </c>
      <c r="BK369" s="238">
        <f>ROUND(I369*H369,2)</f>
        <v>0</v>
      </c>
      <c r="BL369" s="17" t="s">
        <v>465</v>
      </c>
      <c r="BM369" s="237" t="s">
        <v>466</v>
      </c>
    </row>
    <row r="370" s="2" customFormat="1">
      <c r="A370" s="38"/>
      <c r="B370" s="39"/>
      <c r="C370" s="40"/>
      <c r="D370" s="239" t="s">
        <v>144</v>
      </c>
      <c r="E370" s="40"/>
      <c r="F370" s="240" t="s">
        <v>464</v>
      </c>
      <c r="G370" s="40"/>
      <c r="H370" s="40"/>
      <c r="I370" s="241"/>
      <c r="J370" s="40"/>
      <c r="K370" s="40"/>
      <c r="L370" s="44"/>
      <c r="M370" s="242"/>
      <c r="N370" s="243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144</v>
      </c>
      <c r="AU370" s="17" t="s">
        <v>89</v>
      </c>
    </row>
    <row r="371" s="2" customFormat="1">
      <c r="A371" s="38"/>
      <c r="B371" s="39"/>
      <c r="C371" s="40"/>
      <c r="D371" s="244" t="s">
        <v>145</v>
      </c>
      <c r="E371" s="40"/>
      <c r="F371" s="245" t="s">
        <v>467</v>
      </c>
      <c r="G371" s="40"/>
      <c r="H371" s="40"/>
      <c r="I371" s="241"/>
      <c r="J371" s="40"/>
      <c r="K371" s="40"/>
      <c r="L371" s="44"/>
      <c r="M371" s="242"/>
      <c r="N371" s="243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145</v>
      </c>
      <c r="AU371" s="17" t="s">
        <v>89</v>
      </c>
    </row>
    <row r="372" s="2" customFormat="1" ht="24.15" customHeight="1">
      <c r="A372" s="38"/>
      <c r="B372" s="39"/>
      <c r="C372" s="246" t="s">
        <v>468</v>
      </c>
      <c r="D372" s="246" t="s">
        <v>219</v>
      </c>
      <c r="E372" s="247" t="s">
        <v>469</v>
      </c>
      <c r="F372" s="248" t="s">
        <v>470</v>
      </c>
      <c r="G372" s="249" t="s">
        <v>168</v>
      </c>
      <c r="H372" s="250">
        <v>48.299999999999997</v>
      </c>
      <c r="I372" s="251"/>
      <c r="J372" s="252">
        <f>ROUND(I372*H372,2)</f>
        <v>0</v>
      </c>
      <c r="K372" s="248" t="s">
        <v>141</v>
      </c>
      <c r="L372" s="253"/>
      <c r="M372" s="254" t="s">
        <v>1</v>
      </c>
      <c r="N372" s="255" t="s">
        <v>45</v>
      </c>
      <c r="O372" s="91"/>
      <c r="P372" s="235">
        <f>O372*H372</f>
        <v>0</v>
      </c>
      <c r="Q372" s="235">
        <v>0.00077999999999999999</v>
      </c>
      <c r="R372" s="235">
        <f>Q372*H372</f>
        <v>0.037673999999999999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471</v>
      </c>
      <c r="AT372" s="237" t="s">
        <v>219</v>
      </c>
      <c r="AU372" s="237" t="s">
        <v>89</v>
      </c>
      <c r="AY372" s="17" t="s">
        <v>135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14</v>
      </c>
      <c r="BK372" s="238">
        <f>ROUND(I372*H372,2)</f>
        <v>0</v>
      </c>
      <c r="BL372" s="17" t="s">
        <v>465</v>
      </c>
      <c r="BM372" s="237" t="s">
        <v>472</v>
      </c>
    </row>
    <row r="373" s="2" customFormat="1">
      <c r="A373" s="38"/>
      <c r="B373" s="39"/>
      <c r="C373" s="40"/>
      <c r="D373" s="239" t="s">
        <v>144</v>
      </c>
      <c r="E373" s="40"/>
      <c r="F373" s="240" t="s">
        <v>470</v>
      </c>
      <c r="G373" s="40"/>
      <c r="H373" s="40"/>
      <c r="I373" s="241"/>
      <c r="J373" s="40"/>
      <c r="K373" s="40"/>
      <c r="L373" s="44"/>
      <c r="M373" s="242"/>
      <c r="N373" s="243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144</v>
      </c>
      <c r="AU373" s="17" t="s">
        <v>89</v>
      </c>
    </row>
    <row r="374" s="13" customFormat="1">
      <c r="A374" s="13"/>
      <c r="B374" s="256"/>
      <c r="C374" s="257"/>
      <c r="D374" s="239" t="s">
        <v>223</v>
      </c>
      <c r="E374" s="258" t="s">
        <v>1</v>
      </c>
      <c r="F374" s="259" t="s">
        <v>473</v>
      </c>
      <c r="G374" s="257"/>
      <c r="H374" s="260">
        <v>48.299999999999997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66" t="s">
        <v>223</v>
      </c>
      <c r="AU374" s="266" t="s">
        <v>89</v>
      </c>
      <c r="AV374" s="13" t="s">
        <v>89</v>
      </c>
      <c r="AW374" s="13" t="s">
        <v>34</v>
      </c>
      <c r="AX374" s="13" t="s">
        <v>80</v>
      </c>
      <c r="AY374" s="266" t="s">
        <v>135</v>
      </c>
    </row>
    <row r="375" s="14" customFormat="1">
      <c r="A375" s="14"/>
      <c r="B375" s="267"/>
      <c r="C375" s="268"/>
      <c r="D375" s="239" t="s">
        <v>223</v>
      </c>
      <c r="E375" s="269" t="s">
        <v>1</v>
      </c>
      <c r="F375" s="270" t="s">
        <v>225</v>
      </c>
      <c r="G375" s="268"/>
      <c r="H375" s="271">
        <v>48.299999999999997</v>
      </c>
      <c r="I375" s="272"/>
      <c r="J375" s="268"/>
      <c r="K375" s="268"/>
      <c r="L375" s="273"/>
      <c r="M375" s="274"/>
      <c r="N375" s="275"/>
      <c r="O375" s="275"/>
      <c r="P375" s="275"/>
      <c r="Q375" s="275"/>
      <c r="R375" s="275"/>
      <c r="S375" s="275"/>
      <c r="T375" s="27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77" t="s">
        <v>223</v>
      </c>
      <c r="AU375" s="277" t="s">
        <v>89</v>
      </c>
      <c r="AV375" s="14" t="s">
        <v>142</v>
      </c>
      <c r="AW375" s="14" t="s">
        <v>34</v>
      </c>
      <c r="AX375" s="14" t="s">
        <v>14</v>
      </c>
      <c r="AY375" s="277" t="s">
        <v>135</v>
      </c>
    </row>
    <row r="376" s="2" customFormat="1" ht="24.15" customHeight="1">
      <c r="A376" s="38"/>
      <c r="B376" s="39"/>
      <c r="C376" s="226" t="s">
        <v>474</v>
      </c>
      <c r="D376" s="226" t="s">
        <v>137</v>
      </c>
      <c r="E376" s="227" t="s">
        <v>475</v>
      </c>
      <c r="F376" s="228" t="s">
        <v>476</v>
      </c>
      <c r="G376" s="229" t="s">
        <v>399</v>
      </c>
      <c r="H376" s="230">
        <v>0.037999999999999999</v>
      </c>
      <c r="I376" s="231"/>
      <c r="J376" s="232">
        <f>ROUND(I376*H376,2)</f>
        <v>0</v>
      </c>
      <c r="K376" s="228" t="s">
        <v>141</v>
      </c>
      <c r="L376" s="44"/>
      <c r="M376" s="233" t="s">
        <v>1</v>
      </c>
      <c r="N376" s="234" t="s">
        <v>45</v>
      </c>
      <c r="O376" s="91"/>
      <c r="P376" s="235">
        <f>O376*H376</f>
        <v>0</v>
      </c>
      <c r="Q376" s="235">
        <v>0</v>
      </c>
      <c r="R376" s="235">
        <f>Q376*H376</f>
        <v>0</v>
      </c>
      <c r="S376" s="235">
        <v>0</v>
      </c>
      <c r="T376" s="23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7" t="s">
        <v>465</v>
      </c>
      <c r="AT376" s="237" t="s">
        <v>137</v>
      </c>
      <c r="AU376" s="237" t="s">
        <v>89</v>
      </c>
      <c r="AY376" s="17" t="s">
        <v>135</v>
      </c>
      <c r="BE376" s="238">
        <f>IF(N376="základní",J376,0)</f>
        <v>0</v>
      </c>
      <c r="BF376" s="238">
        <f>IF(N376="snížená",J376,0)</f>
        <v>0</v>
      </c>
      <c r="BG376" s="238">
        <f>IF(N376="zákl. přenesená",J376,0)</f>
        <v>0</v>
      </c>
      <c r="BH376" s="238">
        <f>IF(N376="sníž. přenesená",J376,0)</f>
        <v>0</v>
      </c>
      <c r="BI376" s="238">
        <f>IF(N376="nulová",J376,0)</f>
        <v>0</v>
      </c>
      <c r="BJ376" s="17" t="s">
        <v>14</v>
      </c>
      <c r="BK376" s="238">
        <f>ROUND(I376*H376,2)</f>
        <v>0</v>
      </c>
      <c r="BL376" s="17" t="s">
        <v>465</v>
      </c>
      <c r="BM376" s="237" t="s">
        <v>477</v>
      </c>
    </row>
    <row r="377" s="2" customFormat="1">
      <c r="A377" s="38"/>
      <c r="B377" s="39"/>
      <c r="C377" s="40"/>
      <c r="D377" s="239" t="s">
        <v>144</v>
      </c>
      <c r="E377" s="40"/>
      <c r="F377" s="240" t="s">
        <v>476</v>
      </c>
      <c r="G377" s="40"/>
      <c r="H377" s="40"/>
      <c r="I377" s="241"/>
      <c r="J377" s="40"/>
      <c r="K377" s="40"/>
      <c r="L377" s="44"/>
      <c r="M377" s="242"/>
      <c r="N377" s="243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144</v>
      </c>
      <c r="AU377" s="17" t="s">
        <v>89</v>
      </c>
    </row>
    <row r="378" s="2" customFormat="1">
      <c r="A378" s="38"/>
      <c r="B378" s="39"/>
      <c r="C378" s="40"/>
      <c r="D378" s="244" t="s">
        <v>145</v>
      </c>
      <c r="E378" s="40"/>
      <c r="F378" s="245" t="s">
        <v>478</v>
      </c>
      <c r="G378" s="40"/>
      <c r="H378" s="40"/>
      <c r="I378" s="241"/>
      <c r="J378" s="40"/>
      <c r="K378" s="40"/>
      <c r="L378" s="44"/>
      <c r="M378" s="278"/>
      <c r="N378" s="279"/>
      <c r="O378" s="280"/>
      <c r="P378" s="280"/>
      <c r="Q378" s="280"/>
      <c r="R378" s="280"/>
      <c r="S378" s="280"/>
      <c r="T378" s="281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145</v>
      </c>
      <c r="AU378" s="17" t="s">
        <v>89</v>
      </c>
    </row>
    <row r="379" s="2" customFormat="1" ht="6.96" customHeight="1">
      <c r="A379" s="38"/>
      <c r="B379" s="66"/>
      <c r="C379" s="67"/>
      <c r="D379" s="67"/>
      <c r="E379" s="67"/>
      <c r="F379" s="67"/>
      <c r="G379" s="67"/>
      <c r="H379" s="67"/>
      <c r="I379" s="67"/>
      <c r="J379" s="67"/>
      <c r="K379" s="67"/>
      <c r="L379" s="44"/>
      <c r="M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</row>
  </sheetData>
  <sheetProtection sheet="1" autoFilter="0" formatColumns="0" formatRows="0" objects="1" scenarios="1" spinCount="100000" saltValue="Z4Bet5eUdGN+CdbmHYJQ337XgGCLnMKNGyyfJK14xzhNxMPqxggVbYcP+XXAWt6zAn+k4cw5V+SzxwMchNjgew==" hashValue="+b8+NHHi9K1COSZEiU5y4OD7u075sLaa5F94jsRgXVKsFPptiYe71aKHlV3Tzz4pSYIKoL86yKF0t63DP4XPLw==" algorithmName="SHA-512" password="CC35"/>
  <autoFilter ref="C124:K37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3_02/113106123"/>
    <hyperlink ref="F133" r:id="rId2" display="https://podminky.urs.cz/item/CS_URS_2023_02/113106134"/>
    <hyperlink ref="F136" r:id="rId3" display="https://podminky.urs.cz/item/CS_URS_2023_02/113107222"/>
    <hyperlink ref="F139" r:id="rId4" display="https://podminky.urs.cz/item/CS_URS_2023_02/113107242"/>
    <hyperlink ref="F142" r:id="rId5" display="https://podminky.urs.cz/item/CS_URS_2023_02/113107332"/>
    <hyperlink ref="F145" r:id="rId6" display="https://podminky.urs.cz/item/CS_URS_2023_02/113201112"/>
    <hyperlink ref="F148" r:id="rId7" display="https://podminky.urs.cz/item/CS_URS_2023_02/122252203"/>
    <hyperlink ref="F152" r:id="rId8" display="https://podminky.urs.cz/item/CS_URS_2023_02/564851111"/>
    <hyperlink ref="F155" r:id="rId9" display="https://podminky.urs.cz/item/CS_URS_2023_02/564861011"/>
    <hyperlink ref="F158" r:id="rId10" display="https://podminky.urs.cz/item/CS_URS_2023_02/565145101"/>
    <hyperlink ref="F161" r:id="rId11" display="https://podminky.urs.cz/item/CS_URS_2023_02/567124112"/>
    <hyperlink ref="F164" r:id="rId12" display="https://podminky.urs.cz/item/CS_URS_2023_02/573191111"/>
    <hyperlink ref="F167" r:id="rId13" display="https://podminky.urs.cz/item/CS_URS_2023_02/573211109"/>
    <hyperlink ref="F170" r:id="rId14" display="https://podminky.urs.cz/item/CS_URS_2023_02/577134111"/>
    <hyperlink ref="F173" r:id="rId15" display="https://podminky.urs.cz/item/CS_URS_2023_02/596211110"/>
    <hyperlink ref="F180" r:id="rId16" display="https://podminky.urs.cz/item/CS_URS_2023_02/596211113"/>
    <hyperlink ref="F187" r:id="rId17" display="https://podminky.urs.cz/item/CS_URS_2023_02/596212210"/>
    <hyperlink ref="F200" r:id="rId18" display="https://podminky.urs.cz/item/CS_URS_2023_02/596811120"/>
    <hyperlink ref="F213" r:id="rId19" display="https://podminky.urs.cz/item/CS_URS_2023_02/596811311"/>
    <hyperlink ref="F221" r:id="rId20" display="https://podminky.urs.cz/item/CS_URS_2023_02/890411811"/>
    <hyperlink ref="F226" r:id="rId21" display="https://podminky.urs.cz/item/CS_URS_2023_02/895941341"/>
    <hyperlink ref="F231" r:id="rId22" display="https://podminky.urs.cz/item/CS_URS_2023_02/895941351"/>
    <hyperlink ref="F236" r:id="rId23" display="https://podminky.urs.cz/item/CS_URS_2023_02/895941361"/>
    <hyperlink ref="F241" r:id="rId24" display="https://podminky.urs.cz/item/CS_URS_2023_02/899204112"/>
    <hyperlink ref="F248" r:id="rId25" display="https://podminky.urs.cz/item/CS_URS_2023_02/899204211"/>
    <hyperlink ref="F252" r:id="rId26" display="https://podminky.urs.cz/item/CS_URS_2023_02/911111111"/>
    <hyperlink ref="F259" r:id="rId27" display="https://podminky.urs.cz/item/CS_URS_2023_02/916131213"/>
    <hyperlink ref="F276" r:id="rId28" display="https://podminky.urs.cz/item/CS_URS_2023_02/916231213"/>
    <hyperlink ref="F283" r:id="rId29" display="https://podminky.urs.cz/item/CS_URS_2023_02/916331112"/>
    <hyperlink ref="F288" r:id="rId30" display="https://podminky.urs.cz/item/CS_URS_2023_02/919732211"/>
    <hyperlink ref="F291" r:id="rId31" display="https://podminky.urs.cz/item/CS_URS_2023_02/979054451"/>
    <hyperlink ref="F295" r:id="rId32" display="https://podminky.urs.cz/item/CS_URS_2023_02/997221551"/>
    <hyperlink ref="F305" r:id="rId33" display="https://podminky.urs.cz/item/CS_URS_2023_02/997221559"/>
    <hyperlink ref="F317" r:id="rId34" display="https://podminky.urs.cz/item/CS_URS_2023_02/997221571"/>
    <hyperlink ref="F323" r:id="rId35" display="https://podminky.urs.cz/item/CS_URS_2023_02/997221579"/>
    <hyperlink ref="F331" r:id="rId36" display="https://podminky.urs.cz/item/CS_URS_2023_02/997221611"/>
    <hyperlink ref="F341" r:id="rId37" display="https://podminky.urs.cz/item/CS_URS_2023_02/997221612"/>
    <hyperlink ref="F347" r:id="rId38" display="https://podminky.urs.cz/item/CS_URS_2023_02/997221861"/>
    <hyperlink ref="F353" r:id="rId39" display="https://podminky.urs.cz/item/CS_URS_2023_02/997221873"/>
    <hyperlink ref="F360" r:id="rId40" display="https://podminky.urs.cz/item/CS_URS_2023_02/997221875"/>
    <hyperlink ref="F366" r:id="rId41" display="https://podminky.urs.cz/item/CS_URS_2023_02/998223011"/>
    <hyperlink ref="F371" r:id="rId42" display="https://podminky.urs.cz/item/CS_URS_2023_02/460791114"/>
    <hyperlink ref="F378" r:id="rId43" display="https://podminky.urs.cz/item/CS_URS_2023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89</v>
      </c>
    </row>
    <row r="4" s="1" customFormat="1" ht="24.96" customHeight="1">
      <c r="B4" s="20"/>
      <c r="D4" s="148" t="s">
        <v>103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Chodník v ul. Příčná, Broumov</v>
      </c>
      <c r="F7" s="150"/>
      <c r="G7" s="150"/>
      <c r="H7" s="150"/>
      <c r="L7" s="20"/>
    </row>
    <row r="8" s="1" customFormat="1" ht="12" customHeight="1">
      <c r="B8" s="20"/>
      <c r="D8" s="150" t="s">
        <v>104</v>
      </c>
      <c r="L8" s="20"/>
    </row>
    <row r="9" s="2" customFormat="1" ht="16.5" customHeight="1">
      <c r="A9" s="38"/>
      <c r="B9" s="44"/>
      <c r="C9" s="38"/>
      <c r="D9" s="38"/>
      <c r="E9" s="151" t="s">
        <v>479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480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481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9. 11. 2023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31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35</v>
      </c>
      <c r="E25" s="38"/>
      <c r="F25" s="38"/>
      <c r="G25" s="38"/>
      <c r="H25" s="38"/>
      <c r="I25" s="150" t="s">
        <v>25</v>
      </c>
      <c r="J25" s="141" t="s">
        <v>36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27</v>
      </c>
      <c r="J26" s="141" t="s">
        <v>38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39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40</v>
      </c>
      <c r="E32" s="38"/>
      <c r="F32" s="38"/>
      <c r="G32" s="38"/>
      <c r="H32" s="38"/>
      <c r="I32" s="38"/>
      <c r="J32" s="160">
        <f>ROUND(J129,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42</v>
      </c>
      <c r="G34" s="38"/>
      <c r="H34" s="38"/>
      <c r="I34" s="161" t="s">
        <v>41</v>
      </c>
      <c r="J34" s="161" t="s">
        <v>43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44</v>
      </c>
      <c r="E35" s="150" t="s">
        <v>45</v>
      </c>
      <c r="F35" s="163">
        <f>ROUND((SUM(BE129:BE464)),  2)</f>
        <v>0</v>
      </c>
      <c r="G35" s="38"/>
      <c r="H35" s="38"/>
      <c r="I35" s="164">
        <v>0.20999999999999999</v>
      </c>
      <c r="J35" s="163">
        <f>ROUND(((SUM(BE129:BE464))*I35),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46</v>
      </c>
      <c r="F36" s="163">
        <f>ROUND((SUM(BF129:BF464)),  2)</f>
        <v>0</v>
      </c>
      <c r="G36" s="38"/>
      <c r="H36" s="38"/>
      <c r="I36" s="164">
        <v>0.14999999999999999</v>
      </c>
      <c r="J36" s="163">
        <f>ROUND(((SUM(BF129:BF464))*I36),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47</v>
      </c>
      <c r="F37" s="163">
        <f>ROUND((SUM(BG129:BG464)),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48</v>
      </c>
      <c r="F38" s="163">
        <f>ROUND((SUM(BH129:BH464)),  2)</f>
        <v>0</v>
      </c>
      <c r="G38" s="38"/>
      <c r="H38" s="38"/>
      <c r="I38" s="164">
        <v>0.14999999999999999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49</v>
      </c>
      <c r="F39" s="163">
        <f>ROUND((SUM(BI129:BI464)),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50</v>
      </c>
      <c r="E41" s="167"/>
      <c r="F41" s="167"/>
      <c r="G41" s="168" t="s">
        <v>51</v>
      </c>
      <c r="H41" s="169" t="s">
        <v>52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53</v>
      </c>
      <c r="E50" s="173"/>
      <c r="F50" s="173"/>
      <c r="G50" s="172" t="s">
        <v>54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55</v>
      </c>
      <c r="E61" s="175"/>
      <c r="F61" s="176" t="s">
        <v>56</v>
      </c>
      <c r="G61" s="174" t="s">
        <v>55</v>
      </c>
      <c r="H61" s="175"/>
      <c r="I61" s="175"/>
      <c r="J61" s="177" t="s">
        <v>56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57</v>
      </c>
      <c r="E65" s="178"/>
      <c r="F65" s="178"/>
      <c r="G65" s="172" t="s">
        <v>58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55</v>
      </c>
      <c r="E76" s="175"/>
      <c r="F76" s="176" t="s">
        <v>56</v>
      </c>
      <c r="G76" s="174" t="s">
        <v>55</v>
      </c>
      <c r="H76" s="175"/>
      <c r="I76" s="175"/>
      <c r="J76" s="177" t="s">
        <v>56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Chodník v ul. Příčná, Broumov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479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480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100.2.1 - Uznatelné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ulice Příčná</v>
      </c>
      <c r="G91" s="40"/>
      <c r="H91" s="40"/>
      <c r="I91" s="32" t="s">
        <v>22</v>
      </c>
      <c r="J91" s="79" t="str">
        <f>IF(J14="","",J14)</f>
        <v>9. 11. 2023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Broumov</v>
      </c>
      <c r="G93" s="40"/>
      <c r="H93" s="40"/>
      <c r="I93" s="32" t="s">
        <v>30</v>
      </c>
      <c r="J93" s="36" t="str">
        <f>E23</f>
        <v>Ing. Adam Beneš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35</v>
      </c>
      <c r="J94" s="36" t="str">
        <f>E26</f>
        <v>TMI Building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107</v>
      </c>
      <c r="D96" s="185"/>
      <c r="E96" s="185"/>
      <c r="F96" s="185"/>
      <c r="G96" s="185"/>
      <c r="H96" s="185"/>
      <c r="I96" s="185"/>
      <c r="J96" s="186" t="s">
        <v>108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109</v>
      </c>
      <c r="D98" s="40"/>
      <c r="E98" s="40"/>
      <c r="F98" s="40"/>
      <c r="G98" s="40"/>
      <c r="H98" s="40"/>
      <c r="I98" s="40"/>
      <c r="J98" s="110">
        <f>J129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110</v>
      </c>
    </row>
    <row r="99" s="9" customFormat="1" ht="24.96" customHeight="1">
      <c r="A99" s="9"/>
      <c r="B99" s="188"/>
      <c r="C99" s="189"/>
      <c r="D99" s="190" t="s">
        <v>111</v>
      </c>
      <c r="E99" s="191"/>
      <c r="F99" s="191"/>
      <c r="G99" s="191"/>
      <c r="H99" s="191"/>
      <c r="I99" s="191"/>
      <c r="J99" s="192">
        <f>J130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112</v>
      </c>
      <c r="E100" s="196"/>
      <c r="F100" s="196"/>
      <c r="G100" s="196"/>
      <c r="H100" s="196"/>
      <c r="I100" s="196"/>
      <c r="J100" s="197">
        <f>J131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482</v>
      </c>
      <c r="E101" s="196"/>
      <c r="F101" s="196"/>
      <c r="G101" s="196"/>
      <c r="H101" s="196"/>
      <c r="I101" s="196"/>
      <c r="J101" s="197">
        <f>J277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113</v>
      </c>
      <c r="E102" s="196"/>
      <c r="F102" s="196"/>
      <c r="G102" s="196"/>
      <c r="H102" s="196"/>
      <c r="I102" s="196"/>
      <c r="J102" s="197">
        <f>J288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115</v>
      </c>
      <c r="E103" s="196"/>
      <c r="F103" s="196"/>
      <c r="G103" s="196"/>
      <c r="H103" s="196"/>
      <c r="I103" s="196"/>
      <c r="J103" s="197">
        <f>J347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116</v>
      </c>
      <c r="E104" s="196"/>
      <c r="F104" s="196"/>
      <c r="G104" s="196"/>
      <c r="H104" s="196"/>
      <c r="I104" s="196"/>
      <c r="J104" s="197">
        <f>J396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117</v>
      </c>
      <c r="E105" s="196"/>
      <c r="F105" s="196"/>
      <c r="G105" s="196"/>
      <c r="H105" s="196"/>
      <c r="I105" s="196"/>
      <c r="J105" s="197">
        <f>J412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8"/>
      <c r="C106" s="189"/>
      <c r="D106" s="190" t="s">
        <v>118</v>
      </c>
      <c r="E106" s="191"/>
      <c r="F106" s="191"/>
      <c r="G106" s="191"/>
      <c r="H106" s="191"/>
      <c r="I106" s="191"/>
      <c r="J106" s="192">
        <f>J416</f>
        <v>0</v>
      </c>
      <c r="K106" s="189"/>
      <c r="L106" s="19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4"/>
      <c r="C107" s="133"/>
      <c r="D107" s="195" t="s">
        <v>119</v>
      </c>
      <c r="E107" s="196"/>
      <c r="F107" s="196"/>
      <c r="G107" s="196"/>
      <c r="H107" s="196"/>
      <c r="I107" s="196"/>
      <c r="J107" s="197">
        <f>J417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3" t="str">
        <f>E7</f>
        <v>Chodník v ul. Příčná, Broumov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1"/>
      <c r="C118" s="32" t="s">
        <v>104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3" t="s">
        <v>479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480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E11</f>
        <v>SO 100.2.1 - Uznatelné náklady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F14</f>
        <v>ulice Příčná</v>
      </c>
      <c r="G123" s="40"/>
      <c r="H123" s="40"/>
      <c r="I123" s="32" t="s">
        <v>22</v>
      </c>
      <c r="J123" s="79" t="str">
        <f>IF(J14="","",J14)</f>
        <v>9. 11. 2023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E17</f>
        <v>Město Broumov</v>
      </c>
      <c r="G125" s="40"/>
      <c r="H125" s="40"/>
      <c r="I125" s="32" t="s">
        <v>30</v>
      </c>
      <c r="J125" s="36" t="str">
        <f>E23</f>
        <v>Ing. Adam Beneš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40"/>
      <c r="E126" s="40"/>
      <c r="F126" s="27" t="str">
        <f>IF(E20="","",E20)</f>
        <v>Vyplň údaj</v>
      </c>
      <c r="G126" s="40"/>
      <c r="H126" s="40"/>
      <c r="I126" s="32" t="s">
        <v>35</v>
      </c>
      <c r="J126" s="36" t="str">
        <f>E26</f>
        <v>TMI Building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9"/>
      <c r="B128" s="200"/>
      <c r="C128" s="201" t="s">
        <v>121</v>
      </c>
      <c r="D128" s="202" t="s">
        <v>65</v>
      </c>
      <c r="E128" s="202" t="s">
        <v>61</v>
      </c>
      <c r="F128" s="202" t="s">
        <v>62</v>
      </c>
      <c r="G128" s="202" t="s">
        <v>122</v>
      </c>
      <c r="H128" s="202" t="s">
        <v>123</v>
      </c>
      <c r="I128" s="202" t="s">
        <v>124</v>
      </c>
      <c r="J128" s="202" t="s">
        <v>108</v>
      </c>
      <c r="K128" s="203" t="s">
        <v>125</v>
      </c>
      <c r="L128" s="204"/>
      <c r="M128" s="100" t="s">
        <v>1</v>
      </c>
      <c r="N128" s="101" t="s">
        <v>44</v>
      </c>
      <c r="O128" s="101" t="s">
        <v>126</v>
      </c>
      <c r="P128" s="101" t="s">
        <v>127</v>
      </c>
      <c r="Q128" s="101" t="s">
        <v>128</v>
      </c>
      <c r="R128" s="101" t="s">
        <v>129</v>
      </c>
      <c r="S128" s="101" t="s">
        <v>130</v>
      </c>
      <c r="T128" s="102" t="s">
        <v>131</v>
      </c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</row>
    <row r="129" s="2" customFormat="1" ht="22.8" customHeight="1">
      <c r="A129" s="38"/>
      <c r="B129" s="39"/>
      <c r="C129" s="107" t="s">
        <v>132</v>
      </c>
      <c r="D129" s="40"/>
      <c r="E129" s="40"/>
      <c r="F129" s="40"/>
      <c r="G129" s="40"/>
      <c r="H129" s="40"/>
      <c r="I129" s="40"/>
      <c r="J129" s="205">
        <f>BK129</f>
        <v>0</v>
      </c>
      <c r="K129" s="40"/>
      <c r="L129" s="44"/>
      <c r="M129" s="103"/>
      <c r="N129" s="206"/>
      <c r="O129" s="104"/>
      <c r="P129" s="207">
        <f>P130+P416</f>
        <v>0</v>
      </c>
      <c r="Q129" s="104"/>
      <c r="R129" s="207">
        <f>R130+R416</f>
        <v>130.85550852</v>
      </c>
      <c r="S129" s="104"/>
      <c r="T129" s="208">
        <f>T130+T416</f>
        <v>29.524999999999999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79</v>
      </c>
      <c r="AU129" s="17" t="s">
        <v>110</v>
      </c>
      <c r="BK129" s="209">
        <f>BK130+BK416</f>
        <v>0</v>
      </c>
    </row>
    <row r="130" s="12" customFormat="1" ht="25.92" customHeight="1">
      <c r="A130" s="12"/>
      <c r="B130" s="210"/>
      <c r="C130" s="211"/>
      <c r="D130" s="212" t="s">
        <v>79</v>
      </c>
      <c r="E130" s="213" t="s">
        <v>133</v>
      </c>
      <c r="F130" s="213" t="s">
        <v>134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P131+P277+P288+P347+P396+P412</f>
        <v>0</v>
      </c>
      <c r="Q130" s="218"/>
      <c r="R130" s="219">
        <f>R131+R277+R288+R347+R396+R412</f>
        <v>104.42017102</v>
      </c>
      <c r="S130" s="218"/>
      <c r="T130" s="220">
        <f>T131+T277+T288+T347+T396+T412</f>
        <v>29.524999999999999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14</v>
      </c>
      <c r="AT130" s="222" t="s">
        <v>79</v>
      </c>
      <c r="AU130" s="222" t="s">
        <v>80</v>
      </c>
      <c r="AY130" s="221" t="s">
        <v>135</v>
      </c>
      <c r="BK130" s="223">
        <f>BK131+BK277+BK288+BK347+BK396+BK412</f>
        <v>0</v>
      </c>
    </row>
    <row r="131" s="12" customFormat="1" ht="22.8" customHeight="1">
      <c r="A131" s="12"/>
      <c r="B131" s="210"/>
      <c r="C131" s="211"/>
      <c r="D131" s="212" t="s">
        <v>79</v>
      </c>
      <c r="E131" s="224" t="s">
        <v>14</v>
      </c>
      <c r="F131" s="224" t="s">
        <v>136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SUM(P132:P276)</f>
        <v>0</v>
      </c>
      <c r="Q131" s="218"/>
      <c r="R131" s="219">
        <f>SUM(R132:R276)</f>
        <v>29.702559999999998</v>
      </c>
      <c r="S131" s="218"/>
      <c r="T131" s="220">
        <f>SUM(T132:T276)</f>
        <v>29.524999999999999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14</v>
      </c>
      <c r="AT131" s="222" t="s">
        <v>79</v>
      </c>
      <c r="AU131" s="222" t="s">
        <v>14</v>
      </c>
      <c r="AY131" s="221" t="s">
        <v>135</v>
      </c>
      <c r="BK131" s="223">
        <f>SUM(BK132:BK276)</f>
        <v>0</v>
      </c>
    </row>
    <row r="132" s="2" customFormat="1" ht="16.5" customHeight="1">
      <c r="A132" s="38"/>
      <c r="B132" s="39"/>
      <c r="C132" s="226" t="s">
        <v>14</v>
      </c>
      <c r="D132" s="226" t="s">
        <v>137</v>
      </c>
      <c r="E132" s="227" t="s">
        <v>483</v>
      </c>
      <c r="F132" s="228" t="s">
        <v>484</v>
      </c>
      <c r="G132" s="229" t="s">
        <v>287</v>
      </c>
      <c r="H132" s="230">
        <v>2</v>
      </c>
      <c r="I132" s="231"/>
      <c r="J132" s="232">
        <f>ROUND(I132*H132,2)</f>
        <v>0</v>
      </c>
      <c r="K132" s="228" t="s">
        <v>141</v>
      </c>
      <c r="L132" s="44"/>
      <c r="M132" s="233" t="s">
        <v>1</v>
      </c>
      <c r="N132" s="234" t="s">
        <v>45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142</v>
      </c>
      <c r="AT132" s="237" t="s">
        <v>137</v>
      </c>
      <c r="AU132" s="237" t="s">
        <v>89</v>
      </c>
      <c r="AY132" s="17" t="s">
        <v>135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14</v>
      </c>
      <c r="BK132" s="238">
        <f>ROUND(I132*H132,2)</f>
        <v>0</v>
      </c>
      <c r="BL132" s="17" t="s">
        <v>142</v>
      </c>
      <c r="BM132" s="237" t="s">
        <v>485</v>
      </c>
    </row>
    <row r="133" s="2" customFormat="1">
      <c r="A133" s="38"/>
      <c r="B133" s="39"/>
      <c r="C133" s="40"/>
      <c r="D133" s="239" t="s">
        <v>144</v>
      </c>
      <c r="E133" s="40"/>
      <c r="F133" s="240" t="s">
        <v>486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144</v>
      </c>
      <c r="AU133" s="17" t="s">
        <v>89</v>
      </c>
    </row>
    <row r="134" s="2" customFormat="1">
      <c r="A134" s="38"/>
      <c r="B134" s="39"/>
      <c r="C134" s="40"/>
      <c r="D134" s="244" t="s">
        <v>145</v>
      </c>
      <c r="E134" s="40"/>
      <c r="F134" s="245" t="s">
        <v>487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89</v>
      </c>
    </row>
    <row r="135" s="15" customFormat="1">
      <c r="A135" s="15"/>
      <c r="B135" s="282"/>
      <c r="C135" s="283"/>
      <c r="D135" s="239" t="s">
        <v>223</v>
      </c>
      <c r="E135" s="284" t="s">
        <v>1</v>
      </c>
      <c r="F135" s="285" t="s">
        <v>488</v>
      </c>
      <c r="G135" s="283"/>
      <c r="H135" s="284" t="s">
        <v>1</v>
      </c>
      <c r="I135" s="286"/>
      <c r="J135" s="283"/>
      <c r="K135" s="283"/>
      <c r="L135" s="287"/>
      <c r="M135" s="288"/>
      <c r="N135" s="289"/>
      <c r="O135" s="289"/>
      <c r="P135" s="289"/>
      <c r="Q135" s="289"/>
      <c r="R135" s="289"/>
      <c r="S135" s="289"/>
      <c r="T135" s="29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91" t="s">
        <v>223</v>
      </c>
      <c r="AU135" s="291" t="s">
        <v>89</v>
      </c>
      <c r="AV135" s="15" t="s">
        <v>14</v>
      </c>
      <c r="AW135" s="15" t="s">
        <v>34</v>
      </c>
      <c r="AX135" s="15" t="s">
        <v>80</v>
      </c>
      <c r="AY135" s="291" t="s">
        <v>135</v>
      </c>
    </row>
    <row r="136" s="13" customFormat="1">
      <c r="A136" s="13"/>
      <c r="B136" s="256"/>
      <c r="C136" s="257"/>
      <c r="D136" s="239" t="s">
        <v>223</v>
      </c>
      <c r="E136" s="258" t="s">
        <v>1</v>
      </c>
      <c r="F136" s="259" t="s">
        <v>489</v>
      </c>
      <c r="G136" s="257"/>
      <c r="H136" s="260">
        <v>2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6" t="s">
        <v>223</v>
      </c>
      <c r="AU136" s="266" t="s">
        <v>89</v>
      </c>
      <c r="AV136" s="13" t="s">
        <v>89</v>
      </c>
      <c r="AW136" s="13" t="s">
        <v>34</v>
      </c>
      <c r="AX136" s="13" t="s">
        <v>80</v>
      </c>
      <c r="AY136" s="266" t="s">
        <v>135</v>
      </c>
    </row>
    <row r="137" s="14" customFormat="1">
      <c r="A137" s="14"/>
      <c r="B137" s="267"/>
      <c r="C137" s="268"/>
      <c r="D137" s="239" t="s">
        <v>223</v>
      </c>
      <c r="E137" s="269" t="s">
        <v>1</v>
      </c>
      <c r="F137" s="270" t="s">
        <v>225</v>
      </c>
      <c r="G137" s="268"/>
      <c r="H137" s="271">
        <v>2</v>
      </c>
      <c r="I137" s="272"/>
      <c r="J137" s="268"/>
      <c r="K137" s="268"/>
      <c r="L137" s="273"/>
      <c r="M137" s="274"/>
      <c r="N137" s="275"/>
      <c r="O137" s="275"/>
      <c r="P137" s="275"/>
      <c r="Q137" s="275"/>
      <c r="R137" s="275"/>
      <c r="S137" s="275"/>
      <c r="T137" s="27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7" t="s">
        <v>223</v>
      </c>
      <c r="AU137" s="277" t="s">
        <v>89</v>
      </c>
      <c r="AV137" s="14" t="s">
        <v>142</v>
      </c>
      <c r="AW137" s="14" t="s">
        <v>34</v>
      </c>
      <c r="AX137" s="14" t="s">
        <v>14</v>
      </c>
      <c r="AY137" s="277" t="s">
        <v>135</v>
      </c>
    </row>
    <row r="138" s="2" customFormat="1" ht="24.15" customHeight="1">
      <c r="A138" s="38"/>
      <c r="B138" s="39"/>
      <c r="C138" s="226" t="s">
        <v>89</v>
      </c>
      <c r="D138" s="226" t="s">
        <v>137</v>
      </c>
      <c r="E138" s="227" t="s">
        <v>490</v>
      </c>
      <c r="F138" s="228" t="s">
        <v>491</v>
      </c>
      <c r="G138" s="229" t="s">
        <v>287</v>
      </c>
      <c r="H138" s="230">
        <v>2</v>
      </c>
      <c r="I138" s="231"/>
      <c r="J138" s="232">
        <f>ROUND(I138*H138,2)</f>
        <v>0</v>
      </c>
      <c r="K138" s="228" t="s">
        <v>141</v>
      </c>
      <c r="L138" s="44"/>
      <c r="M138" s="233" t="s">
        <v>1</v>
      </c>
      <c r="N138" s="234" t="s">
        <v>45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142</v>
      </c>
      <c r="AT138" s="237" t="s">
        <v>137</v>
      </c>
      <c r="AU138" s="237" t="s">
        <v>89</v>
      </c>
      <c r="AY138" s="17" t="s">
        <v>135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14</v>
      </c>
      <c r="BK138" s="238">
        <f>ROUND(I138*H138,2)</f>
        <v>0</v>
      </c>
      <c r="BL138" s="17" t="s">
        <v>142</v>
      </c>
      <c r="BM138" s="237" t="s">
        <v>492</v>
      </c>
    </row>
    <row r="139" s="2" customFormat="1">
      <c r="A139" s="38"/>
      <c r="B139" s="39"/>
      <c r="C139" s="40"/>
      <c r="D139" s="239" t="s">
        <v>144</v>
      </c>
      <c r="E139" s="40"/>
      <c r="F139" s="240" t="s">
        <v>493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144</v>
      </c>
      <c r="AU139" s="17" t="s">
        <v>89</v>
      </c>
    </row>
    <row r="140" s="2" customFormat="1">
      <c r="A140" s="38"/>
      <c r="B140" s="39"/>
      <c r="C140" s="40"/>
      <c r="D140" s="244" t="s">
        <v>145</v>
      </c>
      <c r="E140" s="40"/>
      <c r="F140" s="245" t="s">
        <v>494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89</v>
      </c>
    </row>
    <row r="141" s="15" customFormat="1">
      <c r="A141" s="15"/>
      <c r="B141" s="282"/>
      <c r="C141" s="283"/>
      <c r="D141" s="239" t="s">
        <v>223</v>
      </c>
      <c r="E141" s="284" t="s">
        <v>1</v>
      </c>
      <c r="F141" s="285" t="s">
        <v>488</v>
      </c>
      <c r="G141" s="283"/>
      <c r="H141" s="284" t="s">
        <v>1</v>
      </c>
      <c r="I141" s="286"/>
      <c r="J141" s="283"/>
      <c r="K141" s="283"/>
      <c r="L141" s="287"/>
      <c r="M141" s="288"/>
      <c r="N141" s="289"/>
      <c r="O141" s="289"/>
      <c r="P141" s="289"/>
      <c r="Q141" s="289"/>
      <c r="R141" s="289"/>
      <c r="S141" s="289"/>
      <c r="T141" s="29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91" t="s">
        <v>223</v>
      </c>
      <c r="AU141" s="291" t="s">
        <v>89</v>
      </c>
      <c r="AV141" s="15" t="s">
        <v>14</v>
      </c>
      <c r="AW141" s="15" t="s">
        <v>34</v>
      </c>
      <c r="AX141" s="15" t="s">
        <v>80</v>
      </c>
      <c r="AY141" s="291" t="s">
        <v>135</v>
      </c>
    </row>
    <row r="142" s="13" customFormat="1">
      <c r="A142" s="13"/>
      <c r="B142" s="256"/>
      <c r="C142" s="257"/>
      <c r="D142" s="239" t="s">
        <v>223</v>
      </c>
      <c r="E142" s="258" t="s">
        <v>1</v>
      </c>
      <c r="F142" s="259" t="s">
        <v>489</v>
      </c>
      <c r="G142" s="257"/>
      <c r="H142" s="260">
        <v>2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6" t="s">
        <v>223</v>
      </c>
      <c r="AU142" s="266" t="s">
        <v>89</v>
      </c>
      <c r="AV142" s="13" t="s">
        <v>89</v>
      </c>
      <c r="AW142" s="13" t="s">
        <v>34</v>
      </c>
      <c r="AX142" s="13" t="s">
        <v>80</v>
      </c>
      <c r="AY142" s="266" t="s">
        <v>135</v>
      </c>
    </row>
    <row r="143" s="14" customFormat="1">
      <c r="A143" s="14"/>
      <c r="B143" s="267"/>
      <c r="C143" s="268"/>
      <c r="D143" s="239" t="s">
        <v>223</v>
      </c>
      <c r="E143" s="269" t="s">
        <v>1</v>
      </c>
      <c r="F143" s="270" t="s">
        <v>225</v>
      </c>
      <c r="G143" s="268"/>
      <c r="H143" s="271">
        <v>2</v>
      </c>
      <c r="I143" s="272"/>
      <c r="J143" s="268"/>
      <c r="K143" s="268"/>
      <c r="L143" s="273"/>
      <c r="M143" s="274"/>
      <c r="N143" s="275"/>
      <c r="O143" s="275"/>
      <c r="P143" s="275"/>
      <c r="Q143" s="275"/>
      <c r="R143" s="275"/>
      <c r="S143" s="275"/>
      <c r="T143" s="27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7" t="s">
        <v>223</v>
      </c>
      <c r="AU143" s="277" t="s">
        <v>89</v>
      </c>
      <c r="AV143" s="14" t="s">
        <v>142</v>
      </c>
      <c r="AW143" s="14" t="s">
        <v>34</v>
      </c>
      <c r="AX143" s="14" t="s">
        <v>14</v>
      </c>
      <c r="AY143" s="277" t="s">
        <v>135</v>
      </c>
    </row>
    <row r="144" s="2" customFormat="1" ht="33" customHeight="1">
      <c r="A144" s="38"/>
      <c r="B144" s="39"/>
      <c r="C144" s="226" t="s">
        <v>151</v>
      </c>
      <c r="D144" s="226" t="s">
        <v>137</v>
      </c>
      <c r="E144" s="227" t="s">
        <v>495</v>
      </c>
      <c r="F144" s="228" t="s">
        <v>496</v>
      </c>
      <c r="G144" s="229" t="s">
        <v>287</v>
      </c>
      <c r="H144" s="230">
        <v>2</v>
      </c>
      <c r="I144" s="231"/>
      <c r="J144" s="232">
        <f>ROUND(I144*H144,2)</f>
        <v>0</v>
      </c>
      <c r="K144" s="228" t="s">
        <v>141</v>
      </c>
      <c r="L144" s="44"/>
      <c r="M144" s="233" t="s">
        <v>1</v>
      </c>
      <c r="N144" s="234" t="s">
        <v>45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142</v>
      </c>
      <c r="AT144" s="237" t="s">
        <v>137</v>
      </c>
      <c r="AU144" s="237" t="s">
        <v>89</v>
      </c>
      <c r="AY144" s="17" t="s">
        <v>135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14</v>
      </c>
      <c r="BK144" s="238">
        <f>ROUND(I144*H144,2)</f>
        <v>0</v>
      </c>
      <c r="BL144" s="17" t="s">
        <v>142</v>
      </c>
      <c r="BM144" s="237" t="s">
        <v>497</v>
      </c>
    </row>
    <row r="145" s="2" customFormat="1">
      <c r="A145" s="38"/>
      <c r="B145" s="39"/>
      <c r="C145" s="40"/>
      <c r="D145" s="239" t="s">
        <v>144</v>
      </c>
      <c r="E145" s="40"/>
      <c r="F145" s="240" t="s">
        <v>498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144</v>
      </c>
      <c r="AU145" s="17" t="s">
        <v>89</v>
      </c>
    </row>
    <row r="146" s="2" customFormat="1">
      <c r="A146" s="38"/>
      <c r="B146" s="39"/>
      <c r="C146" s="40"/>
      <c r="D146" s="244" t="s">
        <v>145</v>
      </c>
      <c r="E146" s="40"/>
      <c r="F146" s="245" t="s">
        <v>499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145</v>
      </c>
      <c r="AU146" s="17" t="s">
        <v>89</v>
      </c>
    </row>
    <row r="147" s="15" customFormat="1">
      <c r="A147" s="15"/>
      <c r="B147" s="282"/>
      <c r="C147" s="283"/>
      <c r="D147" s="239" t="s">
        <v>223</v>
      </c>
      <c r="E147" s="284" t="s">
        <v>1</v>
      </c>
      <c r="F147" s="285" t="s">
        <v>488</v>
      </c>
      <c r="G147" s="283"/>
      <c r="H147" s="284" t="s">
        <v>1</v>
      </c>
      <c r="I147" s="286"/>
      <c r="J147" s="283"/>
      <c r="K147" s="283"/>
      <c r="L147" s="287"/>
      <c r="M147" s="288"/>
      <c r="N147" s="289"/>
      <c r="O147" s="289"/>
      <c r="P147" s="289"/>
      <c r="Q147" s="289"/>
      <c r="R147" s="289"/>
      <c r="S147" s="289"/>
      <c r="T147" s="29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91" t="s">
        <v>223</v>
      </c>
      <c r="AU147" s="291" t="s">
        <v>89</v>
      </c>
      <c r="AV147" s="15" t="s">
        <v>14</v>
      </c>
      <c r="AW147" s="15" t="s">
        <v>34</v>
      </c>
      <c r="AX147" s="15" t="s">
        <v>80</v>
      </c>
      <c r="AY147" s="291" t="s">
        <v>135</v>
      </c>
    </row>
    <row r="148" s="13" customFormat="1">
      <c r="A148" s="13"/>
      <c r="B148" s="256"/>
      <c r="C148" s="257"/>
      <c r="D148" s="239" t="s">
        <v>223</v>
      </c>
      <c r="E148" s="258" t="s">
        <v>1</v>
      </c>
      <c r="F148" s="259" t="s">
        <v>489</v>
      </c>
      <c r="G148" s="257"/>
      <c r="H148" s="260">
        <v>2</v>
      </c>
      <c r="I148" s="261"/>
      <c r="J148" s="257"/>
      <c r="K148" s="257"/>
      <c r="L148" s="262"/>
      <c r="M148" s="263"/>
      <c r="N148" s="264"/>
      <c r="O148" s="264"/>
      <c r="P148" s="264"/>
      <c r="Q148" s="264"/>
      <c r="R148" s="264"/>
      <c r="S148" s="264"/>
      <c r="T148" s="26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6" t="s">
        <v>223</v>
      </c>
      <c r="AU148" s="266" t="s">
        <v>89</v>
      </c>
      <c r="AV148" s="13" t="s">
        <v>89</v>
      </c>
      <c r="AW148" s="13" t="s">
        <v>34</v>
      </c>
      <c r="AX148" s="13" t="s">
        <v>80</v>
      </c>
      <c r="AY148" s="266" t="s">
        <v>135</v>
      </c>
    </row>
    <row r="149" s="14" customFormat="1">
      <c r="A149" s="14"/>
      <c r="B149" s="267"/>
      <c r="C149" s="268"/>
      <c r="D149" s="239" t="s">
        <v>223</v>
      </c>
      <c r="E149" s="269" t="s">
        <v>1</v>
      </c>
      <c r="F149" s="270" t="s">
        <v>225</v>
      </c>
      <c r="G149" s="268"/>
      <c r="H149" s="271">
        <v>2</v>
      </c>
      <c r="I149" s="272"/>
      <c r="J149" s="268"/>
      <c r="K149" s="268"/>
      <c r="L149" s="273"/>
      <c r="M149" s="274"/>
      <c r="N149" s="275"/>
      <c r="O149" s="275"/>
      <c r="P149" s="275"/>
      <c r="Q149" s="275"/>
      <c r="R149" s="275"/>
      <c r="S149" s="275"/>
      <c r="T149" s="27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7" t="s">
        <v>223</v>
      </c>
      <c r="AU149" s="277" t="s">
        <v>89</v>
      </c>
      <c r="AV149" s="14" t="s">
        <v>142</v>
      </c>
      <c r="AW149" s="14" t="s">
        <v>34</v>
      </c>
      <c r="AX149" s="14" t="s">
        <v>14</v>
      </c>
      <c r="AY149" s="277" t="s">
        <v>135</v>
      </c>
    </row>
    <row r="150" s="2" customFormat="1" ht="16.5" customHeight="1">
      <c r="A150" s="38"/>
      <c r="B150" s="39"/>
      <c r="C150" s="226" t="s">
        <v>142</v>
      </c>
      <c r="D150" s="226" t="s">
        <v>137</v>
      </c>
      <c r="E150" s="227" t="s">
        <v>500</v>
      </c>
      <c r="F150" s="228" t="s">
        <v>501</v>
      </c>
      <c r="G150" s="229" t="s">
        <v>287</v>
      </c>
      <c r="H150" s="230">
        <v>2</v>
      </c>
      <c r="I150" s="231"/>
      <c r="J150" s="232">
        <f>ROUND(I150*H150,2)</f>
        <v>0</v>
      </c>
      <c r="K150" s="228" t="s">
        <v>141</v>
      </c>
      <c r="L150" s="44"/>
      <c r="M150" s="233" t="s">
        <v>1</v>
      </c>
      <c r="N150" s="234" t="s">
        <v>45</v>
      </c>
      <c r="O150" s="91"/>
      <c r="P150" s="235">
        <f>O150*H150</f>
        <v>0</v>
      </c>
      <c r="Q150" s="235">
        <v>0.00018000000000000001</v>
      </c>
      <c r="R150" s="235">
        <f>Q150*H150</f>
        <v>0.00036000000000000002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142</v>
      </c>
      <c r="AT150" s="237" t="s">
        <v>137</v>
      </c>
      <c r="AU150" s="237" t="s">
        <v>89</v>
      </c>
      <c r="AY150" s="17" t="s">
        <v>135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14</v>
      </c>
      <c r="BK150" s="238">
        <f>ROUND(I150*H150,2)</f>
        <v>0</v>
      </c>
      <c r="BL150" s="17" t="s">
        <v>142</v>
      </c>
      <c r="BM150" s="237" t="s">
        <v>502</v>
      </c>
    </row>
    <row r="151" s="2" customFormat="1">
      <c r="A151" s="38"/>
      <c r="B151" s="39"/>
      <c r="C151" s="40"/>
      <c r="D151" s="239" t="s">
        <v>144</v>
      </c>
      <c r="E151" s="40"/>
      <c r="F151" s="240" t="s">
        <v>503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144</v>
      </c>
      <c r="AU151" s="17" t="s">
        <v>89</v>
      </c>
    </row>
    <row r="152" s="2" customFormat="1">
      <c r="A152" s="38"/>
      <c r="B152" s="39"/>
      <c r="C152" s="40"/>
      <c r="D152" s="244" t="s">
        <v>145</v>
      </c>
      <c r="E152" s="40"/>
      <c r="F152" s="245" t="s">
        <v>504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89</v>
      </c>
    </row>
    <row r="153" s="15" customFormat="1">
      <c r="A153" s="15"/>
      <c r="B153" s="282"/>
      <c r="C153" s="283"/>
      <c r="D153" s="239" t="s">
        <v>223</v>
      </c>
      <c r="E153" s="284" t="s">
        <v>1</v>
      </c>
      <c r="F153" s="285" t="s">
        <v>488</v>
      </c>
      <c r="G153" s="283"/>
      <c r="H153" s="284" t="s">
        <v>1</v>
      </c>
      <c r="I153" s="286"/>
      <c r="J153" s="283"/>
      <c r="K153" s="283"/>
      <c r="L153" s="287"/>
      <c r="M153" s="288"/>
      <c r="N153" s="289"/>
      <c r="O153" s="289"/>
      <c r="P153" s="289"/>
      <c r="Q153" s="289"/>
      <c r="R153" s="289"/>
      <c r="S153" s="289"/>
      <c r="T153" s="29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91" t="s">
        <v>223</v>
      </c>
      <c r="AU153" s="291" t="s">
        <v>89</v>
      </c>
      <c r="AV153" s="15" t="s">
        <v>14</v>
      </c>
      <c r="AW153" s="15" t="s">
        <v>34</v>
      </c>
      <c r="AX153" s="15" t="s">
        <v>80</v>
      </c>
      <c r="AY153" s="291" t="s">
        <v>135</v>
      </c>
    </row>
    <row r="154" s="13" customFormat="1">
      <c r="A154" s="13"/>
      <c r="B154" s="256"/>
      <c r="C154" s="257"/>
      <c r="D154" s="239" t="s">
        <v>223</v>
      </c>
      <c r="E154" s="258" t="s">
        <v>1</v>
      </c>
      <c r="F154" s="259" t="s">
        <v>489</v>
      </c>
      <c r="G154" s="257"/>
      <c r="H154" s="260">
        <v>2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6" t="s">
        <v>223</v>
      </c>
      <c r="AU154" s="266" t="s">
        <v>89</v>
      </c>
      <c r="AV154" s="13" t="s">
        <v>89</v>
      </c>
      <c r="AW154" s="13" t="s">
        <v>34</v>
      </c>
      <c r="AX154" s="13" t="s">
        <v>80</v>
      </c>
      <c r="AY154" s="266" t="s">
        <v>135</v>
      </c>
    </row>
    <row r="155" s="14" customFormat="1">
      <c r="A155" s="14"/>
      <c r="B155" s="267"/>
      <c r="C155" s="268"/>
      <c r="D155" s="239" t="s">
        <v>223</v>
      </c>
      <c r="E155" s="269" t="s">
        <v>1</v>
      </c>
      <c r="F155" s="270" t="s">
        <v>225</v>
      </c>
      <c r="G155" s="268"/>
      <c r="H155" s="271">
        <v>2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7" t="s">
        <v>223</v>
      </c>
      <c r="AU155" s="277" t="s">
        <v>89</v>
      </c>
      <c r="AV155" s="14" t="s">
        <v>142</v>
      </c>
      <c r="AW155" s="14" t="s">
        <v>34</v>
      </c>
      <c r="AX155" s="14" t="s">
        <v>14</v>
      </c>
      <c r="AY155" s="277" t="s">
        <v>135</v>
      </c>
    </row>
    <row r="156" s="2" customFormat="1" ht="24.15" customHeight="1">
      <c r="A156" s="38"/>
      <c r="B156" s="39"/>
      <c r="C156" s="226" t="s">
        <v>160</v>
      </c>
      <c r="D156" s="226" t="s">
        <v>137</v>
      </c>
      <c r="E156" s="227" t="s">
        <v>138</v>
      </c>
      <c r="F156" s="228" t="s">
        <v>139</v>
      </c>
      <c r="G156" s="229" t="s">
        <v>140</v>
      </c>
      <c r="H156" s="230">
        <v>5</v>
      </c>
      <c r="I156" s="231"/>
      <c r="J156" s="232">
        <f>ROUND(I156*H156,2)</f>
        <v>0</v>
      </c>
      <c r="K156" s="228" t="s">
        <v>141</v>
      </c>
      <c r="L156" s="44"/>
      <c r="M156" s="233" t="s">
        <v>1</v>
      </c>
      <c r="N156" s="234" t="s">
        <v>45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0.26000000000000001</v>
      </c>
      <c r="T156" s="236">
        <f>S156*H156</f>
        <v>1.3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142</v>
      </c>
      <c r="AT156" s="237" t="s">
        <v>137</v>
      </c>
      <c r="AU156" s="237" t="s">
        <v>89</v>
      </c>
      <c r="AY156" s="17" t="s">
        <v>135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14</v>
      </c>
      <c r="BK156" s="238">
        <f>ROUND(I156*H156,2)</f>
        <v>0</v>
      </c>
      <c r="BL156" s="17" t="s">
        <v>142</v>
      </c>
      <c r="BM156" s="237" t="s">
        <v>505</v>
      </c>
    </row>
    <row r="157" s="2" customFormat="1">
      <c r="A157" s="38"/>
      <c r="B157" s="39"/>
      <c r="C157" s="40"/>
      <c r="D157" s="239" t="s">
        <v>144</v>
      </c>
      <c r="E157" s="40"/>
      <c r="F157" s="240" t="s">
        <v>506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144</v>
      </c>
      <c r="AU157" s="17" t="s">
        <v>89</v>
      </c>
    </row>
    <row r="158" s="2" customFormat="1">
      <c r="A158" s="38"/>
      <c r="B158" s="39"/>
      <c r="C158" s="40"/>
      <c r="D158" s="244" t="s">
        <v>145</v>
      </c>
      <c r="E158" s="40"/>
      <c r="F158" s="245" t="s">
        <v>146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145</v>
      </c>
      <c r="AU158" s="17" t="s">
        <v>89</v>
      </c>
    </row>
    <row r="159" s="13" customFormat="1">
      <c r="A159" s="13"/>
      <c r="B159" s="256"/>
      <c r="C159" s="257"/>
      <c r="D159" s="239" t="s">
        <v>223</v>
      </c>
      <c r="E159" s="258" t="s">
        <v>1</v>
      </c>
      <c r="F159" s="259" t="s">
        <v>507</v>
      </c>
      <c r="G159" s="257"/>
      <c r="H159" s="260">
        <v>5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6" t="s">
        <v>223</v>
      </c>
      <c r="AU159" s="266" t="s">
        <v>89</v>
      </c>
      <c r="AV159" s="13" t="s">
        <v>89</v>
      </c>
      <c r="AW159" s="13" t="s">
        <v>34</v>
      </c>
      <c r="AX159" s="13" t="s">
        <v>80</v>
      </c>
      <c r="AY159" s="266" t="s">
        <v>135</v>
      </c>
    </row>
    <row r="160" s="14" customFormat="1">
      <c r="A160" s="14"/>
      <c r="B160" s="267"/>
      <c r="C160" s="268"/>
      <c r="D160" s="239" t="s">
        <v>223</v>
      </c>
      <c r="E160" s="269" t="s">
        <v>1</v>
      </c>
      <c r="F160" s="270" t="s">
        <v>225</v>
      </c>
      <c r="G160" s="268"/>
      <c r="H160" s="271">
        <v>5</v>
      </c>
      <c r="I160" s="272"/>
      <c r="J160" s="268"/>
      <c r="K160" s="268"/>
      <c r="L160" s="273"/>
      <c r="M160" s="274"/>
      <c r="N160" s="275"/>
      <c r="O160" s="275"/>
      <c r="P160" s="275"/>
      <c r="Q160" s="275"/>
      <c r="R160" s="275"/>
      <c r="S160" s="275"/>
      <c r="T160" s="27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7" t="s">
        <v>223</v>
      </c>
      <c r="AU160" s="277" t="s">
        <v>89</v>
      </c>
      <c r="AV160" s="14" t="s">
        <v>142</v>
      </c>
      <c r="AW160" s="14" t="s">
        <v>34</v>
      </c>
      <c r="AX160" s="14" t="s">
        <v>14</v>
      </c>
      <c r="AY160" s="277" t="s">
        <v>135</v>
      </c>
    </row>
    <row r="161" s="2" customFormat="1" ht="24.15" customHeight="1">
      <c r="A161" s="38"/>
      <c r="B161" s="39"/>
      <c r="C161" s="226" t="s">
        <v>165</v>
      </c>
      <c r="D161" s="226" t="s">
        <v>137</v>
      </c>
      <c r="E161" s="227" t="s">
        <v>508</v>
      </c>
      <c r="F161" s="228" t="s">
        <v>509</v>
      </c>
      <c r="G161" s="229" t="s">
        <v>140</v>
      </c>
      <c r="H161" s="230">
        <v>8</v>
      </c>
      <c r="I161" s="231"/>
      <c r="J161" s="232">
        <f>ROUND(I161*H161,2)</f>
        <v>0</v>
      </c>
      <c r="K161" s="228" t="s">
        <v>141</v>
      </c>
      <c r="L161" s="44"/>
      <c r="M161" s="233" t="s">
        <v>1</v>
      </c>
      <c r="N161" s="234" t="s">
        <v>45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0.625</v>
      </c>
      <c r="T161" s="236">
        <f>S161*H161</f>
        <v>5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142</v>
      </c>
      <c r="AT161" s="237" t="s">
        <v>137</v>
      </c>
      <c r="AU161" s="237" t="s">
        <v>89</v>
      </c>
      <c r="AY161" s="17" t="s">
        <v>135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14</v>
      </c>
      <c r="BK161" s="238">
        <f>ROUND(I161*H161,2)</f>
        <v>0</v>
      </c>
      <c r="BL161" s="17" t="s">
        <v>142</v>
      </c>
      <c r="BM161" s="237" t="s">
        <v>510</v>
      </c>
    </row>
    <row r="162" s="2" customFormat="1">
      <c r="A162" s="38"/>
      <c r="B162" s="39"/>
      <c r="C162" s="40"/>
      <c r="D162" s="239" t="s">
        <v>144</v>
      </c>
      <c r="E162" s="40"/>
      <c r="F162" s="240" t="s">
        <v>511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144</v>
      </c>
      <c r="AU162" s="17" t="s">
        <v>89</v>
      </c>
    </row>
    <row r="163" s="2" customFormat="1">
      <c r="A163" s="38"/>
      <c r="B163" s="39"/>
      <c r="C163" s="40"/>
      <c r="D163" s="244" t="s">
        <v>145</v>
      </c>
      <c r="E163" s="40"/>
      <c r="F163" s="245" t="s">
        <v>512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145</v>
      </c>
      <c r="AU163" s="17" t="s">
        <v>89</v>
      </c>
    </row>
    <row r="164" s="15" customFormat="1">
      <c r="A164" s="15"/>
      <c r="B164" s="282"/>
      <c r="C164" s="283"/>
      <c r="D164" s="239" t="s">
        <v>223</v>
      </c>
      <c r="E164" s="284" t="s">
        <v>1</v>
      </c>
      <c r="F164" s="285" t="s">
        <v>488</v>
      </c>
      <c r="G164" s="283"/>
      <c r="H164" s="284" t="s">
        <v>1</v>
      </c>
      <c r="I164" s="286"/>
      <c r="J164" s="283"/>
      <c r="K164" s="283"/>
      <c r="L164" s="287"/>
      <c r="M164" s="288"/>
      <c r="N164" s="289"/>
      <c r="O164" s="289"/>
      <c r="P164" s="289"/>
      <c r="Q164" s="289"/>
      <c r="R164" s="289"/>
      <c r="S164" s="289"/>
      <c r="T164" s="29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91" t="s">
        <v>223</v>
      </c>
      <c r="AU164" s="291" t="s">
        <v>89</v>
      </c>
      <c r="AV164" s="15" t="s">
        <v>14</v>
      </c>
      <c r="AW164" s="15" t="s">
        <v>34</v>
      </c>
      <c r="AX164" s="15" t="s">
        <v>80</v>
      </c>
      <c r="AY164" s="291" t="s">
        <v>135</v>
      </c>
    </row>
    <row r="165" s="13" customFormat="1">
      <c r="A165" s="13"/>
      <c r="B165" s="256"/>
      <c r="C165" s="257"/>
      <c r="D165" s="239" t="s">
        <v>223</v>
      </c>
      <c r="E165" s="258" t="s">
        <v>1</v>
      </c>
      <c r="F165" s="259" t="s">
        <v>513</v>
      </c>
      <c r="G165" s="257"/>
      <c r="H165" s="260">
        <v>8</v>
      </c>
      <c r="I165" s="261"/>
      <c r="J165" s="257"/>
      <c r="K165" s="257"/>
      <c r="L165" s="262"/>
      <c r="M165" s="263"/>
      <c r="N165" s="264"/>
      <c r="O165" s="264"/>
      <c r="P165" s="264"/>
      <c r="Q165" s="264"/>
      <c r="R165" s="264"/>
      <c r="S165" s="264"/>
      <c r="T165" s="26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6" t="s">
        <v>223</v>
      </c>
      <c r="AU165" s="266" t="s">
        <v>89</v>
      </c>
      <c r="AV165" s="13" t="s">
        <v>89</v>
      </c>
      <c r="AW165" s="13" t="s">
        <v>34</v>
      </c>
      <c r="AX165" s="13" t="s">
        <v>80</v>
      </c>
      <c r="AY165" s="266" t="s">
        <v>135</v>
      </c>
    </row>
    <row r="166" s="14" customFormat="1">
      <c r="A166" s="14"/>
      <c r="B166" s="267"/>
      <c r="C166" s="268"/>
      <c r="D166" s="239" t="s">
        <v>223</v>
      </c>
      <c r="E166" s="269" t="s">
        <v>1</v>
      </c>
      <c r="F166" s="270" t="s">
        <v>225</v>
      </c>
      <c r="G166" s="268"/>
      <c r="H166" s="271">
        <v>8</v>
      </c>
      <c r="I166" s="272"/>
      <c r="J166" s="268"/>
      <c r="K166" s="268"/>
      <c r="L166" s="273"/>
      <c r="M166" s="274"/>
      <c r="N166" s="275"/>
      <c r="O166" s="275"/>
      <c r="P166" s="275"/>
      <c r="Q166" s="275"/>
      <c r="R166" s="275"/>
      <c r="S166" s="275"/>
      <c r="T166" s="27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7" t="s">
        <v>223</v>
      </c>
      <c r="AU166" s="277" t="s">
        <v>89</v>
      </c>
      <c r="AV166" s="14" t="s">
        <v>142</v>
      </c>
      <c r="AW166" s="14" t="s">
        <v>34</v>
      </c>
      <c r="AX166" s="14" t="s">
        <v>14</v>
      </c>
      <c r="AY166" s="277" t="s">
        <v>135</v>
      </c>
    </row>
    <row r="167" s="2" customFormat="1" ht="24.15" customHeight="1">
      <c r="A167" s="38"/>
      <c r="B167" s="39"/>
      <c r="C167" s="226" t="s">
        <v>171</v>
      </c>
      <c r="D167" s="226" t="s">
        <v>137</v>
      </c>
      <c r="E167" s="227" t="s">
        <v>514</v>
      </c>
      <c r="F167" s="228" t="s">
        <v>515</v>
      </c>
      <c r="G167" s="229" t="s">
        <v>140</v>
      </c>
      <c r="H167" s="230">
        <v>45</v>
      </c>
      <c r="I167" s="231"/>
      <c r="J167" s="232">
        <f>ROUND(I167*H167,2)</f>
        <v>0</v>
      </c>
      <c r="K167" s="228" t="s">
        <v>141</v>
      </c>
      <c r="L167" s="44"/>
      <c r="M167" s="233" t="s">
        <v>1</v>
      </c>
      <c r="N167" s="234" t="s">
        <v>45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0.22</v>
      </c>
      <c r="T167" s="236">
        <f>S167*H167</f>
        <v>9.9000000000000004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142</v>
      </c>
      <c r="AT167" s="237" t="s">
        <v>137</v>
      </c>
      <c r="AU167" s="237" t="s">
        <v>89</v>
      </c>
      <c r="AY167" s="17" t="s">
        <v>135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14</v>
      </c>
      <c r="BK167" s="238">
        <f>ROUND(I167*H167,2)</f>
        <v>0</v>
      </c>
      <c r="BL167" s="17" t="s">
        <v>142</v>
      </c>
      <c r="BM167" s="237" t="s">
        <v>516</v>
      </c>
    </row>
    <row r="168" s="2" customFormat="1">
      <c r="A168" s="38"/>
      <c r="B168" s="39"/>
      <c r="C168" s="40"/>
      <c r="D168" s="239" t="s">
        <v>144</v>
      </c>
      <c r="E168" s="40"/>
      <c r="F168" s="240" t="s">
        <v>517</v>
      </c>
      <c r="G168" s="40"/>
      <c r="H168" s="40"/>
      <c r="I168" s="241"/>
      <c r="J168" s="40"/>
      <c r="K168" s="40"/>
      <c r="L168" s="44"/>
      <c r="M168" s="242"/>
      <c r="N168" s="243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144</v>
      </c>
      <c r="AU168" s="17" t="s">
        <v>89</v>
      </c>
    </row>
    <row r="169" s="2" customFormat="1">
      <c r="A169" s="38"/>
      <c r="B169" s="39"/>
      <c r="C169" s="40"/>
      <c r="D169" s="244" t="s">
        <v>145</v>
      </c>
      <c r="E169" s="40"/>
      <c r="F169" s="245" t="s">
        <v>518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145</v>
      </c>
      <c r="AU169" s="17" t="s">
        <v>89</v>
      </c>
    </row>
    <row r="170" s="15" customFormat="1">
      <c r="A170" s="15"/>
      <c r="B170" s="282"/>
      <c r="C170" s="283"/>
      <c r="D170" s="239" t="s">
        <v>223</v>
      </c>
      <c r="E170" s="284" t="s">
        <v>1</v>
      </c>
      <c r="F170" s="285" t="s">
        <v>488</v>
      </c>
      <c r="G170" s="283"/>
      <c r="H170" s="284" t="s">
        <v>1</v>
      </c>
      <c r="I170" s="286"/>
      <c r="J170" s="283"/>
      <c r="K170" s="283"/>
      <c r="L170" s="287"/>
      <c r="M170" s="288"/>
      <c r="N170" s="289"/>
      <c r="O170" s="289"/>
      <c r="P170" s="289"/>
      <c r="Q170" s="289"/>
      <c r="R170" s="289"/>
      <c r="S170" s="289"/>
      <c r="T170" s="29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91" t="s">
        <v>223</v>
      </c>
      <c r="AU170" s="291" t="s">
        <v>89</v>
      </c>
      <c r="AV170" s="15" t="s">
        <v>14</v>
      </c>
      <c r="AW170" s="15" t="s">
        <v>34</v>
      </c>
      <c r="AX170" s="15" t="s">
        <v>80</v>
      </c>
      <c r="AY170" s="291" t="s">
        <v>135</v>
      </c>
    </row>
    <row r="171" s="13" customFormat="1">
      <c r="A171" s="13"/>
      <c r="B171" s="256"/>
      <c r="C171" s="257"/>
      <c r="D171" s="239" t="s">
        <v>223</v>
      </c>
      <c r="E171" s="258" t="s">
        <v>1</v>
      </c>
      <c r="F171" s="259" t="s">
        <v>519</v>
      </c>
      <c r="G171" s="257"/>
      <c r="H171" s="260">
        <v>45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6" t="s">
        <v>223</v>
      </c>
      <c r="AU171" s="266" t="s">
        <v>89</v>
      </c>
      <c r="AV171" s="13" t="s">
        <v>89</v>
      </c>
      <c r="AW171" s="13" t="s">
        <v>34</v>
      </c>
      <c r="AX171" s="13" t="s">
        <v>80</v>
      </c>
      <c r="AY171" s="266" t="s">
        <v>135</v>
      </c>
    </row>
    <row r="172" s="14" customFormat="1">
      <c r="A172" s="14"/>
      <c r="B172" s="267"/>
      <c r="C172" s="268"/>
      <c r="D172" s="239" t="s">
        <v>223</v>
      </c>
      <c r="E172" s="269" t="s">
        <v>1</v>
      </c>
      <c r="F172" s="270" t="s">
        <v>225</v>
      </c>
      <c r="G172" s="268"/>
      <c r="H172" s="271">
        <v>45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7" t="s">
        <v>223</v>
      </c>
      <c r="AU172" s="277" t="s">
        <v>89</v>
      </c>
      <c r="AV172" s="14" t="s">
        <v>142</v>
      </c>
      <c r="AW172" s="14" t="s">
        <v>34</v>
      </c>
      <c r="AX172" s="14" t="s">
        <v>14</v>
      </c>
      <c r="AY172" s="277" t="s">
        <v>135</v>
      </c>
    </row>
    <row r="173" s="2" customFormat="1" ht="16.5" customHeight="1">
      <c r="A173" s="38"/>
      <c r="B173" s="39"/>
      <c r="C173" s="226" t="s">
        <v>178</v>
      </c>
      <c r="D173" s="226" t="s">
        <v>137</v>
      </c>
      <c r="E173" s="227" t="s">
        <v>520</v>
      </c>
      <c r="F173" s="228" t="s">
        <v>521</v>
      </c>
      <c r="G173" s="229" t="s">
        <v>168</v>
      </c>
      <c r="H173" s="230">
        <v>65</v>
      </c>
      <c r="I173" s="231"/>
      <c r="J173" s="232">
        <f>ROUND(I173*H173,2)</f>
        <v>0</v>
      </c>
      <c r="K173" s="228" t="s">
        <v>141</v>
      </c>
      <c r="L173" s="44"/>
      <c r="M173" s="233" t="s">
        <v>1</v>
      </c>
      <c r="N173" s="234" t="s">
        <v>45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0.20499999999999999</v>
      </c>
      <c r="T173" s="236">
        <f>S173*H173</f>
        <v>13.324999999999999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142</v>
      </c>
      <c r="AT173" s="237" t="s">
        <v>137</v>
      </c>
      <c r="AU173" s="237" t="s">
        <v>89</v>
      </c>
      <c r="AY173" s="17" t="s">
        <v>135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14</v>
      </c>
      <c r="BK173" s="238">
        <f>ROUND(I173*H173,2)</f>
        <v>0</v>
      </c>
      <c r="BL173" s="17" t="s">
        <v>142</v>
      </c>
      <c r="BM173" s="237" t="s">
        <v>522</v>
      </c>
    </row>
    <row r="174" s="2" customFormat="1">
      <c r="A174" s="38"/>
      <c r="B174" s="39"/>
      <c r="C174" s="40"/>
      <c r="D174" s="239" t="s">
        <v>144</v>
      </c>
      <c r="E174" s="40"/>
      <c r="F174" s="240" t="s">
        <v>523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144</v>
      </c>
      <c r="AU174" s="17" t="s">
        <v>89</v>
      </c>
    </row>
    <row r="175" s="2" customFormat="1">
      <c r="A175" s="38"/>
      <c r="B175" s="39"/>
      <c r="C175" s="40"/>
      <c r="D175" s="244" t="s">
        <v>145</v>
      </c>
      <c r="E175" s="40"/>
      <c r="F175" s="245" t="s">
        <v>524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145</v>
      </c>
      <c r="AU175" s="17" t="s">
        <v>89</v>
      </c>
    </row>
    <row r="176" s="15" customFormat="1">
      <c r="A176" s="15"/>
      <c r="B176" s="282"/>
      <c r="C176" s="283"/>
      <c r="D176" s="239" t="s">
        <v>223</v>
      </c>
      <c r="E176" s="284" t="s">
        <v>1</v>
      </c>
      <c r="F176" s="285" t="s">
        <v>488</v>
      </c>
      <c r="G176" s="283"/>
      <c r="H176" s="284" t="s">
        <v>1</v>
      </c>
      <c r="I176" s="286"/>
      <c r="J176" s="283"/>
      <c r="K176" s="283"/>
      <c r="L176" s="287"/>
      <c r="M176" s="288"/>
      <c r="N176" s="289"/>
      <c r="O176" s="289"/>
      <c r="P176" s="289"/>
      <c r="Q176" s="289"/>
      <c r="R176" s="289"/>
      <c r="S176" s="289"/>
      <c r="T176" s="29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1" t="s">
        <v>223</v>
      </c>
      <c r="AU176" s="291" t="s">
        <v>89</v>
      </c>
      <c r="AV176" s="15" t="s">
        <v>14</v>
      </c>
      <c r="AW176" s="15" t="s">
        <v>34</v>
      </c>
      <c r="AX176" s="15" t="s">
        <v>80</v>
      </c>
      <c r="AY176" s="291" t="s">
        <v>135</v>
      </c>
    </row>
    <row r="177" s="13" customFormat="1">
      <c r="A177" s="13"/>
      <c r="B177" s="256"/>
      <c r="C177" s="257"/>
      <c r="D177" s="239" t="s">
        <v>223</v>
      </c>
      <c r="E177" s="258" t="s">
        <v>1</v>
      </c>
      <c r="F177" s="259" t="s">
        <v>525</v>
      </c>
      <c r="G177" s="257"/>
      <c r="H177" s="260">
        <v>65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6" t="s">
        <v>223</v>
      </c>
      <c r="AU177" s="266" t="s">
        <v>89</v>
      </c>
      <c r="AV177" s="13" t="s">
        <v>89</v>
      </c>
      <c r="AW177" s="13" t="s">
        <v>34</v>
      </c>
      <c r="AX177" s="13" t="s">
        <v>80</v>
      </c>
      <c r="AY177" s="266" t="s">
        <v>135</v>
      </c>
    </row>
    <row r="178" s="14" customFormat="1">
      <c r="A178" s="14"/>
      <c r="B178" s="267"/>
      <c r="C178" s="268"/>
      <c r="D178" s="239" t="s">
        <v>223</v>
      </c>
      <c r="E178" s="269" t="s">
        <v>1</v>
      </c>
      <c r="F178" s="270" t="s">
        <v>225</v>
      </c>
      <c r="G178" s="268"/>
      <c r="H178" s="271">
        <v>65</v>
      </c>
      <c r="I178" s="272"/>
      <c r="J178" s="268"/>
      <c r="K178" s="268"/>
      <c r="L178" s="273"/>
      <c r="M178" s="274"/>
      <c r="N178" s="275"/>
      <c r="O178" s="275"/>
      <c r="P178" s="275"/>
      <c r="Q178" s="275"/>
      <c r="R178" s="275"/>
      <c r="S178" s="275"/>
      <c r="T178" s="27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7" t="s">
        <v>223</v>
      </c>
      <c r="AU178" s="277" t="s">
        <v>89</v>
      </c>
      <c r="AV178" s="14" t="s">
        <v>142</v>
      </c>
      <c r="AW178" s="14" t="s">
        <v>34</v>
      </c>
      <c r="AX178" s="14" t="s">
        <v>14</v>
      </c>
      <c r="AY178" s="277" t="s">
        <v>135</v>
      </c>
    </row>
    <row r="179" s="2" customFormat="1" ht="24.15" customHeight="1">
      <c r="A179" s="38"/>
      <c r="B179" s="39"/>
      <c r="C179" s="226" t="s">
        <v>183</v>
      </c>
      <c r="D179" s="226" t="s">
        <v>137</v>
      </c>
      <c r="E179" s="227" t="s">
        <v>526</v>
      </c>
      <c r="F179" s="228" t="s">
        <v>527</v>
      </c>
      <c r="G179" s="229" t="s">
        <v>140</v>
      </c>
      <c r="H179" s="230">
        <v>330</v>
      </c>
      <c r="I179" s="231"/>
      <c r="J179" s="232">
        <f>ROUND(I179*H179,2)</f>
        <v>0</v>
      </c>
      <c r="K179" s="228" t="s">
        <v>141</v>
      </c>
      <c r="L179" s="44"/>
      <c r="M179" s="233" t="s">
        <v>1</v>
      </c>
      <c r="N179" s="234" t="s">
        <v>45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142</v>
      </c>
      <c r="AT179" s="237" t="s">
        <v>137</v>
      </c>
      <c r="AU179" s="237" t="s">
        <v>89</v>
      </c>
      <c r="AY179" s="17" t="s">
        <v>135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14</v>
      </c>
      <c r="BK179" s="238">
        <f>ROUND(I179*H179,2)</f>
        <v>0</v>
      </c>
      <c r="BL179" s="17" t="s">
        <v>142</v>
      </c>
      <c r="BM179" s="237" t="s">
        <v>528</v>
      </c>
    </row>
    <row r="180" s="2" customFormat="1">
      <c r="A180" s="38"/>
      <c r="B180" s="39"/>
      <c r="C180" s="40"/>
      <c r="D180" s="239" t="s">
        <v>144</v>
      </c>
      <c r="E180" s="40"/>
      <c r="F180" s="240" t="s">
        <v>529</v>
      </c>
      <c r="G180" s="40"/>
      <c r="H180" s="40"/>
      <c r="I180" s="241"/>
      <c r="J180" s="40"/>
      <c r="K180" s="40"/>
      <c r="L180" s="44"/>
      <c r="M180" s="242"/>
      <c r="N180" s="243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144</v>
      </c>
      <c r="AU180" s="17" t="s">
        <v>89</v>
      </c>
    </row>
    <row r="181" s="2" customFormat="1">
      <c r="A181" s="38"/>
      <c r="B181" s="39"/>
      <c r="C181" s="40"/>
      <c r="D181" s="244" t="s">
        <v>145</v>
      </c>
      <c r="E181" s="40"/>
      <c r="F181" s="245" t="s">
        <v>530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145</v>
      </c>
      <c r="AU181" s="17" t="s">
        <v>89</v>
      </c>
    </row>
    <row r="182" s="15" customFormat="1">
      <c r="A182" s="15"/>
      <c r="B182" s="282"/>
      <c r="C182" s="283"/>
      <c r="D182" s="239" t="s">
        <v>223</v>
      </c>
      <c r="E182" s="284" t="s">
        <v>1</v>
      </c>
      <c r="F182" s="285" t="s">
        <v>488</v>
      </c>
      <c r="G182" s="283"/>
      <c r="H182" s="284" t="s">
        <v>1</v>
      </c>
      <c r="I182" s="286"/>
      <c r="J182" s="283"/>
      <c r="K182" s="283"/>
      <c r="L182" s="287"/>
      <c r="M182" s="288"/>
      <c r="N182" s="289"/>
      <c r="O182" s="289"/>
      <c r="P182" s="289"/>
      <c r="Q182" s="289"/>
      <c r="R182" s="289"/>
      <c r="S182" s="289"/>
      <c r="T182" s="29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91" t="s">
        <v>223</v>
      </c>
      <c r="AU182" s="291" t="s">
        <v>89</v>
      </c>
      <c r="AV182" s="15" t="s">
        <v>14</v>
      </c>
      <c r="AW182" s="15" t="s">
        <v>34</v>
      </c>
      <c r="AX182" s="15" t="s">
        <v>80</v>
      </c>
      <c r="AY182" s="291" t="s">
        <v>135</v>
      </c>
    </row>
    <row r="183" s="13" customFormat="1">
      <c r="A183" s="13"/>
      <c r="B183" s="256"/>
      <c r="C183" s="257"/>
      <c r="D183" s="239" t="s">
        <v>223</v>
      </c>
      <c r="E183" s="258" t="s">
        <v>1</v>
      </c>
      <c r="F183" s="259" t="s">
        <v>531</v>
      </c>
      <c r="G183" s="257"/>
      <c r="H183" s="260">
        <v>330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6" t="s">
        <v>223</v>
      </c>
      <c r="AU183" s="266" t="s">
        <v>89</v>
      </c>
      <c r="AV183" s="13" t="s">
        <v>89</v>
      </c>
      <c r="AW183" s="13" t="s">
        <v>34</v>
      </c>
      <c r="AX183" s="13" t="s">
        <v>80</v>
      </c>
      <c r="AY183" s="266" t="s">
        <v>135</v>
      </c>
    </row>
    <row r="184" s="14" customFormat="1">
      <c r="A184" s="14"/>
      <c r="B184" s="267"/>
      <c r="C184" s="268"/>
      <c r="D184" s="239" t="s">
        <v>223</v>
      </c>
      <c r="E184" s="269" t="s">
        <v>1</v>
      </c>
      <c r="F184" s="270" t="s">
        <v>225</v>
      </c>
      <c r="G184" s="268"/>
      <c r="H184" s="271">
        <v>330</v>
      </c>
      <c r="I184" s="272"/>
      <c r="J184" s="268"/>
      <c r="K184" s="268"/>
      <c r="L184" s="273"/>
      <c r="M184" s="274"/>
      <c r="N184" s="275"/>
      <c r="O184" s="275"/>
      <c r="P184" s="275"/>
      <c r="Q184" s="275"/>
      <c r="R184" s="275"/>
      <c r="S184" s="275"/>
      <c r="T184" s="27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7" t="s">
        <v>223</v>
      </c>
      <c r="AU184" s="277" t="s">
        <v>89</v>
      </c>
      <c r="AV184" s="14" t="s">
        <v>142</v>
      </c>
      <c r="AW184" s="14" t="s">
        <v>34</v>
      </c>
      <c r="AX184" s="14" t="s">
        <v>14</v>
      </c>
      <c r="AY184" s="277" t="s">
        <v>135</v>
      </c>
    </row>
    <row r="185" s="2" customFormat="1" ht="37.8" customHeight="1">
      <c r="A185" s="38"/>
      <c r="B185" s="39"/>
      <c r="C185" s="226" t="s">
        <v>188</v>
      </c>
      <c r="D185" s="226" t="s">
        <v>137</v>
      </c>
      <c r="E185" s="227" t="s">
        <v>172</v>
      </c>
      <c r="F185" s="228" t="s">
        <v>173</v>
      </c>
      <c r="G185" s="229" t="s">
        <v>174</v>
      </c>
      <c r="H185" s="230">
        <v>74</v>
      </c>
      <c r="I185" s="231"/>
      <c r="J185" s="232">
        <f>ROUND(I185*H185,2)</f>
        <v>0</v>
      </c>
      <c r="K185" s="228" t="s">
        <v>141</v>
      </c>
      <c r="L185" s="44"/>
      <c r="M185" s="233" t="s">
        <v>1</v>
      </c>
      <c r="N185" s="234" t="s">
        <v>45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142</v>
      </c>
      <c r="AT185" s="237" t="s">
        <v>137</v>
      </c>
      <c r="AU185" s="237" t="s">
        <v>89</v>
      </c>
      <c r="AY185" s="17" t="s">
        <v>135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14</v>
      </c>
      <c r="BK185" s="238">
        <f>ROUND(I185*H185,2)</f>
        <v>0</v>
      </c>
      <c r="BL185" s="17" t="s">
        <v>142</v>
      </c>
      <c r="BM185" s="237" t="s">
        <v>532</v>
      </c>
    </row>
    <row r="186" s="2" customFormat="1">
      <c r="A186" s="38"/>
      <c r="B186" s="39"/>
      <c r="C186" s="40"/>
      <c r="D186" s="239" t="s">
        <v>144</v>
      </c>
      <c r="E186" s="40"/>
      <c r="F186" s="240" t="s">
        <v>533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144</v>
      </c>
      <c r="AU186" s="17" t="s">
        <v>89</v>
      </c>
    </row>
    <row r="187" s="2" customFormat="1">
      <c r="A187" s="38"/>
      <c r="B187" s="39"/>
      <c r="C187" s="40"/>
      <c r="D187" s="244" t="s">
        <v>145</v>
      </c>
      <c r="E187" s="40"/>
      <c r="F187" s="245" t="s">
        <v>176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89</v>
      </c>
    </row>
    <row r="188" s="15" customFormat="1">
      <c r="A188" s="15"/>
      <c r="B188" s="282"/>
      <c r="C188" s="283"/>
      <c r="D188" s="239" t="s">
        <v>223</v>
      </c>
      <c r="E188" s="284" t="s">
        <v>1</v>
      </c>
      <c r="F188" s="285" t="s">
        <v>488</v>
      </c>
      <c r="G188" s="283"/>
      <c r="H188" s="284" t="s">
        <v>1</v>
      </c>
      <c r="I188" s="286"/>
      <c r="J188" s="283"/>
      <c r="K188" s="283"/>
      <c r="L188" s="287"/>
      <c r="M188" s="288"/>
      <c r="N188" s="289"/>
      <c r="O188" s="289"/>
      <c r="P188" s="289"/>
      <c r="Q188" s="289"/>
      <c r="R188" s="289"/>
      <c r="S188" s="289"/>
      <c r="T188" s="290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91" t="s">
        <v>223</v>
      </c>
      <c r="AU188" s="291" t="s">
        <v>89</v>
      </c>
      <c r="AV188" s="15" t="s">
        <v>14</v>
      </c>
      <c r="AW188" s="15" t="s">
        <v>34</v>
      </c>
      <c r="AX188" s="15" t="s">
        <v>80</v>
      </c>
      <c r="AY188" s="291" t="s">
        <v>135</v>
      </c>
    </row>
    <row r="189" s="13" customFormat="1">
      <c r="A189" s="13"/>
      <c r="B189" s="256"/>
      <c r="C189" s="257"/>
      <c r="D189" s="239" t="s">
        <v>223</v>
      </c>
      <c r="E189" s="258" t="s">
        <v>1</v>
      </c>
      <c r="F189" s="259" t="s">
        <v>534</v>
      </c>
      <c r="G189" s="257"/>
      <c r="H189" s="260">
        <v>74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6" t="s">
        <v>223</v>
      </c>
      <c r="AU189" s="266" t="s">
        <v>89</v>
      </c>
      <c r="AV189" s="13" t="s">
        <v>89</v>
      </c>
      <c r="AW189" s="13" t="s">
        <v>34</v>
      </c>
      <c r="AX189" s="13" t="s">
        <v>80</v>
      </c>
      <c r="AY189" s="266" t="s">
        <v>135</v>
      </c>
    </row>
    <row r="190" s="14" customFormat="1">
      <c r="A190" s="14"/>
      <c r="B190" s="267"/>
      <c r="C190" s="268"/>
      <c r="D190" s="239" t="s">
        <v>223</v>
      </c>
      <c r="E190" s="269" t="s">
        <v>1</v>
      </c>
      <c r="F190" s="270" t="s">
        <v>225</v>
      </c>
      <c r="G190" s="268"/>
      <c r="H190" s="271">
        <v>74</v>
      </c>
      <c r="I190" s="272"/>
      <c r="J190" s="268"/>
      <c r="K190" s="268"/>
      <c r="L190" s="273"/>
      <c r="M190" s="274"/>
      <c r="N190" s="275"/>
      <c r="O190" s="275"/>
      <c r="P190" s="275"/>
      <c r="Q190" s="275"/>
      <c r="R190" s="275"/>
      <c r="S190" s="275"/>
      <c r="T190" s="27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7" t="s">
        <v>223</v>
      </c>
      <c r="AU190" s="277" t="s">
        <v>89</v>
      </c>
      <c r="AV190" s="14" t="s">
        <v>142</v>
      </c>
      <c r="AW190" s="14" t="s">
        <v>34</v>
      </c>
      <c r="AX190" s="14" t="s">
        <v>14</v>
      </c>
      <c r="AY190" s="277" t="s">
        <v>135</v>
      </c>
    </row>
    <row r="191" s="2" customFormat="1" ht="24.15" customHeight="1">
      <c r="A191" s="38"/>
      <c r="B191" s="39"/>
      <c r="C191" s="226" t="s">
        <v>193</v>
      </c>
      <c r="D191" s="226" t="s">
        <v>137</v>
      </c>
      <c r="E191" s="227" t="s">
        <v>535</v>
      </c>
      <c r="F191" s="228" t="s">
        <v>536</v>
      </c>
      <c r="G191" s="229" t="s">
        <v>287</v>
      </c>
      <c r="H191" s="230">
        <v>2</v>
      </c>
      <c r="I191" s="231"/>
      <c r="J191" s="232">
        <f>ROUND(I191*H191,2)</f>
        <v>0</v>
      </c>
      <c r="K191" s="228" t="s">
        <v>141</v>
      </c>
      <c r="L191" s="44"/>
      <c r="M191" s="233" t="s">
        <v>1</v>
      </c>
      <c r="N191" s="234" t="s">
        <v>45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142</v>
      </c>
      <c r="AT191" s="237" t="s">
        <v>137</v>
      </c>
      <c r="AU191" s="237" t="s">
        <v>89</v>
      </c>
      <c r="AY191" s="17" t="s">
        <v>135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14</v>
      </c>
      <c r="BK191" s="238">
        <f>ROUND(I191*H191,2)</f>
        <v>0</v>
      </c>
      <c r="BL191" s="17" t="s">
        <v>142</v>
      </c>
      <c r="BM191" s="237" t="s">
        <v>537</v>
      </c>
    </row>
    <row r="192" s="2" customFormat="1">
      <c r="A192" s="38"/>
      <c r="B192" s="39"/>
      <c r="C192" s="40"/>
      <c r="D192" s="239" t="s">
        <v>144</v>
      </c>
      <c r="E192" s="40"/>
      <c r="F192" s="240" t="s">
        <v>538</v>
      </c>
      <c r="G192" s="40"/>
      <c r="H192" s="40"/>
      <c r="I192" s="241"/>
      <c r="J192" s="40"/>
      <c r="K192" s="40"/>
      <c r="L192" s="44"/>
      <c r="M192" s="242"/>
      <c r="N192" s="243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144</v>
      </c>
      <c r="AU192" s="17" t="s">
        <v>89</v>
      </c>
    </row>
    <row r="193" s="2" customFormat="1">
      <c r="A193" s="38"/>
      <c r="B193" s="39"/>
      <c r="C193" s="40"/>
      <c r="D193" s="244" t="s">
        <v>145</v>
      </c>
      <c r="E193" s="40"/>
      <c r="F193" s="245" t="s">
        <v>539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89</v>
      </c>
    </row>
    <row r="194" s="15" customFormat="1">
      <c r="A194" s="15"/>
      <c r="B194" s="282"/>
      <c r="C194" s="283"/>
      <c r="D194" s="239" t="s">
        <v>223</v>
      </c>
      <c r="E194" s="284" t="s">
        <v>1</v>
      </c>
      <c r="F194" s="285" t="s">
        <v>488</v>
      </c>
      <c r="G194" s="283"/>
      <c r="H194" s="284" t="s">
        <v>1</v>
      </c>
      <c r="I194" s="286"/>
      <c r="J194" s="283"/>
      <c r="K194" s="283"/>
      <c r="L194" s="287"/>
      <c r="M194" s="288"/>
      <c r="N194" s="289"/>
      <c r="O194" s="289"/>
      <c r="P194" s="289"/>
      <c r="Q194" s="289"/>
      <c r="R194" s="289"/>
      <c r="S194" s="289"/>
      <c r="T194" s="29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91" t="s">
        <v>223</v>
      </c>
      <c r="AU194" s="291" t="s">
        <v>89</v>
      </c>
      <c r="AV194" s="15" t="s">
        <v>14</v>
      </c>
      <c r="AW194" s="15" t="s">
        <v>34</v>
      </c>
      <c r="AX194" s="15" t="s">
        <v>80</v>
      </c>
      <c r="AY194" s="291" t="s">
        <v>135</v>
      </c>
    </row>
    <row r="195" s="13" customFormat="1">
      <c r="A195" s="13"/>
      <c r="B195" s="256"/>
      <c r="C195" s="257"/>
      <c r="D195" s="239" t="s">
        <v>223</v>
      </c>
      <c r="E195" s="258" t="s">
        <v>1</v>
      </c>
      <c r="F195" s="259" t="s">
        <v>489</v>
      </c>
      <c r="G195" s="257"/>
      <c r="H195" s="260">
        <v>2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6" t="s">
        <v>223</v>
      </c>
      <c r="AU195" s="266" t="s">
        <v>89</v>
      </c>
      <c r="AV195" s="13" t="s">
        <v>89</v>
      </c>
      <c r="AW195" s="13" t="s">
        <v>34</v>
      </c>
      <c r="AX195" s="13" t="s">
        <v>80</v>
      </c>
      <c r="AY195" s="266" t="s">
        <v>135</v>
      </c>
    </row>
    <row r="196" s="14" customFormat="1">
      <c r="A196" s="14"/>
      <c r="B196" s="267"/>
      <c r="C196" s="268"/>
      <c r="D196" s="239" t="s">
        <v>223</v>
      </c>
      <c r="E196" s="269" t="s">
        <v>1</v>
      </c>
      <c r="F196" s="270" t="s">
        <v>225</v>
      </c>
      <c r="G196" s="268"/>
      <c r="H196" s="271">
        <v>2</v>
      </c>
      <c r="I196" s="272"/>
      <c r="J196" s="268"/>
      <c r="K196" s="268"/>
      <c r="L196" s="273"/>
      <c r="M196" s="274"/>
      <c r="N196" s="275"/>
      <c r="O196" s="275"/>
      <c r="P196" s="275"/>
      <c r="Q196" s="275"/>
      <c r="R196" s="275"/>
      <c r="S196" s="275"/>
      <c r="T196" s="27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7" t="s">
        <v>223</v>
      </c>
      <c r="AU196" s="277" t="s">
        <v>89</v>
      </c>
      <c r="AV196" s="14" t="s">
        <v>142</v>
      </c>
      <c r="AW196" s="14" t="s">
        <v>34</v>
      </c>
      <c r="AX196" s="14" t="s">
        <v>14</v>
      </c>
      <c r="AY196" s="277" t="s">
        <v>135</v>
      </c>
    </row>
    <row r="197" s="2" customFormat="1" ht="24.15" customHeight="1">
      <c r="A197" s="38"/>
      <c r="B197" s="39"/>
      <c r="C197" s="226" t="s">
        <v>198</v>
      </c>
      <c r="D197" s="226" t="s">
        <v>137</v>
      </c>
      <c r="E197" s="227" t="s">
        <v>540</v>
      </c>
      <c r="F197" s="228" t="s">
        <v>541</v>
      </c>
      <c r="G197" s="229" t="s">
        <v>287</v>
      </c>
      <c r="H197" s="230">
        <v>2</v>
      </c>
      <c r="I197" s="231"/>
      <c r="J197" s="232">
        <f>ROUND(I197*H197,2)</f>
        <v>0</v>
      </c>
      <c r="K197" s="228" t="s">
        <v>141</v>
      </c>
      <c r="L197" s="44"/>
      <c r="M197" s="233" t="s">
        <v>1</v>
      </c>
      <c r="N197" s="234" t="s">
        <v>45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142</v>
      </c>
      <c r="AT197" s="237" t="s">
        <v>137</v>
      </c>
      <c r="AU197" s="237" t="s">
        <v>89</v>
      </c>
      <c r="AY197" s="17" t="s">
        <v>135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14</v>
      </c>
      <c r="BK197" s="238">
        <f>ROUND(I197*H197,2)</f>
        <v>0</v>
      </c>
      <c r="BL197" s="17" t="s">
        <v>142</v>
      </c>
      <c r="BM197" s="237" t="s">
        <v>542</v>
      </c>
    </row>
    <row r="198" s="2" customFormat="1">
      <c r="A198" s="38"/>
      <c r="B198" s="39"/>
      <c r="C198" s="40"/>
      <c r="D198" s="239" t="s">
        <v>144</v>
      </c>
      <c r="E198" s="40"/>
      <c r="F198" s="240" t="s">
        <v>543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144</v>
      </c>
      <c r="AU198" s="17" t="s">
        <v>89</v>
      </c>
    </row>
    <row r="199" s="2" customFormat="1">
      <c r="A199" s="38"/>
      <c r="B199" s="39"/>
      <c r="C199" s="40"/>
      <c r="D199" s="244" t="s">
        <v>145</v>
      </c>
      <c r="E199" s="40"/>
      <c r="F199" s="245" t="s">
        <v>544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145</v>
      </c>
      <c r="AU199" s="17" t="s">
        <v>89</v>
      </c>
    </row>
    <row r="200" s="15" customFormat="1">
      <c r="A200" s="15"/>
      <c r="B200" s="282"/>
      <c r="C200" s="283"/>
      <c r="D200" s="239" t="s">
        <v>223</v>
      </c>
      <c r="E200" s="284" t="s">
        <v>1</v>
      </c>
      <c r="F200" s="285" t="s">
        <v>488</v>
      </c>
      <c r="G200" s="283"/>
      <c r="H200" s="284" t="s">
        <v>1</v>
      </c>
      <c r="I200" s="286"/>
      <c r="J200" s="283"/>
      <c r="K200" s="283"/>
      <c r="L200" s="287"/>
      <c r="M200" s="288"/>
      <c r="N200" s="289"/>
      <c r="O200" s="289"/>
      <c r="P200" s="289"/>
      <c r="Q200" s="289"/>
      <c r="R200" s="289"/>
      <c r="S200" s="289"/>
      <c r="T200" s="29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91" t="s">
        <v>223</v>
      </c>
      <c r="AU200" s="291" t="s">
        <v>89</v>
      </c>
      <c r="AV200" s="15" t="s">
        <v>14</v>
      </c>
      <c r="AW200" s="15" t="s">
        <v>34</v>
      </c>
      <c r="AX200" s="15" t="s">
        <v>80</v>
      </c>
      <c r="AY200" s="291" t="s">
        <v>135</v>
      </c>
    </row>
    <row r="201" s="13" customFormat="1">
      <c r="A201" s="13"/>
      <c r="B201" s="256"/>
      <c r="C201" s="257"/>
      <c r="D201" s="239" t="s">
        <v>223</v>
      </c>
      <c r="E201" s="258" t="s">
        <v>1</v>
      </c>
      <c r="F201" s="259" t="s">
        <v>489</v>
      </c>
      <c r="G201" s="257"/>
      <c r="H201" s="260">
        <v>2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6" t="s">
        <v>223</v>
      </c>
      <c r="AU201" s="266" t="s">
        <v>89</v>
      </c>
      <c r="AV201" s="13" t="s">
        <v>89</v>
      </c>
      <c r="AW201" s="13" t="s">
        <v>34</v>
      </c>
      <c r="AX201" s="13" t="s">
        <v>80</v>
      </c>
      <c r="AY201" s="266" t="s">
        <v>135</v>
      </c>
    </row>
    <row r="202" s="14" customFormat="1">
      <c r="A202" s="14"/>
      <c r="B202" s="267"/>
      <c r="C202" s="268"/>
      <c r="D202" s="239" t="s">
        <v>223</v>
      </c>
      <c r="E202" s="269" t="s">
        <v>1</v>
      </c>
      <c r="F202" s="270" t="s">
        <v>225</v>
      </c>
      <c r="G202" s="268"/>
      <c r="H202" s="271">
        <v>2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7" t="s">
        <v>223</v>
      </c>
      <c r="AU202" s="277" t="s">
        <v>89</v>
      </c>
      <c r="AV202" s="14" t="s">
        <v>142</v>
      </c>
      <c r="AW202" s="14" t="s">
        <v>34</v>
      </c>
      <c r="AX202" s="14" t="s">
        <v>14</v>
      </c>
      <c r="AY202" s="277" t="s">
        <v>135</v>
      </c>
    </row>
    <row r="203" s="2" customFormat="1" ht="24.15" customHeight="1">
      <c r="A203" s="38"/>
      <c r="B203" s="39"/>
      <c r="C203" s="226" t="s">
        <v>204</v>
      </c>
      <c r="D203" s="226" t="s">
        <v>137</v>
      </c>
      <c r="E203" s="227" t="s">
        <v>545</v>
      </c>
      <c r="F203" s="228" t="s">
        <v>546</v>
      </c>
      <c r="G203" s="229" t="s">
        <v>287</v>
      </c>
      <c r="H203" s="230">
        <v>2</v>
      </c>
      <c r="I203" s="231"/>
      <c r="J203" s="232">
        <f>ROUND(I203*H203,2)</f>
        <v>0</v>
      </c>
      <c r="K203" s="228" t="s">
        <v>141</v>
      </c>
      <c r="L203" s="44"/>
      <c r="M203" s="233" t="s">
        <v>1</v>
      </c>
      <c r="N203" s="234" t="s">
        <v>45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142</v>
      </c>
      <c r="AT203" s="237" t="s">
        <v>137</v>
      </c>
      <c r="AU203" s="237" t="s">
        <v>89</v>
      </c>
      <c r="AY203" s="17" t="s">
        <v>135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14</v>
      </c>
      <c r="BK203" s="238">
        <f>ROUND(I203*H203,2)</f>
        <v>0</v>
      </c>
      <c r="BL203" s="17" t="s">
        <v>142</v>
      </c>
      <c r="BM203" s="237" t="s">
        <v>547</v>
      </c>
    </row>
    <row r="204" s="2" customFormat="1">
      <c r="A204" s="38"/>
      <c r="B204" s="39"/>
      <c r="C204" s="40"/>
      <c r="D204" s="239" t="s">
        <v>144</v>
      </c>
      <c r="E204" s="40"/>
      <c r="F204" s="240" t="s">
        <v>548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144</v>
      </c>
      <c r="AU204" s="17" t="s">
        <v>89</v>
      </c>
    </row>
    <row r="205" s="2" customFormat="1">
      <c r="A205" s="38"/>
      <c r="B205" s="39"/>
      <c r="C205" s="40"/>
      <c r="D205" s="244" t="s">
        <v>145</v>
      </c>
      <c r="E205" s="40"/>
      <c r="F205" s="245" t="s">
        <v>549</v>
      </c>
      <c r="G205" s="40"/>
      <c r="H205" s="40"/>
      <c r="I205" s="241"/>
      <c r="J205" s="40"/>
      <c r="K205" s="40"/>
      <c r="L205" s="44"/>
      <c r="M205" s="242"/>
      <c r="N205" s="243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89</v>
      </c>
    </row>
    <row r="206" s="15" customFormat="1">
      <c r="A206" s="15"/>
      <c r="B206" s="282"/>
      <c r="C206" s="283"/>
      <c r="D206" s="239" t="s">
        <v>223</v>
      </c>
      <c r="E206" s="284" t="s">
        <v>1</v>
      </c>
      <c r="F206" s="285" t="s">
        <v>488</v>
      </c>
      <c r="G206" s="283"/>
      <c r="H206" s="284" t="s">
        <v>1</v>
      </c>
      <c r="I206" s="286"/>
      <c r="J206" s="283"/>
      <c r="K206" s="283"/>
      <c r="L206" s="287"/>
      <c r="M206" s="288"/>
      <c r="N206" s="289"/>
      <c r="O206" s="289"/>
      <c r="P206" s="289"/>
      <c r="Q206" s="289"/>
      <c r="R206" s="289"/>
      <c r="S206" s="289"/>
      <c r="T206" s="290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91" t="s">
        <v>223</v>
      </c>
      <c r="AU206" s="291" t="s">
        <v>89</v>
      </c>
      <c r="AV206" s="15" t="s">
        <v>14</v>
      </c>
      <c r="AW206" s="15" t="s">
        <v>34</v>
      </c>
      <c r="AX206" s="15" t="s">
        <v>80</v>
      </c>
      <c r="AY206" s="291" t="s">
        <v>135</v>
      </c>
    </row>
    <row r="207" s="13" customFormat="1">
      <c r="A207" s="13"/>
      <c r="B207" s="256"/>
      <c r="C207" s="257"/>
      <c r="D207" s="239" t="s">
        <v>223</v>
      </c>
      <c r="E207" s="258" t="s">
        <v>1</v>
      </c>
      <c r="F207" s="259" t="s">
        <v>489</v>
      </c>
      <c r="G207" s="257"/>
      <c r="H207" s="260">
        <v>2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6" t="s">
        <v>223</v>
      </c>
      <c r="AU207" s="266" t="s">
        <v>89</v>
      </c>
      <c r="AV207" s="13" t="s">
        <v>89</v>
      </c>
      <c r="AW207" s="13" t="s">
        <v>34</v>
      </c>
      <c r="AX207" s="13" t="s">
        <v>80</v>
      </c>
      <c r="AY207" s="266" t="s">
        <v>135</v>
      </c>
    </row>
    <row r="208" s="14" customFormat="1">
      <c r="A208" s="14"/>
      <c r="B208" s="267"/>
      <c r="C208" s="268"/>
      <c r="D208" s="239" t="s">
        <v>223</v>
      </c>
      <c r="E208" s="269" t="s">
        <v>1</v>
      </c>
      <c r="F208" s="270" t="s">
        <v>225</v>
      </c>
      <c r="G208" s="268"/>
      <c r="H208" s="271">
        <v>2</v>
      </c>
      <c r="I208" s="272"/>
      <c r="J208" s="268"/>
      <c r="K208" s="268"/>
      <c r="L208" s="273"/>
      <c r="M208" s="274"/>
      <c r="N208" s="275"/>
      <c r="O208" s="275"/>
      <c r="P208" s="275"/>
      <c r="Q208" s="275"/>
      <c r="R208" s="275"/>
      <c r="S208" s="275"/>
      <c r="T208" s="27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7" t="s">
        <v>223</v>
      </c>
      <c r="AU208" s="277" t="s">
        <v>89</v>
      </c>
      <c r="AV208" s="14" t="s">
        <v>142</v>
      </c>
      <c r="AW208" s="14" t="s">
        <v>34</v>
      </c>
      <c r="AX208" s="14" t="s">
        <v>14</v>
      </c>
      <c r="AY208" s="277" t="s">
        <v>135</v>
      </c>
    </row>
    <row r="209" s="2" customFormat="1" ht="33" customHeight="1">
      <c r="A209" s="38"/>
      <c r="B209" s="39"/>
      <c r="C209" s="226" t="s">
        <v>209</v>
      </c>
      <c r="D209" s="226" t="s">
        <v>137</v>
      </c>
      <c r="E209" s="227" t="s">
        <v>550</v>
      </c>
      <c r="F209" s="228" t="s">
        <v>551</v>
      </c>
      <c r="G209" s="229" t="s">
        <v>287</v>
      </c>
      <c r="H209" s="230">
        <v>18</v>
      </c>
      <c r="I209" s="231"/>
      <c r="J209" s="232">
        <f>ROUND(I209*H209,2)</f>
        <v>0</v>
      </c>
      <c r="K209" s="228" t="s">
        <v>141</v>
      </c>
      <c r="L209" s="44"/>
      <c r="M209" s="233" t="s">
        <v>1</v>
      </c>
      <c r="N209" s="234" t="s">
        <v>45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142</v>
      </c>
      <c r="AT209" s="237" t="s">
        <v>137</v>
      </c>
      <c r="AU209" s="237" t="s">
        <v>89</v>
      </c>
      <c r="AY209" s="17" t="s">
        <v>135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14</v>
      </c>
      <c r="BK209" s="238">
        <f>ROUND(I209*H209,2)</f>
        <v>0</v>
      </c>
      <c r="BL209" s="17" t="s">
        <v>142</v>
      </c>
      <c r="BM209" s="237" t="s">
        <v>552</v>
      </c>
    </row>
    <row r="210" s="2" customFormat="1">
      <c r="A210" s="38"/>
      <c r="B210" s="39"/>
      <c r="C210" s="40"/>
      <c r="D210" s="239" t="s">
        <v>144</v>
      </c>
      <c r="E210" s="40"/>
      <c r="F210" s="240" t="s">
        <v>553</v>
      </c>
      <c r="G210" s="40"/>
      <c r="H210" s="40"/>
      <c r="I210" s="241"/>
      <c r="J210" s="40"/>
      <c r="K210" s="40"/>
      <c r="L210" s="44"/>
      <c r="M210" s="242"/>
      <c r="N210" s="24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144</v>
      </c>
      <c r="AU210" s="17" t="s">
        <v>89</v>
      </c>
    </row>
    <row r="211" s="2" customFormat="1">
      <c r="A211" s="38"/>
      <c r="B211" s="39"/>
      <c r="C211" s="40"/>
      <c r="D211" s="244" t="s">
        <v>145</v>
      </c>
      <c r="E211" s="40"/>
      <c r="F211" s="245" t="s">
        <v>554</v>
      </c>
      <c r="G211" s="40"/>
      <c r="H211" s="40"/>
      <c r="I211" s="241"/>
      <c r="J211" s="40"/>
      <c r="K211" s="40"/>
      <c r="L211" s="44"/>
      <c r="M211" s="242"/>
      <c r="N211" s="243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145</v>
      </c>
      <c r="AU211" s="17" t="s">
        <v>89</v>
      </c>
    </row>
    <row r="212" s="15" customFormat="1">
      <c r="A212" s="15"/>
      <c r="B212" s="282"/>
      <c r="C212" s="283"/>
      <c r="D212" s="239" t="s">
        <v>223</v>
      </c>
      <c r="E212" s="284" t="s">
        <v>1</v>
      </c>
      <c r="F212" s="285" t="s">
        <v>488</v>
      </c>
      <c r="G212" s="283"/>
      <c r="H212" s="284" t="s">
        <v>1</v>
      </c>
      <c r="I212" s="286"/>
      <c r="J212" s="283"/>
      <c r="K212" s="283"/>
      <c r="L212" s="287"/>
      <c r="M212" s="288"/>
      <c r="N212" s="289"/>
      <c r="O212" s="289"/>
      <c r="P212" s="289"/>
      <c r="Q212" s="289"/>
      <c r="R212" s="289"/>
      <c r="S212" s="289"/>
      <c r="T212" s="29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91" t="s">
        <v>223</v>
      </c>
      <c r="AU212" s="291" t="s">
        <v>89</v>
      </c>
      <c r="AV212" s="15" t="s">
        <v>14</v>
      </c>
      <c r="AW212" s="15" t="s">
        <v>34</v>
      </c>
      <c r="AX212" s="15" t="s">
        <v>80</v>
      </c>
      <c r="AY212" s="291" t="s">
        <v>135</v>
      </c>
    </row>
    <row r="213" s="13" customFormat="1">
      <c r="A213" s="13"/>
      <c r="B213" s="256"/>
      <c r="C213" s="257"/>
      <c r="D213" s="239" t="s">
        <v>223</v>
      </c>
      <c r="E213" s="258" t="s">
        <v>1</v>
      </c>
      <c r="F213" s="259" t="s">
        <v>555</v>
      </c>
      <c r="G213" s="257"/>
      <c r="H213" s="260">
        <v>18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6" t="s">
        <v>223</v>
      </c>
      <c r="AU213" s="266" t="s">
        <v>89</v>
      </c>
      <c r="AV213" s="13" t="s">
        <v>89</v>
      </c>
      <c r="AW213" s="13" t="s">
        <v>34</v>
      </c>
      <c r="AX213" s="13" t="s">
        <v>80</v>
      </c>
      <c r="AY213" s="266" t="s">
        <v>135</v>
      </c>
    </row>
    <row r="214" s="14" customFormat="1">
      <c r="A214" s="14"/>
      <c r="B214" s="267"/>
      <c r="C214" s="268"/>
      <c r="D214" s="239" t="s">
        <v>223</v>
      </c>
      <c r="E214" s="269" t="s">
        <v>1</v>
      </c>
      <c r="F214" s="270" t="s">
        <v>225</v>
      </c>
      <c r="G214" s="268"/>
      <c r="H214" s="271">
        <v>18</v>
      </c>
      <c r="I214" s="272"/>
      <c r="J214" s="268"/>
      <c r="K214" s="268"/>
      <c r="L214" s="273"/>
      <c r="M214" s="274"/>
      <c r="N214" s="275"/>
      <c r="O214" s="275"/>
      <c r="P214" s="275"/>
      <c r="Q214" s="275"/>
      <c r="R214" s="275"/>
      <c r="S214" s="275"/>
      <c r="T214" s="27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7" t="s">
        <v>223</v>
      </c>
      <c r="AU214" s="277" t="s">
        <v>89</v>
      </c>
      <c r="AV214" s="14" t="s">
        <v>142</v>
      </c>
      <c r="AW214" s="14" t="s">
        <v>34</v>
      </c>
      <c r="AX214" s="14" t="s">
        <v>14</v>
      </c>
      <c r="AY214" s="277" t="s">
        <v>135</v>
      </c>
    </row>
    <row r="215" s="2" customFormat="1" ht="33" customHeight="1">
      <c r="A215" s="38"/>
      <c r="B215" s="39"/>
      <c r="C215" s="226" t="s">
        <v>8</v>
      </c>
      <c r="D215" s="226" t="s">
        <v>137</v>
      </c>
      <c r="E215" s="227" t="s">
        <v>556</v>
      </c>
      <c r="F215" s="228" t="s">
        <v>557</v>
      </c>
      <c r="G215" s="229" t="s">
        <v>287</v>
      </c>
      <c r="H215" s="230">
        <v>18</v>
      </c>
      <c r="I215" s="231"/>
      <c r="J215" s="232">
        <f>ROUND(I215*H215,2)</f>
        <v>0</v>
      </c>
      <c r="K215" s="228" t="s">
        <v>141</v>
      </c>
      <c r="L215" s="44"/>
      <c r="M215" s="233" t="s">
        <v>1</v>
      </c>
      <c r="N215" s="234" t="s">
        <v>45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142</v>
      </c>
      <c r="AT215" s="237" t="s">
        <v>137</v>
      </c>
      <c r="AU215" s="237" t="s">
        <v>89</v>
      </c>
      <c r="AY215" s="17" t="s">
        <v>135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14</v>
      </c>
      <c r="BK215" s="238">
        <f>ROUND(I215*H215,2)</f>
        <v>0</v>
      </c>
      <c r="BL215" s="17" t="s">
        <v>142</v>
      </c>
      <c r="BM215" s="237" t="s">
        <v>558</v>
      </c>
    </row>
    <row r="216" s="2" customFormat="1">
      <c r="A216" s="38"/>
      <c r="B216" s="39"/>
      <c r="C216" s="40"/>
      <c r="D216" s="239" t="s">
        <v>144</v>
      </c>
      <c r="E216" s="40"/>
      <c r="F216" s="240" t="s">
        <v>559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144</v>
      </c>
      <c r="AU216" s="17" t="s">
        <v>89</v>
      </c>
    </row>
    <row r="217" s="2" customFormat="1">
      <c r="A217" s="38"/>
      <c r="B217" s="39"/>
      <c r="C217" s="40"/>
      <c r="D217" s="244" t="s">
        <v>145</v>
      </c>
      <c r="E217" s="40"/>
      <c r="F217" s="245" t="s">
        <v>560</v>
      </c>
      <c r="G217" s="40"/>
      <c r="H217" s="40"/>
      <c r="I217" s="241"/>
      <c r="J217" s="40"/>
      <c r="K217" s="40"/>
      <c r="L217" s="44"/>
      <c r="M217" s="242"/>
      <c r="N217" s="24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145</v>
      </c>
      <c r="AU217" s="17" t="s">
        <v>89</v>
      </c>
    </row>
    <row r="218" s="15" customFormat="1">
      <c r="A218" s="15"/>
      <c r="B218" s="282"/>
      <c r="C218" s="283"/>
      <c r="D218" s="239" t="s">
        <v>223</v>
      </c>
      <c r="E218" s="284" t="s">
        <v>1</v>
      </c>
      <c r="F218" s="285" t="s">
        <v>488</v>
      </c>
      <c r="G218" s="283"/>
      <c r="H218" s="284" t="s">
        <v>1</v>
      </c>
      <c r="I218" s="286"/>
      <c r="J218" s="283"/>
      <c r="K218" s="283"/>
      <c r="L218" s="287"/>
      <c r="M218" s="288"/>
      <c r="N218" s="289"/>
      <c r="O218" s="289"/>
      <c r="P218" s="289"/>
      <c r="Q218" s="289"/>
      <c r="R218" s="289"/>
      <c r="S218" s="289"/>
      <c r="T218" s="29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91" t="s">
        <v>223</v>
      </c>
      <c r="AU218" s="291" t="s">
        <v>89</v>
      </c>
      <c r="AV218" s="15" t="s">
        <v>14</v>
      </c>
      <c r="AW218" s="15" t="s">
        <v>34</v>
      </c>
      <c r="AX218" s="15" t="s">
        <v>80</v>
      </c>
      <c r="AY218" s="291" t="s">
        <v>135</v>
      </c>
    </row>
    <row r="219" s="13" customFormat="1">
      <c r="A219" s="13"/>
      <c r="B219" s="256"/>
      <c r="C219" s="257"/>
      <c r="D219" s="239" t="s">
        <v>223</v>
      </c>
      <c r="E219" s="258" t="s">
        <v>1</v>
      </c>
      <c r="F219" s="259" t="s">
        <v>555</v>
      </c>
      <c r="G219" s="257"/>
      <c r="H219" s="260">
        <v>18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6" t="s">
        <v>223</v>
      </c>
      <c r="AU219" s="266" t="s">
        <v>89</v>
      </c>
      <c r="AV219" s="13" t="s">
        <v>89</v>
      </c>
      <c r="AW219" s="13" t="s">
        <v>34</v>
      </c>
      <c r="AX219" s="13" t="s">
        <v>80</v>
      </c>
      <c r="AY219" s="266" t="s">
        <v>135</v>
      </c>
    </row>
    <row r="220" s="14" customFormat="1">
      <c r="A220" s="14"/>
      <c r="B220" s="267"/>
      <c r="C220" s="268"/>
      <c r="D220" s="239" t="s">
        <v>223</v>
      </c>
      <c r="E220" s="269" t="s">
        <v>1</v>
      </c>
      <c r="F220" s="270" t="s">
        <v>225</v>
      </c>
      <c r="G220" s="268"/>
      <c r="H220" s="271">
        <v>18</v>
      </c>
      <c r="I220" s="272"/>
      <c r="J220" s="268"/>
      <c r="K220" s="268"/>
      <c r="L220" s="273"/>
      <c r="M220" s="274"/>
      <c r="N220" s="275"/>
      <c r="O220" s="275"/>
      <c r="P220" s="275"/>
      <c r="Q220" s="275"/>
      <c r="R220" s="275"/>
      <c r="S220" s="275"/>
      <c r="T220" s="27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7" t="s">
        <v>223</v>
      </c>
      <c r="AU220" s="277" t="s">
        <v>89</v>
      </c>
      <c r="AV220" s="14" t="s">
        <v>142</v>
      </c>
      <c r="AW220" s="14" t="s">
        <v>34</v>
      </c>
      <c r="AX220" s="14" t="s">
        <v>14</v>
      </c>
      <c r="AY220" s="277" t="s">
        <v>135</v>
      </c>
    </row>
    <row r="221" s="2" customFormat="1" ht="24.15" customHeight="1">
      <c r="A221" s="38"/>
      <c r="B221" s="39"/>
      <c r="C221" s="226" t="s">
        <v>218</v>
      </c>
      <c r="D221" s="226" t="s">
        <v>137</v>
      </c>
      <c r="E221" s="227" t="s">
        <v>561</v>
      </c>
      <c r="F221" s="228" t="s">
        <v>562</v>
      </c>
      <c r="G221" s="229" t="s">
        <v>287</v>
      </c>
      <c r="H221" s="230">
        <v>18</v>
      </c>
      <c r="I221" s="231"/>
      <c r="J221" s="232">
        <f>ROUND(I221*H221,2)</f>
        <v>0</v>
      </c>
      <c r="K221" s="228" t="s">
        <v>141</v>
      </c>
      <c r="L221" s="44"/>
      <c r="M221" s="233" t="s">
        <v>1</v>
      </c>
      <c r="N221" s="234" t="s">
        <v>45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142</v>
      </c>
      <c r="AT221" s="237" t="s">
        <v>137</v>
      </c>
      <c r="AU221" s="237" t="s">
        <v>89</v>
      </c>
      <c r="AY221" s="17" t="s">
        <v>135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14</v>
      </c>
      <c r="BK221" s="238">
        <f>ROUND(I221*H221,2)</f>
        <v>0</v>
      </c>
      <c r="BL221" s="17" t="s">
        <v>142</v>
      </c>
      <c r="BM221" s="237" t="s">
        <v>563</v>
      </c>
    </row>
    <row r="222" s="2" customFormat="1">
      <c r="A222" s="38"/>
      <c r="B222" s="39"/>
      <c r="C222" s="40"/>
      <c r="D222" s="239" t="s">
        <v>144</v>
      </c>
      <c r="E222" s="40"/>
      <c r="F222" s="240" t="s">
        <v>564</v>
      </c>
      <c r="G222" s="40"/>
      <c r="H222" s="40"/>
      <c r="I222" s="241"/>
      <c r="J222" s="40"/>
      <c r="K222" s="40"/>
      <c r="L222" s="44"/>
      <c r="M222" s="242"/>
      <c r="N222" s="24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144</v>
      </c>
      <c r="AU222" s="17" t="s">
        <v>89</v>
      </c>
    </row>
    <row r="223" s="2" customFormat="1">
      <c r="A223" s="38"/>
      <c r="B223" s="39"/>
      <c r="C223" s="40"/>
      <c r="D223" s="244" t="s">
        <v>145</v>
      </c>
      <c r="E223" s="40"/>
      <c r="F223" s="245" t="s">
        <v>565</v>
      </c>
      <c r="G223" s="40"/>
      <c r="H223" s="40"/>
      <c r="I223" s="241"/>
      <c r="J223" s="40"/>
      <c r="K223" s="40"/>
      <c r="L223" s="44"/>
      <c r="M223" s="242"/>
      <c r="N223" s="24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145</v>
      </c>
      <c r="AU223" s="17" t="s">
        <v>89</v>
      </c>
    </row>
    <row r="224" s="15" customFormat="1">
      <c r="A224" s="15"/>
      <c r="B224" s="282"/>
      <c r="C224" s="283"/>
      <c r="D224" s="239" t="s">
        <v>223</v>
      </c>
      <c r="E224" s="284" t="s">
        <v>1</v>
      </c>
      <c r="F224" s="285" t="s">
        <v>488</v>
      </c>
      <c r="G224" s="283"/>
      <c r="H224" s="284" t="s">
        <v>1</v>
      </c>
      <c r="I224" s="286"/>
      <c r="J224" s="283"/>
      <c r="K224" s="283"/>
      <c r="L224" s="287"/>
      <c r="M224" s="288"/>
      <c r="N224" s="289"/>
      <c r="O224" s="289"/>
      <c r="P224" s="289"/>
      <c r="Q224" s="289"/>
      <c r="R224" s="289"/>
      <c r="S224" s="289"/>
      <c r="T224" s="29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91" t="s">
        <v>223</v>
      </c>
      <c r="AU224" s="291" t="s">
        <v>89</v>
      </c>
      <c r="AV224" s="15" t="s">
        <v>14</v>
      </c>
      <c r="AW224" s="15" t="s">
        <v>34</v>
      </c>
      <c r="AX224" s="15" t="s">
        <v>80</v>
      </c>
      <c r="AY224" s="291" t="s">
        <v>135</v>
      </c>
    </row>
    <row r="225" s="13" customFormat="1">
      <c r="A225" s="13"/>
      <c r="B225" s="256"/>
      <c r="C225" s="257"/>
      <c r="D225" s="239" t="s">
        <v>223</v>
      </c>
      <c r="E225" s="258" t="s">
        <v>1</v>
      </c>
      <c r="F225" s="259" t="s">
        <v>555</v>
      </c>
      <c r="G225" s="257"/>
      <c r="H225" s="260">
        <v>18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6" t="s">
        <v>223</v>
      </c>
      <c r="AU225" s="266" t="s">
        <v>89</v>
      </c>
      <c r="AV225" s="13" t="s">
        <v>89</v>
      </c>
      <c r="AW225" s="13" t="s">
        <v>34</v>
      </c>
      <c r="AX225" s="13" t="s">
        <v>80</v>
      </c>
      <c r="AY225" s="266" t="s">
        <v>135</v>
      </c>
    </row>
    <row r="226" s="14" customFormat="1">
      <c r="A226" s="14"/>
      <c r="B226" s="267"/>
      <c r="C226" s="268"/>
      <c r="D226" s="239" t="s">
        <v>223</v>
      </c>
      <c r="E226" s="269" t="s">
        <v>1</v>
      </c>
      <c r="F226" s="270" t="s">
        <v>225</v>
      </c>
      <c r="G226" s="268"/>
      <c r="H226" s="271">
        <v>18</v>
      </c>
      <c r="I226" s="272"/>
      <c r="J226" s="268"/>
      <c r="K226" s="268"/>
      <c r="L226" s="273"/>
      <c r="M226" s="274"/>
      <c r="N226" s="275"/>
      <c r="O226" s="275"/>
      <c r="P226" s="275"/>
      <c r="Q226" s="275"/>
      <c r="R226" s="275"/>
      <c r="S226" s="275"/>
      <c r="T226" s="27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7" t="s">
        <v>223</v>
      </c>
      <c r="AU226" s="277" t="s">
        <v>89</v>
      </c>
      <c r="AV226" s="14" t="s">
        <v>142</v>
      </c>
      <c r="AW226" s="14" t="s">
        <v>34</v>
      </c>
      <c r="AX226" s="14" t="s">
        <v>14</v>
      </c>
      <c r="AY226" s="277" t="s">
        <v>135</v>
      </c>
    </row>
    <row r="227" s="2" customFormat="1" ht="37.8" customHeight="1">
      <c r="A227" s="38"/>
      <c r="B227" s="39"/>
      <c r="C227" s="226" t="s">
        <v>226</v>
      </c>
      <c r="D227" s="226" t="s">
        <v>137</v>
      </c>
      <c r="E227" s="227" t="s">
        <v>566</v>
      </c>
      <c r="F227" s="228" t="s">
        <v>567</v>
      </c>
      <c r="G227" s="229" t="s">
        <v>174</v>
      </c>
      <c r="H227" s="230">
        <v>74</v>
      </c>
      <c r="I227" s="231"/>
      <c r="J227" s="232">
        <f>ROUND(I227*H227,2)</f>
        <v>0</v>
      </c>
      <c r="K227" s="228" t="s">
        <v>141</v>
      </c>
      <c r="L227" s="44"/>
      <c r="M227" s="233" t="s">
        <v>1</v>
      </c>
      <c r="N227" s="234" t="s">
        <v>45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142</v>
      </c>
      <c r="AT227" s="237" t="s">
        <v>137</v>
      </c>
      <c r="AU227" s="237" t="s">
        <v>89</v>
      </c>
      <c r="AY227" s="17" t="s">
        <v>135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14</v>
      </c>
      <c r="BK227" s="238">
        <f>ROUND(I227*H227,2)</f>
        <v>0</v>
      </c>
      <c r="BL227" s="17" t="s">
        <v>142</v>
      </c>
      <c r="BM227" s="237" t="s">
        <v>568</v>
      </c>
    </row>
    <row r="228" s="2" customFormat="1">
      <c r="A228" s="38"/>
      <c r="B228" s="39"/>
      <c r="C228" s="40"/>
      <c r="D228" s="239" t="s">
        <v>144</v>
      </c>
      <c r="E228" s="40"/>
      <c r="F228" s="240" t="s">
        <v>569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144</v>
      </c>
      <c r="AU228" s="17" t="s">
        <v>89</v>
      </c>
    </row>
    <row r="229" s="2" customFormat="1">
      <c r="A229" s="38"/>
      <c r="B229" s="39"/>
      <c r="C229" s="40"/>
      <c r="D229" s="244" t="s">
        <v>145</v>
      </c>
      <c r="E229" s="40"/>
      <c r="F229" s="245" t="s">
        <v>570</v>
      </c>
      <c r="G229" s="40"/>
      <c r="H229" s="40"/>
      <c r="I229" s="241"/>
      <c r="J229" s="40"/>
      <c r="K229" s="40"/>
      <c r="L229" s="44"/>
      <c r="M229" s="242"/>
      <c r="N229" s="243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145</v>
      </c>
      <c r="AU229" s="17" t="s">
        <v>89</v>
      </c>
    </row>
    <row r="230" s="2" customFormat="1" ht="37.8" customHeight="1">
      <c r="A230" s="38"/>
      <c r="B230" s="39"/>
      <c r="C230" s="226" t="s">
        <v>232</v>
      </c>
      <c r="D230" s="226" t="s">
        <v>137</v>
      </c>
      <c r="E230" s="227" t="s">
        <v>571</v>
      </c>
      <c r="F230" s="228" t="s">
        <v>572</v>
      </c>
      <c r="G230" s="229" t="s">
        <v>174</v>
      </c>
      <c r="H230" s="230">
        <v>1036</v>
      </c>
      <c r="I230" s="231"/>
      <c r="J230" s="232">
        <f>ROUND(I230*H230,2)</f>
        <v>0</v>
      </c>
      <c r="K230" s="228" t="s">
        <v>141</v>
      </c>
      <c r="L230" s="44"/>
      <c r="M230" s="233" t="s">
        <v>1</v>
      </c>
      <c r="N230" s="234" t="s">
        <v>45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142</v>
      </c>
      <c r="AT230" s="237" t="s">
        <v>137</v>
      </c>
      <c r="AU230" s="237" t="s">
        <v>89</v>
      </c>
      <c r="AY230" s="17" t="s">
        <v>135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14</v>
      </c>
      <c r="BK230" s="238">
        <f>ROUND(I230*H230,2)</f>
        <v>0</v>
      </c>
      <c r="BL230" s="17" t="s">
        <v>142</v>
      </c>
      <c r="BM230" s="237" t="s">
        <v>573</v>
      </c>
    </row>
    <row r="231" s="2" customFormat="1">
      <c r="A231" s="38"/>
      <c r="B231" s="39"/>
      <c r="C231" s="40"/>
      <c r="D231" s="239" t="s">
        <v>144</v>
      </c>
      <c r="E231" s="40"/>
      <c r="F231" s="240" t="s">
        <v>574</v>
      </c>
      <c r="G231" s="40"/>
      <c r="H231" s="40"/>
      <c r="I231" s="241"/>
      <c r="J231" s="40"/>
      <c r="K231" s="40"/>
      <c r="L231" s="44"/>
      <c r="M231" s="242"/>
      <c r="N231" s="243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144</v>
      </c>
      <c r="AU231" s="17" t="s">
        <v>89</v>
      </c>
    </row>
    <row r="232" s="2" customFormat="1">
      <c r="A232" s="38"/>
      <c r="B232" s="39"/>
      <c r="C232" s="40"/>
      <c r="D232" s="244" t="s">
        <v>145</v>
      </c>
      <c r="E232" s="40"/>
      <c r="F232" s="245" t="s">
        <v>575</v>
      </c>
      <c r="G232" s="40"/>
      <c r="H232" s="40"/>
      <c r="I232" s="241"/>
      <c r="J232" s="40"/>
      <c r="K232" s="40"/>
      <c r="L232" s="44"/>
      <c r="M232" s="242"/>
      <c r="N232" s="243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145</v>
      </c>
      <c r="AU232" s="17" t="s">
        <v>89</v>
      </c>
    </row>
    <row r="233" s="13" customFormat="1">
      <c r="A233" s="13"/>
      <c r="B233" s="256"/>
      <c r="C233" s="257"/>
      <c r="D233" s="239" t="s">
        <v>223</v>
      </c>
      <c r="E233" s="258" t="s">
        <v>1</v>
      </c>
      <c r="F233" s="259" t="s">
        <v>576</v>
      </c>
      <c r="G233" s="257"/>
      <c r="H233" s="260">
        <v>1036</v>
      </c>
      <c r="I233" s="261"/>
      <c r="J233" s="257"/>
      <c r="K233" s="257"/>
      <c r="L233" s="262"/>
      <c r="M233" s="263"/>
      <c r="N233" s="264"/>
      <c r="O233" s="264"/>
      <c r="P233" s="264"/>
      <c r="Q233" s="264"/>
      <c r="R233" s="264"/>
      <c r="S233" s="264"/>
      <c r="T233" s="26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6" t="s">
        <v>223</v>
      </c>
      <c r="AU233" s="266" t="s">
        <v>89</v>
      </c>
      <c r="AV233" s="13" t="s">
        <v>89</v>
      </c>
      <c r="AW233" s="13" t="s">
        <v>34</v>
      </c>
      <c r="AX233" s="13" t="s">
        <v>80</v>
      </c>
      <c r="AY233" s="266" t="s">
        <v>135</v>
      </c>
    </row>
    <row r="234" s="14" customFormat="1">
      <c r="A234" s="14"/>
      <c r="B234" s="267"/>
      <c r="C234" s="268"/>
      <c r="D234" s="239" t="s">
        <v>223</v>
      </c>
      <c r="E234" s="269" t="s">
        <v>1</v>
      </c>
      <c r="F234" s="270" t="s">
        <v>225</v>
      </c>
      <c r="G234" s="268"/>
      <c r="H234" s="271">
        <v>1036</v>
      </c>
      <c r="I234" s="272"/>
      <c r="J234" s="268"/>
      <c r="K234" s="268"/>
      <c r="L234" s="273"/>
      <c r="M234" s="274"/>
      <c r="N234" s="275"/>
      <c r="O234" s="275"/>
      <c r="P234" s="275"/>
      <c r="Q234" s="275"/>
      <c r="R234" s="275"/>
      <c r="S234" s="275"/>
      <c r="T234" s="27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7" t="s">
        <v>223</v>
      </c>
      <c r="AU234" s="277" t="s">
        <v>89</v>
      </c>
      <c r="AV234" s="14" t="s">
        <v>142</v>
      </c>
      <c r="AW234" s="14" t="s">
        <v>34</v>
      </c>
      <c r="AX234" s="14" t="s">
        <v>14</v>
      </c>
      <c r="AY234" s="277" t="s">
        <v>135</v>
      </c>
    </row>
    <row r="235" s="2" customFormat="1" ht="33" customHeight="1">
      <c r="A235" s="38"/>
      <c r="B235" s="39"/>
      <c r="C235" s="226" t="s">
        <v>236</v>
      </c>
      <c r="D235" s="226" t="s">
        <v>137</v>
      </c>
      <c r="E235" s="227" t="s">
        <v>577</v>
      </c>
      <c r="F235" s="228" t="s">
        <v>578</v>
      </c>
      <c r="G235" s="229" t="s">
        <v>399</v>
      </c>
      <c r="H235" s="230">
        <v>133.19999999999999</v>
      </c>
      <c r="I235" s="231"/>
      <c r="J235" s="232">
        <f>ROUND(I235*H235,2)</f>
        <v>0</v>
      </c>
      <c r="K235" s="228" t="s">
        <v>141</v>
      </c>
      <c r="L235" s="44"/>
      <c r="M235" s="233" t="s">
        <v>1</v>
      </c>
      <c r="N235" s="234" t="s">
        <v>45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142</v>
      </c>
      <c r="AT235" s="237" t="s">
        <v>137</v>
      </c>
      <c r="AU235" s="237" t="s">
        <v>89</v>
      </c>
      <c r="AY235" s="17" t="s">
        <v>135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14</v>
      </c>
      <c r="BK235" s="238">
        <f>ROUND(I235*H235,2)</f>
        <v>0</v>
      </c>
      <c r="BL235" s="17" t="s">
        <v>142</v>
      </c>
      <c r="BM235" s="237" t="s">
        <v>579</v>
      </c>
    </row>
    <row r="236" s="2" customFormat="1">
      <c r="A236" s="38"/>
      <c r="B236" s="39"/>
      <c r="C236" s="40"/>
      <c r="D236" s="239" t="s">
        <v>144</v>
      </c>
      <c r="E236" s="40"/>
      <c r="F236" s="240" t="s">
        <v>444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144</v>
      </c>
      <c r="AU236" s="17" t="s">
        <v>89</v>
      </c>
    </row>
    <row r="237" s="2" customFormat="1">
      <c r="A237" s="38"/>
      <c r="B237" s="39"/>
      <c r="C237" s="40"/>
      <c r="D237" s="244" t="s">
        <v>145</v>
      </c>
      <c r="E237" s="40"/>
      <c r="F237" s="245" t="s">
        <v>580</v>
      </c>
      <c r="G237" s="40"/>
      <c r="H237" s="40"/>
      <c r="I237" s="241"/>
      <c r="J237" s="40"/>
      <c r="K237" s="40"/>
      <c r="L237" s="44"/>
      <c r="M237" s="242"/>
      <c r="N237" s="24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145</v>
      </c>
      <c r="AU237" s="17" t="s">
        <v>89</v>
      </c>
    </row>
    <row r="238" s="13" customFormat="1">
      <c r="A238" s="13"/>
      <c r="B238" s="256"/>
      <c r="C238" s="257"/>
      <c r="D238" s="239" t="s">
        <v>223</v>
      </c>
      <c r="E238" s="258" t="s">
        <v>1</v>
      </c>
      <c r="F238" s="259" t="s">
        <v>581</v>
      </c>
      <c r="G238" s="257"/>
      <c r="H238" s="260">
        <v>133.19999999999999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6" t="s">
        <v>223</v>
      </c>
      <c r="AU238" s="266" t="s">
        <v>89</v>
      </c>
      <c r="AV238" s="13" t="s">
        <v>89</v>
      </c>
      <c r="AW238" s="13" t="s">
        <v>34</v>
      </c>
      <c r="AX238" s="13" t="s">
        <v>80</v>
      </c>
      <c r="AY238" s="266" t="s">
        <v>135</v>
      </c>
    </row>
    <row r="239" s="14" customFormat="1">
      <c r="A239" s="14"/>
      <c r="B239" s="267"/>
      <c r="C239" s="268"/>
      <c r="D239" s="239" t="s">
        <v>223</v>
      </c>
      <c r="E239" s="269" t="s">
        <v>1</v>
      </c>
      <c r="F239" s="270" t="s">
        <v>225</v>
      </c>
      <c r="G239" s="268"/>
      <c r="H239" s="271">
        <v>133.19999999999999</v>
      </c>
      <c r="I239" s="272"/>
      <c r="J239" s="268"/>
      <c r="K239" s="268"/>
      <c r="L239" s="273"/>
      <c r="M239" s="274"/>
      <c r="N239" s="275"/>
      <c r="O239" s="275"/>
      <c r="P239" s="275"/>
      <c r="Q239" s="275"/>
      <c r="R239" s="275"/>
      <c r="S239" s="275"/>
      <c r="T239" s="27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7" t="s">
        <v>223</v>
      </c>
      <c r="AU239" s="277" t="s">
        <v>89</v>
      </c>
      <c r="AV239" s="14" t="s">
        <v>142</v>
      </c>
      <c r="AW239" s="14" t="s">
        <v>34</v>
      </c>
      <c r="AX239" s="14" t="s">
        <v>14</v>
      </c>
      <c r="AY239" s="277" t="s">
        <v>135</v>
      </c>
    </row>
    <row r="240" s="2" customFormat="1" ht="16.5" customHeight="1">
      <c r="A240" s="38"/>
      <c r="B240" s="39"/>
      <c r="C240" s="226" t="s">
        <v>242</v>
      </c>
      <c r="D240" s="226" t="s">
        <v>137</v>
      </c>
      <c r="E240" s="227" t="s">
        <v>582</v>
      </c>
      <c r="F240" s="228" t="s">
        <v>583</v>
      </c>
      <c r="G240" s="229" t="s">
        <v>174</v>
      </c>
      <c r="H240" s="230">
        <v>74</v>
      </c>
      <c r="I240" s="231"/>
      <c r="J240" s="232">
        <f>ROUND(I240*H240,2)</f>
        <v>0</v>
      </c>
      <c r="K240" s="228" t="s">
        <v>141</v>
      </c>
      <c r="L240" s="44"/>
      <c r="M240" s="233" t="s">
        <v>1</v>
      </c>
      <c r="N240" s="234" t="s">
        <v>45</v>
      </c>
      <c r="O240" s="91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142</v>
      </c>
      <c r="AT240" s="237" t="s">
        <v>137</v>
      </c>
      <c r="AU240" s="237" t="s">
        <v>89</v>
      </c>
      <c r="AY240" s="17" t="s">
        <v>135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14</v>
      </c>
      <c r="BK240" s="238">
        <f>ROUND(I240*H240,2)</f>
        <v>0</v>
      </c>
      <c r="BL240" s="17" t="s">
        <v>142</v>
      </c>
      <c r="BM240" s="237" t="s">
        <v>584</v>
      </c>
    </row>
    <row r="241" s="2" customFormat="1">
      <c r="A241" s="38"/>
      <c r="B241" s="39"/>
      <c r="C241" s="40"/>
      <c r="D241" s="239" t="s">
        <v>144</v>
      </c>
      <c r="E241" s="40"/>
      <c r="F241" s="240" t="s">
        <v>585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144</v>
      </c>
      <c r="AU241" s="17" t="s">
        <v>89</v>
      </c>
    </row>
    <row r="242" s="2" customFormat="1">
      <c r="A242" s="38"/>
      <c r="B242" s="39"/>
      <c r="C242" s="40"/>
      <c r="D242" s="244" t="s">
        <v>145</v>
      </c>
      <c r="E242" s="40"/>
      <c r="F242" s="245" t="s">
        <v>586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145</v>
      </c>
      <c r="AU242" s="17" t="s">
        <v>89</v>
      </c>
    </row>
    <row r="243" s="2" customFormat="1" ht="24.15" customHeight="1">
      <c r="A243" s="38"/>
      <c r="B243" s="39"/>
      <c r="C243" s="226" t="s">
        <v>7</v>
      </c>
      <c r="D243" s="226" t="s">
        <v>137</v>
      </c>
      <c r="E243" s="227" t="s">
        <v>587</v>
      </c>
      <c r="F243" s="228" t="s">
        <v>588</v>
      </c>
      <c r="G243" s="229" t="s">
        <v>287</v>
      </c>
      <c r="H243" s="230">
        <v>2</v>
      </c>
      <c r="I243" s="231"/>
      <c r="J243" s="232">
        <f>ROUND(I243*H243,2)</f>
        <v>0</v>
      </c>
      <c r="K243" s="228" t="s">
        <v>141</v>
      </c>
      <c r="L243" s="44"/>
      <c r="M243" s="233" t="s">
        <v>1</v>
      </c>
      <c r="N243" s="234" t="s">
        <v>45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142</v>
      </c>
      <c r="AT243" s="237" t="s">
        <v>137</v>
      </c>
      <c r="AU243" s="237" t="s">
        <v>89</v>
      </c>
      <c r="AY243" s="17" t="s">
        <v>135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14</v>
      </c>
      <c r="BK243" s="238">
        <f>ROUND(I243*H243,2)</f>
        <v>0</v>
      </c>
      <c r="BL243" s="17" t="s">
        <v>142</v>
      </c>
      <c r="BM243" s="237" t="s">
        <v>589</v>
      </c>
    </row>
    <row r="244" s="2" customFormat="1">
      <c r="A244" s="38"/>
      <c r="B244" s="39"/>
      <c r="C244" s="40"/>
      <c r="D244" s="239" t="s">
        <v>144</v>
      </c>
      <c r="E244" s="40"/>
      <c r="F244" s="240" t="s">
        <v>590</v>
      </c>
      <c r="G244" s="40"/>
      <c r="H244" s="40"/>
      <c r="I244" s="241"/>
      <c r="J244" s="40"/>
      <c r="K244" s="40"/>
      <c r="L244" s="44"/>
      <c r="M244" s="242"/>
      <c r="N244" s="24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144</v>
      </c>
      <c r="AU244" s="17" t="s">
        <v>89</v>
      </c>
    </row>
    <row r="245" s="2" customFormat="1">
      <c r="A245" s="38"/>
      <c r="B245" s="39"/>
      <c r="C245" s="40"/>
      <c r="D245" s="244" t="s">
        <v>145</v>
      </c>
      <c r="E245" s="40"/>
      <c r="F245" s="245" t="s">
        <v>591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145</v>
      </c>
      <c r="AU245" s="17" t="s">
        <v>89</v>
      </c>
    </row>
    <row r="246" s="15" customFormat="1">
      <c r="A246" s="15"/>
      <c r="B246" s="282"/>
      <c r="C246" s="283"/>
      <c r="D246" s="239" t="s">
        <v>223</v>
      </c>
      <c r="E246" s="284" t="s">
        <v>1</v>
      </c>
      <c r="F246" s="285" t="s">
        <v>488</v>
      </c>
      <c r="G246" s="283"/>
      <c r="H246" s="284" t="s">
        <v>1</v>
      </c>
      <c r="I246" s="286"/>
      <c r="J246" s="283"/>
      <c r="K246" s="283"/>
      <c r="L246" s="287"/>
      <c r="M246" s="288"/>
      <c r="N246" s="289"/>
      <c r="O246" s="289"/>
      <c r="P246" s="289"/>
      <c r="Q246" s="289"/>
      <c r="R246" s="289"/>
      <c r="S246" s="289"/>
      <c r="T246" s="290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91" t="s">
        <v>223</v>
      </c>
      <c r="AU246" s="291" t="s">
        <v>89</v>
      </c>
      <c r="AV246" s="15" t="s">
        <v>14</v>
      </c>
      <c r="AW246" s="15" t="s">
        <v>34</v>
      </c>
      <c r="AX246" s="15" t="s">
        <v>80</v>
      </c>
      <c r="AY246" s="291" t="s">
        <v>135</v>
      </c>
    </row>
    <row r="247" s="13" customFormat="1">
      <c r="A247" s="13"/>
      <c r="B247" s="256"/>
      <c r="C247" s="257"/>
      <c r="D247" s="239" t="s">
        <v>223</v>
      </c>
      <c r="E247" s="258" t="s">
        <v>1</v>
      </c>
      <c r="F247" s="259" t="s">
        <v>489</v>
      </c>
      <c r="G247" s="257"/>
      <c r="H247" s="260">
        <v>2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6" t="s">
        <v>223</v>
      </c>
      <c r="AU247" s="266" t="s">
        <v>89</v>
      </c>
      <c r="AV247" s="13" t="s">
        <v>89</v>
      </c>
      <c r="AW247" s="13" t="s">
        <v>34</v>
      </c>
      <c r="AX247" s="13" t="s">
        <v>80</v>
      </c>
      <c r="AY247" s="266" t="s">
        <v>135</v>
      </c>
    </row>
    <row r="248" s="14" customFormat="1">
      <c r="A248" s="14"/>
      <c r="B248" s="267"/>
      <c r="C248" s="268"/>
      <c r="D248" s="239" t="s">
        <v>223</v>
      </c>
      <c r="E248" s="269" t="s">
        <v>1</v>
      </c>
      <c r="F248" s="270" t="s">
        <v>225</v>
      </c>
      <c r="G248" s="268"/>
      <c r="H248" s="271">
        <v>2</v>
      </c>
      <c r="I248" s="272"/>
      <c r="J248" s="268"/>
      <c r="K248" s="268"/>
      <c r="L248" s="273"/>
      <c r="M248" s="274"/>
      <c r="N248" s="275"/>
      <c r="O248" s="275"/>
      <c r="P248" s="275"/>
      <c r="Q248" s="275"/>
      <c r="R248" s="275"/>
      <c r="S248" s="275"/>
      <c r="T248" s="27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7" t="s">
        <v>223</v>
      </c>
      <c r="AU248" s="277" t="s">
        <v>89</v>
      </c>
      <c r="AV248" s="14" t="s">
        <v>142</v>
      </c>
      <c r="AW248" s="14" t="s">
        <v>34</v>
      </c>
      <c r="AX248" s="14" t="s">
        <v>14</v>
      </c>
      <c r="AY248" s="277" t="s">
        <v>135</v>
      </c>
    </row>
    <row r="249" s="2" customFormat="1" ht="24.15" customHeight="1">
      <c r="A249" s="38"/>
      <c r="B249" s="39"/>
      <c r="C249" s="226" t="s">
        <v>251</v>
      </c>
      <c r="D249" s="226" t="s">
        <v>137</v>
      </c>
      <c r="E249" s="227" t="s">
        <v>592</v>
      </c>
      <c r="F249" s="228" t="s">
        <v>593</v>
      </c>
      <c r="G249" s="229" t="s">
        <v>140</v>
      </c>
      <c r="H249" s="230">
        <v>110</v>
      </c>
      <c r="I249" s="231"/>
      <c r="J249" s="232">
        <f>ROUND(I249*H249,2)</f>
        <v>0</v>
      </c>
      <c r="K249" s="228" t="s">
        <v>141</v>
      </c>
      <c r="L249" s="44"/>
      <c r="M249" s="233" t="s">
        <v>1</v>
      </c>
      <c r="N249" s="234" t="s">
        <v>45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142</v>
      </c>
      <c r="AT249" s="237" t="s">
        <v>137</v>
      </c>
      <c r="AU249" s="237" t="s">
        <v>89</v>
      </c>
      <c r="AY249" s="17" t="s">
        <v>135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14</v>
      </c>
      <c r="BK249" s="238">
        <f>ROUND(I249*H249,2)</f>
        <v>0</v>
      </c>
      <c r="BL249" s="17" t="s">
        <v>142</v>
      </c>
      <c r="BM249" s="237" t="s">
        <v>594</v>
      </c>
    </row>
    <row r="250" s="2" customFormat="1">
      <c r="A250" s="38"/>
      <c r="B250" s="39"/>
      <c r="C250" s="40"/>
      <c r="D250" s="239" t="s">
        <v>144</v>
      </c>
      <c r="E250" s="40"/>
      <c r="F250" s="240" t="s">
        <v>595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144</v>
      </c>
      <c r="AU250" s="17" t="s">
        <v>89</v>
      </c>
    </row>
    <row r="251" s="2" customFormat="1">
      <c r="A251" s="38"/>
      <c r="B251" s="39"/>
      <c r="C251" s="40"/>
      <c r="D251" s="244" t="s">
        <v>145</v>
      </c>
      <c r="E251" s="40"/>
      <c r="F251" s="245" t="s">
        <v>596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145</v>
      </c>
      <c r="AU251" s="17" t="s">
        <v>89</v>
      </c>
    </row>
    <row r="252" s="15" customFormat="1">
      <c r="A252" s="15"/>
      <c r="B252" s="282"/>
      <c r="C252" s="283"/>
      <c r="D252" s="239" t="s">
        <v>223</v>
      </c>
      <c r="E252" s="284" t="s">
        <v>1</v>
      </c>
      <c r="F252" s="285" t="s">
        <v>488</v>
      </c>
      <c r="G252" s="283"/>
      <c r="H252" s="284" t="s">
        <v>1</v>
      </c>
      <c r="I252" s="286"/>
      <c r="J252" s="283"/>
      <c r="K252" s="283"/>
      <c r="L252" s="287"/>
      <c r="M252" s="288"/>
      <c r="N252" s="289"/>
      <c r="O252" s="289"/>
      <c r="P252" s="289"/>
      <c r="Q252" s="289"/>
      <c r="R252" s="289"/>
      <c r="S252" s="289"/>
      <c r="T252" s="290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91" t="s">
        <v>223</v>
      </c>
      <c r="AU252" s="291" t="s">
        <v>89</v>
      </c>
      <c r="AV252" s="15" t="s">
        <v>14</v>
      </c>
      <c r="AW252" s="15" t="s">
        <v>34</v>
      </c>
      <c r="AX252" s="15" t="s">
        <v>80</v>
      </c>
      <c r="AY252" s="291" t="s">
        <v>135</v>
      </c>
    </row>
    <row r="253" s="13" customFormat="1">
      <c r="A253" s="13"/>
      <c r="B253" s="256"/>
      <c r="C253" s="257"/>
      <c r="D253" s="239" t="s">
        <v>223</v>
      </c>
      <c r="E253" s="258" t="s">
        <v>1</v>
      </c>
      <c r="F253" s="259" t="s">
        <v>597</v>
      </c>
      <c r="G253" s="257"/>
      <c r="H253" s="260">
        <v>110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6" t="s">
        <v>223</v>
      </c>
      <c r="AU253" s="266" t="s">
        <v>89</v>
      </c>
      <c r="AV253" s="13" t="s">
        <v>89</v>
      </c>
      <c r="AW253" s="13" t="s">
        <v>34</v>
      </c>
      <c r="AX253" s="13" t="s">
        <v>80</v>
      </c>
      <c r="AY253" s="266" t="s">
        <v>135</v>
      </c>
    </row>
    <row r="254" s="14" customFormat="1">
      <c r="A254" s="14"/>
      <c r="B254" s="267"/>
      <c r="C254" s="268"/>
      <c r="D254" s="239" t="s">
        <v>223</v>
      </c>
      <c r="E254" s="269" t="s">
        <v>1</v>
      </c>
      <c r="F254" s="270" t="s">
        <v>225</v>
      </c>
      <c r="G254" s="268"/>
      <c r="H254" s="271">
        <v>110</v>
      </c>
      <c r="I254" s="272"/>
      <c r="J254" s="268"/>
      <c r="K254" s="268"/>
      <c r="L254" s="273"/>
      <c r="M254" s="274"/>
      <c r="N254" s="275"/>
      <c r="O254" s="275"/>
      <c r="P254" s="275"/>
      <c r="Q254" s="275"/>
      <c r="R254" s="275"/>
      <c r="S254" s="275"/>
      <c r="T254" s="27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77" t="s">
        <v>223</v>
      </c>
      <c r="AU254" s="277" t="s">
        <v>89</v>
      </c>
      <c r="AV254" s="14" t="s">
        <v>142</v>
      </c>
      <c r="AW254" s="14" t="s">
        <v>34</v>
      </c>
      <c r="AX254" s="14" t="s">
        <v>14</v>
      </c>
      <c r="AY254" s="277" t="s">
        <v>135</v>
      </c>
    </row>
    <row r="255" s="2" customFormat="1" ht="16.5" customHeight="1">
      <c r="A255" s="38"/>
      <c r="B255" s="39"/>
      <c r="C255" s="246" t="s">
        <v>257</v>
      </c>
      <c r="D255" s="246" t="s">
        <v>219</v>
      </c>
      <c r="E255" s="247" t="s">
        <v>598</v>
      </c>
      <c r="F255" s="248" t="s">
        <v>599</v>
      </c>
      <c r="G255" s="249" t="s">
        <v>600</v>
      </c>
      <c r="H255" s="250">
        <v>2.2000000000000002</v>
      </c>
      <c r="I255" s="251"/>
      <c r="J255" s="252">
        <f>ROUND(I255*H255,2)</f>
        <v>0</v>
      </c>
      <c r="K255" s="248" t="s">
        <v>141</v>
      </c>
      <c r="L255" s="253"/>
      <c r="M255" s="254" t="s">
        <v>1</v>
      </c>
      <c r="N255" s="255" t="s">
        <v>45</v>
      </c>
      <c r="O255" s="91"/>
      <c r="P255" s="235">
        <f>O255*H255</f>
        <v>0</v>
      </c>
      <c r="Q255" s="235">
        <v>0.001</v>
      </c>
      <c r="R255" s="235">
        <f>Q255*H255</f>
        <v>0.0022000000000000001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178</v>
      </c>
      <c r="AT255" s="237" t="s">
        <v>219</v>
      </c>
      <c r="AU255" s="237" t="s">
        <v>89</v>
      </c>
      <c r="AY255" s="17" t="s">
        <v>135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14</v>
      </c>
      <c r="BK255" s="238">
        <f>ROUND(I255*H255,2)</f>
        <v>0</v>
      </c>
      <c r="BL255" s="17" t="s">
        <v>142</v>
      </c>
      <c r="BM255" s="237" t="s">
        <v>601</v>
      </c>
    </row>
    <row r="256" s="2" customFormat="1">
      <c r="A256" s="38"/>
      <c r="B256" s="39"/>
      <c r="C256" s="40"/>
      <c r="D256" s="239" t="s">
        <v>144</v>
      </c>
      <c r="E256" s="40"/>
      <c r="F256" s="240" t="s">
        <v>599</v>
      </c>
      <c r="G256" s="40"/>
      <c r="H256" s="40"/>
      <c r="I256" s="241"/>
      <c r="J256" s="40"/>
      <c r="K256" s="40"/>
      <c r="L256" s="44"/>
      <c r="M256" s="242"/>
      <c r="N256" s="243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144</v>
      </c>
      <c r="AU256" s="17" t="s">
        <v>89</v>
      </c>
    </row>
    <row r="257" s="13" customFormat="1">
      <c r="A257" s="13"/>
      <c r="B257" s="256"/>
      <c r="C257" s="257"/>
      <c r="D257" s="239" t="s">
        <v>223</v>
      </c>
      <c r="E257" s="257"/>
      <c r="F257" s="259" t="s">
        <v>602</v>
      </c>
      <c r="G257" s="257"/>
      <c r="H257" s="260">
        <v>2.2000000000000002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6" t="s">
        <v>223</v>
      </c>
      <c r="AU257" s="266" t="s">
        <v>89</v>
      </c>
      <c r="AV257" s="13" t="s">
        <v>89</v>
      </c>
      <c r="AW257" s="13" t="s">
        <v>4</v>
      </c>
      <c r="AX257" s="13" t="s">
        <v>14</v>
      </c>
      <c r="AY257" s="266" t="s">
        <v>135</v>
      </c>
    </row>
    <row r="258" s="2" customFormat="1" ht="24.15" customHeight="1">
      <c r="A258" s="38"/>
      <c r="B258" s="39"/>
      <c r="C258" s="226" t="s">
        <v>262</v>
      </c>
      <c r="D258" s="226" t="s">
        <v>137</v>
      </c>
      <c r="E258" s="227" t="s">
        <v>603</v>
      </c>
      <c r="F258" s="228" t="s">
        <v>604</v>
      </c>
      <c r="G258" s="229" t="s">
        <v>140</v>
      </c>
      <c r="H258" s="230">
        <v>110</v>
      </c>
      <c r="I258" s="231"/>
      <c r="J258" s="232">
        <f>ROUND(I258*H258,2)</f>
        <v>0</v>
      </c>
      <c r="K258" s="228" t="s">
        <v>141</v>
      </c>
      <c r="L258" s="44"/>
      <c r="M258" s="233" t="s">
        <v>1</v>
      </c>
      <c r="N258" s="234" t="s">
        <v>45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142</v>
      </c>
      <c r="AT258" s="237" t="s">
        <v>137</v>
      </c>
      <c r="AU258" s="237" t="s">
        <v>89</v>
      </c>
      <c r="AY258" s="17" t="s">
        <v>135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14</v>
      </c>
      <c r="BK258" s="238">
        <f>ROUND(I258*H258,2)</f>
        <v>0</v>
      </c>
      <c r="BL258" s="17" t="s">
        <v>142</v>
      </c>
      <c r="BM258" s="237" t="s">
        <v>605</v>
      </c>
    </row>
    <row r="259" s="2" customFormat="1">
      <c r="A259" s="38"/>
      <c r="B259" s="39"/>
      <c r="C259" s="40"/>
      <c r="D259" s="239" t="s">
        <v>144</v>
      </c>
      <c r="E259" s="40"/>
      <c r="F259" s="240" t="s">
        <v>606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144</v>
      </c>
      <c r="AU259" s="17" t="s">
        <v>89</v>
      </c>
    </row>
    <row r="260" s="2" customFormat="1">
      <c r="A260" s="38"/>
      <c r="B260" s="39"/>
      <c r="C260" s="40"/>
      <c r="D260" s="244" t="s">
        <v>145</v>
      </c>
      <c r="E260" s="40"/>
      <c r="F260" s="245" t="s">
        <v>607</v>
      </c>
      <c r="G260" s="40"/>
      <c r="H260" s="40"/>
      <c r="I260" s="241"/>
      <c r="J260" s="40"/>
      <c r="K260" s="40"/>
      <c r="L260" s="44"/>
      <c r="M260" s="242"/>
      <c r="N260" s="243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145</v>
      </c>
      <c r="AU260" s="17" t="s">
        <v>89</v>
      </c>
    </row>
    <row r="261" s="15" customFormat="1">
      <c r="A261" s="15"/>
      <c r="B261" s="282"/>
      <c r="C261" s="283"/>
      <c r="D261" s="239" t="s">
        <v>223</v>
      </c>
      <c r="E261" s="284" t="s">
        <v>1</v>
      </c>
      <c r="F261" s="285" t="s">
        <v>488</v>
      </c>
      <c r="G261" s="283"/>
      <c r="H261" s="284" t="s">
        <v>1</v>
      </c>
      <c r="I261" s="286"/>
      <c r="J261" s="283"/>
      <c r="K261" s="283"/>
      <c r="L261" s="287"/>
      <c r="M261" s="288"/>
      <c r="N261" s="289"/>
      <c r="O261" s="289"/>
      <c r="P261" s="289"/>
      <c r="Q261" s="289"/>
      <c r="R261" s="289"/>
      <c r="S261" s="289"/>
      <c r="T261" s="290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91" t="s">
        <v>223</v>
      </c>
      <c r="AU261" s="291" t="s">
        <v>89</v>
      </c>
      <c r="AV261" s="15" t="s">
        <v>14</v>
      </c>
      <c r="AW261" s="15" t="s">
        <v>34</v>
      </c>
      <c r="AX261" s="15" t="s">
        <v>80</v>
      </c>
      <c r="AY261" s="291" t="s">
        <v>135</v>
      </c>
    </row>
    <row r="262" s="13" customFormat="1">
      <c r="A262" s="13"/>
      <c r="B262" s="256"/>
      <c r="C262" s="257"/>
      <c r="D262" s="239" t="s">
        <v>223</v>
      </c>
      <c r="E262" s="258" t="s">
        <v>1</v>
      </c>
      <c r="F262" s="259" t="s">
        <v>608</v>
      </c>
      <c r="G262" s="257"/>
      <c r="H262" s="260">
        <v>110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6" t="s">
        <v>223</v>
      </c>
      <c r="AU262" s="266" t="s">
        <v>89</v>
      </c>
      <c r="AV262" s="13" t="s">
        <v>89</v>
      </c>
      <c r="AW262" s="13" t="s">
        <v>34</v>
      </c>
      <c r="AX262" s="13" t="s">
        <v>80</v>
      </c>
      <c r="AY262" s="266" t="s">
        <v>135</v>
      </c>
    </row>
    <row r="263" s="14" customFormat="1">
      <c r="A263" s="14"/>
      <c r="B263" s="267"/>
      <c r="C263" s="268"/>
      <c r="D263" s="239" t="s">
        <v>223</v>
      </c>
      <c r="E263" s="269" t="s">
        <v>1</v>
      </c>
      <c r="F263" s="270" t="s">
        <v>225</v>
      </c>
      <c r="G263" s="268"/>
      <c r="H263" s="271">
        <v>110</v>
      </c>
      <c r="I263" s="272"/>
      <c r="J263" s="268"/>
      <c r="K263" s="268"/>
      <c r="L263" s="273"/>
      <c r="M263" s="274"/>
      <c r="N263" s="275"/>
      <c r="O263" s="275"/>
      <c r="P263" s="275"/>
      <c r="Q263" s="275"/>
      <c r="R263" s="275"/>
      <c r="S263" s="275"/>
      <c r="T263" s="27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77" t="s">
        <v>223</v>
      </c>
      <c r="AU263" s="277" t="s">
        <v>89</v>
      </c>
      <c r="AV263" s="14" t="s">
        <v>142</v>
      </c>
      <c r="AW263" s="14" t="s">
        <v>34</v>
      </c>
      <c r="AX263" s="14" t="s">
        <v>14</v>
      </c>
      <c r="AY263" s="277" t="s">
        <v>135</v>
      </c>
    </row>
    <row r="264" s="2" customFormat="1" ht="16.5" customHeight="1">
      <c r="A264" s="38"/>
      <c r="B264" s="39"/>
      <c r="C264" s="246" t="s">
        <v>267</v>
      </c>
      <c r="D264" s="246" t="s">
        <v>219</v>
      </c>
      <c r="E264" s="247" t="s">
        <v>609</v>
      </c>
      <c r="F264" s="248" t="s">
        <v>610</v>
      </c>
      <c r="G264" s="249" t="s">
        <v>399</v>
      </c>
      <c r="H264" s="250">
        <v>29.699999999999999</v>
      </c>
      <c r="I264" s="251"/>
      <c r="J264" s="252">
        <f>ROUND(I264*H264,2)</f>
        <v>0</v>
      </c>
      <c r="K264" s="248" t="s">
        <v>141</v>
      </c>
      <c r="L264" s="253"/>
      <c r="M264" s="254" t="s">
        <v>1</v>
      </c>
      <c r="N264" s="255" t="s">
        <v>45</v>
      </c>
      <c r="O264" s="91"/>
      <c r="P264" s="235">
        <f>O264*H264</f>
        <v>0</v>
      </c>
      <c r="Q264" s="235">
        <v>1</v>
      </c>
      <c r="R264" s="235">
        <f>Q264*H264</f>
        <v>29.699999999999999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178</v>
      </c>
      <c r="AT264" s="237" t="s">
        <v>219</v>
      </c>
      <c r="AU264" s="237" t="s">
        <v>89</v>
      </c>
      <c r="AY264" s="17" t="s">
        <v>135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14</v>
      </c>
      <c r="BK264" s="238">
        <f>ROUND(I264*H264,2)</f>
        <v>0</v>
      </c>
      <c r="BL264" s="17" t="s">
        <v>142</v>
      </c>
      <c r="BM264" s="237" t="s">
        <v>611</v>
      </c>
    </row>
    <row r="265" s="2" customFormat="1">
      <c r="A265" s="38"/>
      <c r="B265" s="39"/>
      <c r="C265" s="40"/>
      <c r="D265" s="239" t="s">
        <v>144</v>
      </c>
      <c r="E265" s="40"/>
      <c r="F265" s="240" t="s">
        <v>610</v>
      </c>
      <c r="G265" s="40"/>
      <c r="H265" s="40"/>
      <c r="I265" s="241"/>
      <c r="J265" s="40"/>
      <c r="K265" s="40"/>
      <c r="L265" s="44"/>
      <c r="M265" s="242"/>
      <c r="N265" s="243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144</v>
      </c>
      <c r="AU265" s="17" t="s">
        <v>89</v>
      </c>
    </row>
    <row r="266" s="15" customFormat="1">
      <c r="A266" s="15"/>
      <c r="B266" s="282"/>
      <c r="C266" s="283"/>
      <c r="D266" s="239" t="s">
        <v>223</v>
      </c>
      <c r="E266" s="284" t="s">
        <v>1</v>
      </c>
      <c r="F266" s="285" t="s">
        <v>488</v>
      </c>
      <c r="G266" s="283"/>
      <c r="H266" s="284" t="s">
        <v>1</v>
      </c>
      <c r="I266" s="286"/>
      <c r="J266" s="283"/>
      <c r="K266" s="283"/>
      <c r="L266" s="287"/>
      <c r="M266" s="288"/>
      <c r="N266" s="289"/>
      <c r="O266" s="289"/>
      <c r="P266" s="289"/>
      <c r="Q266" s="289"/>
      <c r="R266" s="289"/>
      <c r="S266" s="289"/>
      <c r="T266" s="29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91" t="s">
        <v>223</v>
      </c>
      <c r="AU266" s="291" t="s">
        <v>89</v>
      </c>
      <c r="AV266" s="15" t="s">
        <v>14</v>
      </c>
      <c r="AW266" s="15" t="s">
        <v>34</v>
      </c>
      <c r="AX266" s="15" t="s">
        <v>80</v>
      </c>
      <c r="AY266" s="291" t="s">
        <v>135</v>
      </c>
    </row>
    <row r="267" s="13" customFormat="1">
      <c r="A267" s="13"/>
      <c r="B267" s="256"/>
      <c r="C267" s="257"/>
      <c r="D267" s="239" t="s">
        <v>223</v>
      </c>
      <c r="E267" s="258" t="s">
        <v>1</v>
      </c>
      <c r="F267" s="259" t="s">
        <v>612</v>
      </c>
      <c r="G267" s="257"/>
      <c r="H267" s="260">
        <v>29.699999999999999</v>
      </c>
      <c r="I267" s="261"/>
      <c r="J267" s="257"/>
      <c r="K267" s="257"/>
      <c r="L267" s="262"/>
      <c r="M267" s="263"/>
      <c r="N267" s="264"/>
      <c r="O267" s="264"/>
      <c r="P267" s="264"/>
      <c r="Q267" s="264"/>
      <c r="R267" s="264"/>
      <c r="S267" s="264"/>
      <c r="T267" s="26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6" t="s">
        <v>223</v>
      </c>
      <c r="AU267" s="266" t="s">
        <v>89</v>
      </c>
      <c r="AV267" s="13" t="s">
        <v>89</v>
      </c>
      <c r="AW267" s="13" t="s">
        <v>34</v>
      </c>
      <c r="AX267" s="13" t="s">
        <v>80</v>
      </c>
      <c r="AY267" s="266" t="s">
        <v>135</v>
      </c>
    </row>
    <row r="268" s="14" customFormat="1">
      <c r="A268" s="14"/>
      <c r="B268" s="267"/>
      <c r="C268" s="268"/>
      <c r="D268" s="239" t="s">
        <v>223</v>
      </c>
      <c r="E268" s="269" t="s">
        <v>1</v>
      </c>
      <c r="F268" s="270" t="s">
        <v>225</v>
      </c>
      <c r="G268" s="268"/>
      <c r="H268" s="271">
        <v>29.699999999999999</v>
      </c>
      <c r="I268" s="272"/>
      <c r="J268" s="268"/>
      <c r="K268" s="268"/>
      <c r="L268" s="273"/>
      <c r="M268" s="274"/>
      <c r="N268" s="275"/>
      <c r="O268" s="275"/>
      <c r="P268" s="275"/>
      <c r="Q268" s="275"/>
      <c r="R268" s="275"/>
      <c r="S268" s="275"/>
      <c r="T268" s="27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77" t="s">
        <v>223</v>
      </c>
      <c r="AU268" s="277" t="s">
        <v>89</v>
      </c>
      <c r="AV268" s="14" t="s">
        <v>142</v>
      </c>
      <c r="AW268" s="14" t="s">
        <v>34</v>
      </c>
      <c r="AX268" s="14" t="s">
        <v>14</v>
      </c>
      <c r="AY268" s="277" t="s">
        <v>135</v>
      </c>
    </row>
    <row r="269" s="2" customFormat="1" ht="24.15" customHeight="1">
      <c r="A269" s="38"/>
      <c r="B269" s="39"/>
      <c r="C269" s="226" t="s">
        <v>272</v>
      </c>
      <c r="D269" s="226" t="s">
        <v>137</v>
      </c>
      <c r="E269" s="227" t="s">
        <v>613</v>
      </c>
      <c r="F269" s="228" t="s">
        <v>614</v>
      </c>
      <c r="G269" s="229" t="s">
        <v>140</v>
      </c>
      <c r="H269" s="230">
        <v>220</v>
      </c>
      <c r="I269" s="231"/>
      <c r="J269" s="232">
        <f>ROUND(I269*H269,2)</f>
        <v>0</v>
      </c>
      <c r="K269" s="228" t="s">
        <v>141</v>
      </c>
      <c r="L269" s="44"/>
      <c r="M269" s="233" t="s">
        <v>1</v>
      </c>
      <c r="N269" s="234" t="s">
        <v>45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142</v>
      </c>
      <c r="AT269" s="237" t="s">
        <v>137</v>
      </c>
      <c r="AU269" s="237" t="s">
        <v>89</v>
      </c>
      <c r="AY269" s="17" t="s">
        <v>135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14</v>
      </c>
      <c r="BK269" s="238">
        <f>ROUND(I269*H269,2)</f>
        <v>0</v>
      </c>
      <c r="BL269" s="17" t="s">
        <v>142</v>
      </c>
      <c r="BM269" s="237" t="s">
        <v>615</v>
      </c>
    </row>
    <row r="270" s="2" customFormat="1">
      <c r="A270" s="38"/>
      <c r="B270" s="39"/>
      <c r="C270" s="40"/>
      <c r="D270" s="239" t="s">
        <v>144</v>
      </c>
      <c r="E270" s="40"/>
      <c r="F270" s="240" t="s">
        <v>616</v>
      </c>
      <c r="G270" s="40"/>
      <c r="H270" s="40"/>
      <c r="I270" s="241"/>
      <c r="J270" s="40"/>
      <c r="K270" s="40"/>
      <c r="L270" s="44"/>
      <c r="M270" s="242"/>
      <c r="N270" s="243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144</v>
      </c>
      <c r="AU270" s="17" t="s">
        <v>89</v>
      </c>
    </row>
    <row r="271" s="2" customFormat="1">
      <c r="A271" s="38"/>
      <c r="B271" s="39"/>
      <c r="C271" s="40"/>
      <c r="D271" s="244" t="s">
        <v>145</v>
      </c>
      <c r="E271" s="40"/>
      <c r="F271" s="245" t="s">
        <v>617</v>
      </c>
      <c r="G271" s="40"/>
      <c r="H271" s="40"/>
      <c r="I271" s="241"/>
      <c r="J271" s="40"/>
      <c r="K271" s="40"/>
      <c r="L271" s="44"/>
      <c r="M271" s="242"/>
      <c r="N271" s="24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145</v>
      </c>
      <c r="AU271" s="17" t="s">
        <v>89</v>
      </c>
    </row>
    <row r="272" s="13" customFormat="1">
      <c r="A272" s="13"/>
      <c r="B272" s="256"/>
      <c r="C272" s="257"/>
      <c r="D272" s="239" t="s">
        <v>223</v>
      </c>
      <c r="E272" s="258" t="s">
        <v>1</v>
      </c>
      <c r="F272" s="259" t="s">
        <v>618</v>
      </c>
      <c r="G272" s="257"/>
      <c r="H272" s="260">
        <v>179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6" t="s">
        <v>223</v>
      </c>
      <c r="AU272" s="266" t="s">
        <v>89</v>
      </c>
      <c r="AV272" s="13" t="s">
        <v>89</v>
      </c>
      <c r="AW272" s="13" t="s">
        <v>34</v>
      </c>
      <c r="AX272" s="13" t="s">
        <v>80</v>
      </c>
      <c r="AY272" s="266" t="s">
        <v>135</v>
      </c>
    </row>
    <row r="273" s="13" customFormat="1">
      <c r="A273" s="13"/>
      <c r="B273" s="256"/>
      <c r="C273" s="257"/>
      <c r="D273" s="239" t="s">
        <v>223</v>
      </c>
      <c r="E273" s="258" t="s">
        <v>1</v>
      </c>
      <c r="F273" s="259" t="s">
        <v>507</v>
      </c>
      <c r="G273" s="257"/>
      <c r="H273" s="260">
        <v>5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6" t="s">
        <v>223</v>
      </c>
      <c r="AU273" s="266" t="s">
        <v>89</v>
      </c>
      <c r="AV273" s="13" t="s">
        <v>89</v>
      </c>
      <c r="AW273" s="13" t="s">
        <v>34</v>
      </c>
      <c r="AX273" s="13" t="s">
        <v>80</v>
      </c>
      <c r="AY273" s="266" t="s">
        <v>135</v>
      </c>
    </row>
    <row r="274" s="13" customFormat="1">
      <c r="A274" s="13"/>
      <c r="B274" s="256"/>
      <c r="C274" s="257"/>
      <c r="D274" s="239" t="s">
        <v>223</v>
      </c>
      <c r="E274" s="258" t="s">
        <v>1</v>
      </c>
      <c r="F274" s="259" t="s">
        <v>619</v>
      </c>
      <c r="G274" s="257"/>
      <c r="H274" s="260">
        <v>28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6" t="s">
        <v>223</v>
      </c>
      <c r="AU274" s="266" t="s">
        <v>89</v>
      </c>
      <c r="AV274" s="13" t="s">
        <v>89</v>
      </c>
      <c r="AW274" s="13" t="s">
        <v>34</v>
      </c>
      <c r="AX274" s="13" t="s">
        <v>80</v>
      </c>
      <c r="AY274" s="266" t="s">
        <v>135</v>
      </c>
    </row>
    <row r="275" s="13" customFormat="1">
      <c r="A275" s="13"/>
      <c r="B275" s="256"/>
      <c r="C275" s="257"/>
      <c r="D275" s="239" t="s">
        <v>223</v>
      </c>
      <c r="E275" s="258" t="s">
        <v>1</v>
      </c>
      <c r="F275" s="259" t="s">
        <v>620</v>
      </c>
      <c r="G275" s="257"/>
      <c r="H275" s="260">
        <v>8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6" t="s">
        <v>223</v>
      </c>
      <c r="AU275" s="266" t="s">
        <v>89</v>
      </c>
      <c r="AV275" s="13" t="s">
        <v>89</v>
      </c>
      <c r="AW275" s="13" t="s">
        <v>34</v>
      </c>
      <c r="AX275" s="13" t="s">
        <v>80</v>
      </c>
      <c r="AY275" s="266" t="s">
        <v>135</v>
      </c>
    </row>
    <row r="276" s="14" customFormat="1">
      <c r="A276" s="14"/>
      <c r="B276" s="267"/>
      <c r="C276" s="268"/>
      <c r="D276" s="239" t="s">
        <v>223</v>
      </c>
      <c r="E276" s="269" t="s">
        <v>1</v>
      </c>
      <c r="F276" s="270" t="s">
        <v>225</v>
      </c>
      <c r="G276" s="268"/>
      <c r="H276" s="271">
        <v>220</v>
      </c>
      <c r="I276" s="272"/>
      <c r="J276" s="268"/>
      <c r="K276" s="268"/>
      <c r="L276" s="273"/>
      <c r="M276" s="274"/>
      <c r="N276" s="275"/>
      <c r="O276" s="275"/>
      <c r="P276" s="275"/>
      <c r="Q276" s="275"/>
      <c r="R276" s="275"/>
      <c r="S276" s="275"/>
      <c r="T276" s="27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77" t="s">
        <v>223</v>
      </c>
      <c r="AU276" s="277" t="s">
        <v>89</v>
      </c>
      <c r="AV276" s="14" t="s">
        <v>142</v>
      </c>
      <c r="AW276" s="14" t="s">
        <v>34</v>
      </c>
      <c r="AX276" s="14" t="s">
        <v>14</v>
      </c>
      <c r="AY276" s="277" t="s">
        <v>135</v>
      </c>
    </row>
    <row r="277" s="12" customFormat="1" ht="22.8" customHeight="1">
      <c r="A277" s="12"/>
      <c r="B277" s="210"/>
      <c r="C277" s="211"/>
      <c r="D277" s="212" t="s">
        <v>79</v>
      </c>
      <c r="E277" s="224" t="s">
        <v>142</v>
      </c>
      <c r="F277" s="224" t="s">
        <v>621</v>
      </c>
      <c r="G277" s="211"/>
      <c r="H277" s="211"/>
      <c r="I277" s="214"/>
      <c r="J277" s="225">
        <f>BK277</f>
        <v>0</v>
      </c>
      <c r="K277" s="211"/>
      <c r="L277" s="216"/>
      <c r="M277" s="217"/>
      <c r="N277" s="218"/>
      <c r="O277" s="218"/>
      <c r="P277" s="219">
        <f>SUM(P278:P287)</f>
        <v>0</v>
      </c>
      <c r="Q277" s="218"/>
      <c r="R277" s="219">
        <f>SUM(R278:R287)</f>
        <v>0</v>
      </c>
      <c r="S277" s="218"/>
      <c r="T277" s="220">
        <f>SUM(T278:T287)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21" t="s">
        <v>14</v>
      </c>
      <c r="AT277" s="222" t="s">
        <v>79</v>
      </c>
      <c r="AU277" s="222" t="s">
        <v>14</v>
      </c>
      <c r="AY277" s="221" t="s">
        <v>135</v>
      </c>
      <c r="BK277" s="223">
        <f>SUM(BK278:BK287)</f>
        <v>0</v>
      </c>
    </row>
    <row r="278" s="2" customFormat="1" ht="33" customHeight="1">
      <c r="A278" s="38"/>
      <c r="B278" s="39"/>
      <c r="C278" s="226" t="s">
        <v>278</v>
      </c>
      <c r="D278" s="226" t="s">
        <v>137</v>
      </c>
      <c r="E278" s="227" t="s">
        <v>622</v>
      </c>
      <c r="F278" s="228" t="s">
        <v>623</v>
      </c>
      <c r="G278" s="229" t="s">
        <v>140</v>
      </c>
      <c r="H278" s="230">
        <v>28</v>
      </c>
      <c r="I278" s="231"/>
      <c r="J278" s="232">
        <f>ROUND(I278*H278,2)</f>
        <v>0</v>
      </c>
      <c r="K278" s="228" t="s">
        <v>141</v>
      </c>
      <c r="L278" s="44"/>
      <c r="M278" s="233" t="s">
        <v>1</v>
      </c>
      <c r="N278" s="234" t="s">
        <v>45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142</v>
      </c>
      <c r="AT278" s="237" t="s">
        <v>137</v>
      </c>
      <c r="AU278" s="237" t="s">
        <v>89</v>
      </c>
      <c r="AY278" s="17" t="s">
        <v>135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14</v>
      </c>
      <c r="BK278" s="238">
        <f>ROUND(I278*H278,2)</f>
        <v>0</v>
      </c>
      <c r="BL278" s="17" t="s">
        <v>142</v>
      </c>
      <c r="BM278" s="237" t="s">
        <v>624</v>
      </c>
    </row>
    <row r="279" s="2" customFormat="1">
      <c r="A279" s="38"/>
      <c r="B279" s="39"/>
      <c r="C279" s="40"/>
      <c r="D279" s="239" t="s">
        <v>144</v>
      </c>
      <c r="E279" s="40"/>
      <c r="F279" s="240" t="s">
        <v>625</v>
      </c>
      <c r="G279" s="40"/>
      <c r="H279" s="40"/>
      <c r="I279" s="241"/>
      <c r="J279" s="40"/>
      <c r="K279" s="40"/>
      <c r="L279" s="44"/>
      <c r="M279" s="242"/>
      <c r="N279" s="243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144</v>
      </c>
      <c r="AU279" s="17" t="s">
        <v>89</v>
      </c>
    </row>
    <row r="280" s="2" customFormat="1">
      <c r="A280" s="38"/>
      <c r="B280" s="39"/>
      <c r="C280" s="40"/>
      <c r="D280" s="244" t="s">
        <v>145</v>
      </c>
      <c r="E280" s="40"/>
      <c r="F280" s="245" t="s">
        <v>626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145</v>
      </c>
      <c r="AU280" s="17" t="s">
        <v>89</v>
      </c>
    </row>
    <row r="281" s="13" customFormat="1">
      <c r="A281" s="13"/>
      <c r="B281" s="256"/>
      <c r="C281" s="257"/>
      <c r="D281" s="239" t="s">
        <v>223</v>
      </c>
      <c r="E281" s="258" t="s">
        <v>1</v>
      </c>
      <c r="F281" s="259" t="s">
        <v>619</v>
      </c>
      <c r="G281" s="257"/>
      <c r="H281" s="260">
        <v>28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66" t="s">
        <v>223</v>
      </c>
      <c r="AU281" s="266" t="s">
        <v>89</v>
      </c>
      <c r="AV281" s="13" t="s">
        <v>89</v>
      </c>
      <c r="AW281" s="13" t="s">
        <v>34</v>
      </c>
      <c r="AX281" s="13" t="s">
        <v>80</v>
      </c>
      <c r="AY281" s="266" t="s">
        <v>135</v>
      </c>
    </row>
    <row r="282" s="14" customFormat="1">
      <c r="A282" s="14"/>
      <c r="B282" s="267"/>
      <c r="C282" s="268"/>
      <c r="D282" s="239" t="s">
        <v>223</v>
      </c>
      <c r="E282" s="269" t="s">
        <v>1</v>
      </c>
      <c r="F282" s="270" t="s">
        <v>225</v>
      </c>
      <c r="G282" s="268"/>
      <c r="H282" s="271">
        <v>28</v>
      </c>
      <c r="I282" s="272"/>
      <c r="J282" s="268"/>
      <c r="K282" s="268"/>
      <c r="L282" s="273"/>
      <c r="M282" s="274"/>
      <c r="N282" s="275"/>
      <c r="O282" s="275"/>
      <c r="P282" s="275"/>
      <c r="Q282" s="275"/>
      <c r="R282" s="275"/>
      <c r="S282" s="275"/>
      <c r="T282" s="27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7" t="s">
        <v>223</v>
      </c>
      <c r="AU282" s="277" t="s">
        <v>89</v>
      </c>
      <c r="AV282" s="14" t="s">
        <v>142</v>
      </c>
      <c r="AW282" s="14" t="s">
        <v>34</v>
      </c>
      <c r="AX282" s="14" t="s">
        <v>14</v>
      </c>
      <c r="AY282" s="277" t="s">
        <v>135</v>
      </c>
    </row>
    <row r="283" s="2" customFormat="1" ht="24.15" customHeight="1">
      <c r="A283" s="38"/>
      <c r="B283" s="39"/>
      <c r="C283" s="226" t="s">
        <v>284</v>
      </c>
      <c r="D283" s="226" t="s">
        <v>137</v>
      </c>
      <c r="E283" s="227" t="s">
        <v>627</v>
      </c>
      <c r="F283" s="228" t="s">
        <v>628</v>
      </c>
      <c r="G283" s="229" t="s">
        <v>140</v>
      </c>
      <c r="H283" s="230">
        <v>140</v>
      </c>
      <c r="I283" s="231"/>
      <c r="J283" s="232">
        <f>ROUND(I283*H283,2)</f>
        <v>0</v>
      </c>
      <c r="K283" s="228" t="s">
        <v>141</v>
      </c>
      <c r="L283" s="44"/>
      <c r="M283" s="233" t="s">
        <v>1</v>
      </c>
      <c r="N283" s="234" t="s">
        <v>45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142</v>
      </c>
      <c r="AT283" s="237" t="s">
        <v>137</v>
      </c>
      <c r="AU283" s="237" t="s">
        <v>89</v>
      </c>
      <c r="AY283" s="17" t="s">
        <v>135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14</v>
      </c>
      <c r="BK283" s="238">
        <f>ROUND(I283*H283,2)</f>
        <v>0</v>
      </c>
      <c r="BL283" s="17" t="s">
        <v>142</v>
      </c>
      <c r="BM283" s="237" t="s">
        <v>629</v>
      </c>
    </row>
    <row r="284" s="2" customFormat="1">
      <c r="A284" s="38"/>
      <c r="B284" s="39"/>
      <c r="C284" s="40"/>
      <c r="D284" s="239" t="s">
        <v>144</v>
      </c>
      <c r="E284" s="40"/>
      <c r="F284" s="240" t="s">
        <v>630</v>
      </c>
      <c r="G284" s="40"/>
      <c r="H284" s="40"/>
      <c r="I284" s="241"/>
      <c r="J284" s="40"/>
      <c r="K284" s="40"/>
      <c r="L284" s="44"/>
      <c r="M284" s="242"/>
      <c r="N284" s="243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144</v>
      </c>
      <c r="AU284" s="17" t="s">
        <v>89</v>
      </c>
    </row>
    <row r="285" s="2" customFormat="1">
      <c r="A285" s="38"/>
      <c r="B285" s="39"/>
      <c r="C285" s="40"/>
      <c r="D285" s="244" t="s">
        <v>145</v>
      </c>
      <c r="E285" s="40"/>
      <c r="F285" s="245" t="s">
        <v>631</v>
      </c>
      <c r="G285" s="40"/>
      <c r="H285" s="40"/>
      <c r="I285" s="241"/>
      <c r="J285" s="40"/>
      <c r="K285" s="40"/>
      <c r="L285" s="44"/>
      <c r="M285" s="242"/>
      <c r="N285" s="24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145</v>
      </c>
      <c r="AU285" s="17" t="s">
        <v>89</v>
      </c>
    </row>
    <row r="286" s="13" customFormat="1">
      <c r="A286" s="13"/>
      <c r="B286" s="256"/>
      <c r="C286" s="257"/>
      <c r="D286" s="239" t="s">
        <v>223</v>
      </c>
      <c r="E286" s="258" t="s">
        <v>1</v>
      </c>
      <c r="F286" s="259" t="s">
        <v>632</v>
      </c>
      <c r="G286" s="257"/>
      <c r="H286" s="260">
        <v>140</v>
      </c>
      <c r="I286" s="261"/>
      <c r="J286" s="257"/>
      <c r="K286" s="257"/>
      <c r="L286" s="262"/>
      <c r="M286" s="263"/>
      <c r="N286" s="264"/>
      <c r="O286" s="264"/>
      <c r="P286" s="264"/>
      <c r="Q286" s="264"/>
      <c r="R286" s="264"/>
      <c r="S286" s="264"/>
      <c r="T286" s="26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6" t="s">
        <v>223</v>
      </c>
      <c r="AU286" s="266" t="s">
        <v>89</v>
      </c>
      <c r="AV286" s="13" t="s">
        <v>89</v>
      </c>
      <c r="AW286" s="13" t="s">
        <v>34</v>
      </c>
      <c r="AX286" s="13" t="s">
        <v>80</v>
      </c>
      <c r="AY286" s="266" t="s">
        <v>135</v>
      </c>
    </row>
    <row r="287" s="14" customFormat="1">
      <c r="A287" s="14"/>
      <c r="B287" s="267"/>
      <c r="C287" s="268"/>
      <c r="D287" s="239" t="s">
        <v>223</v>
      </c>
      <c r="E287" s="269" t="s">
        <v>1</v>
      </c>
      <c r="F287" s="270" t="s">
        <v>225</v>
      </c>
      <c r="G287" s="268"/>
      <c r="H287" s="271">
        <v>140</v>
      </c>
      <c r="I287" s="272"/>
      <c r="J287" s="268"/>
      <c r="K287" s="268"/>
      <c r="L287" s="273"/>
      <c r="M287" s="274"/>
      <c r="N287" s="275"/>
      <c r="O287" s="275"/>
      <c r="P287" s="275"/>
      <c r="Q287" s="275"/>
      <c r="R287" s="275"/>
      <c r="S287" s="275"/>
      <c r="T287" s="27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77" t="s">
        <v>223</v>
      </c>
      <c r="AU287" s="277" t="s">
        <v>89</v>
      </c>
      <c r="AV287" s="14" t="s">
        <v>142</v>
      </c>
      <c r="AW287" s="14" t="s">
        <v>34</v>
      </c>
      <c r="AX287" s="14" t="s">
        <v>14</v>
      </c>
      <c r="AY287" s="277" t="s">
        <v>135</v>
      </c>
    </row>
    <row r="288" s="12" customFormat="1" ht="22.8" customHeight="1">
      <c r="A288" s="12"/>
      <c r="B288" s="210"/>
      <c r="C288" s="211"/>
      <c r="D288" s="212" t="s">
        <v>79</v>
      </c>
      <c r="E288" s="224" t="s">
        <v>160</v>
      </c>
      <c r="F288" s="224" t="s">
        <v>177</v>
      </c>
      <c r="G288" s="211"/>
      <c r="H288" s="211"/>
      <c r="I288" s="214"/>
      <c r="J288" s="225">
        <f>BK288</f>
        <v>0</v>
      </c>
      <c r="K288" s="211"/>
      <c r="L288" s="216"/>
      <c r="M288" s="217"/>
      <c r="N288" s="218"/>
      <c r="O288" s="218"/>
      <c r="P288" s="219">
        <f>SUM(P289:P346)</f>
        <v>0</v>
      </c>
      <c r="Q288" s="218"/>
      <c r="R288" s="219">
        <f>SUM(R289:R346)</f>
        <v>34.5657</v>
      </c>
      <c r="S288" s="218"/>
      <c r="T288" s="220">
        <f>SUM(T289:T346)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1" t="s">
        <v>14</v>
      </c>
      <c r="AT288" s="222" t="s">
        <v>79</v>
      </c>
      <c r="AU288" s="222" t="s">
        <v>14</v>
      </c>
      <c r="AY288" s="221" t="s">
        <v>135</v>
      </c>
      <c r="BK288" s="223">
        <f>SUM(BK289:BK346)</f>
        <v>0</v>
      </c>
    </row>
    <row r="289" s="2" customFormat="1" ht="21.75" customHeight="1">
      <c r="A289" s="38"/>
      <c r="B289" s="39"/>
      <c r="C289" s="226" t="s">
        <v>290</v>
      </c>
      <c r="D289" s="226" t="s">
        <v>137</v>
      </c>
      <c r="E289" s="227" t="s">
        <v>633</v>
      </c>
      <c r="F289" s="228" t="s">
        <v>634</v>
      </c>
      <c r="G289" s="229" t="s">
        <v>140</v>
      </c>
      <c r="H289" s="230">
        <v>8</v>
      </c>
      <c r="I289" s="231"/>
      <c r="J289" s="232">
        <f>ROUND(I289*H289,2)</f>
        <v>0</v>
      </c>
      <c r="K289" s="228" t="s">
        <v>141</v>
      </c>
      <c r="L289" s="44"/>
      <c r="M289" s="233" t="s">
        <v>1</v>
      </c>
      <c r="N289" s="234" t="s">
        <v>45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142</v>
      </c>
      <c r="AT289" s="237" t="s">
        <v>137</v>
      </c>
      <c r="AU289" s="237" t="s">
        <v>89</v>
      </c>
      <c r="AY289" s="17" t="s">
        <v>135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14</v>
      </c>
      <c r="BK289" s="238">
        <f>ROUND(I289*H289,2)</f>
        <v>0</v>
      </c>
      <c r="BL289" s="17" t="s">
        <v>142</v>
      </c>
      <c r="BM289" s="237" t="s">
        <v>635</v>
      </c>
    </row>
    <row r="290" s="2" customFormat="1">
      <c r="A290" s="38"/>
      <c r="B290" s="39"/>
      <c r="C290" s="40"/>
      <c r="D290" s="239" t="s">
        <v>144</v>
      </c>
      <c r="E290" s="40"/>
      <c r="F290" s="240" t="s">
        <v>636</v>
      </c>
      <c r="G290" s="40"/>
      <c r="H290" s="40"/>
      <c r="I290" s="241"/>
      <c r="J290" s="40"/>
      <c r="K290" s="40"/>
      <c r="L290" s="44"/>
      <c r="M290" s="242"/>
      <c r="N290" s="24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144</v>
      </c>
      <c r="AU290" s="17" t="s">
        <v>89</v>
      </c>
    </row>
    <row r="291" s="2" customFormat="1">
      <c r="A291" s="38"/>
      <c r="B291" s="39"/>
      <c r="C291" s="40"/>
      <c r="D291" s="244" t="s">
        <v>145</v>
      </c>
      <c r="E291" s="40"/>
      <c r="F291" s="245" t="s">
        <v>637</v>
      </c>
      <c r="G291" s="40"/>
      <c r="H291" s="40"/>
      <c r="I291" s="241"/>
      <c r="J291" s="40"/>
      <c r="K291" s="40"/>
      <c r="L291" s="44"/>
      <c r="M291" s="242"/>
      <c r="N291" s="243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145</v>
      </c>
      <c r="AU291" s="17" t="s">
        <v>89</v>
      </c>
    </row>
    <row r="292" s="13" customFormat="1">
      <c r="A292" s="13"/>
      <c r="B292" s="256"/>
      <c r="C292" s="257"/>
      <c r="D292" s="239" t="s">
        <v>223</v>
      </c>
      <c r="E292" s="258" t="s">
        <v>1</v>
      </c>
      <c r="F292" s="259" t="s">
        <v>620</v>
      </c>
      <c r="G292" s="257"/>
      <c r="H292" s="260">
        <v>8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66" t="s">
        <v>223</v>
      </c>
      <c r="AU292" s="266" t="s">
        <v>89</v>
      </c>
      <c r="AV292" s="13" t="s">
        <v>89</v>
      </c>
      <c r="AW292" s="13" t="s">
        <v>34</v>
      </c>
      <c r="AX292" s="13" t="s">
        <v>80</v>
      </c>
      <c r="AY292" s="266" t="s">
        <v>135</v>
      </c>
    </row>
    <row r="293" s="14" customFormat="1">
      <c r="A293" s="14"/>
      <c r="B293" s="267"/>
      <c r="C293" s="268"/>
      <c r="D293" s="239" t="s">
        <v>223</v>
      </c>
      <c r="E293" s="269" t="s">
        <v>1</v>
      </c>
      <c r="F293" s="270" t="s">
        <v>225</v>
      </c>
      <c r="G293" s="268"/>
      <c r="H293" s="271">
        <v>8</v>
      </c>
      <c r="I293" s="272"/>
      <c r="J293" s="268"/>
      <c r="K293" s="268"/>
      <c r="L293" s="273"/>
      <c r="M293" s="274"/>
      <c r="N293" s="275"/>
      <c r="O293" s="275"/>
      <c r="P293" s="275"/>
      <c r="Q293" s="275"/>
      <c r="R293" s="275"/>
      <c r="S293" s="275"/>
      <c r="T293" s="27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7" t="s">
        <v>223</v>
      </c>
      <c r="AU293" s="277" t="s">
        <v>89</v>
      </c>
      <c r="AV293" s="14" t="s">
        <v>142</v>
      </c>
      <c r="AW293" s="14" t="s">
        <v>34</v>
      </c>
      <c r="AX293" s="14" t="s">
        <v>14</v>
      </c>
      <c r="AY293" s="277" t="s">
        <v>135</v>
      </c>
    </row>
    <row r="294" s="2" customFormat="1" ht="24.15" customHeight="1">
      <c r="A294" s="38"/>
      <c r="B294" s="39"/>
      <c r="C294" s="226" t="s">
        <v>294</v>
      </c>
      <c r="D294" s="226" t="s">
        <v>137</v>
      </c>
      <c r="E294" s="227" t="s">
        <v>179</v>
      </c>
      <c r="F294" s="228" t="s">
        <v>180</v>
      </c>
      <c r="G294" s="229" t="s">
        <v>140</v>
      </c>
      <c r="H294" s="230">
        <v>179</v>
      </c>
      <c r="I294" s="231"/>
      <c r="J294" s="232">
        <f>ROUND(I294*H294,2)</f>
        <v>0</v>
      </c>
      <c r="K294" s="228" t="s">
        <v>141</v>
      </c>
      <c r="L294" s="44"/>
      <c r="M294" s="233" t="s">
        <v>1</v>
      </c>
      <c r="N294" s="234" t="s">
        <v>45</v>
      </c>
      <c r="O294" s="91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142</v>
      </c>
      <c r="AT294" s="237" t="s">
        <v>137</v>
      </c>
      <c r="AU294" s="237" t="s">
        <v>89</v>
      </c>
      <c r="AY294" s="17" t="s">
        <v>135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14</v>
      </c>
      <c r="BK294" s="238">
        <f>ROUND(I294*H294,2)</f>
        <v>0</v>
      </c>
      <c r="BL294" s="17" t="s">
        <v>142</v>
      </c>
      <c r="BM294" s="237" t="s">
        <v>638</v>
      </c>
    </row>
    <row r="295" s="2" customFormat="1">
      <c r="A295" s="38"/>
      <c r="B295" s="39"/>
      <c r="C295" s="40"/>
      <c r="D295" s="239" t="s">
        <v>144</v>
      </c>
      <c r="E295" s="40"/>
      <c r="F295" s="240" t="s">
        <v>639</v>
      </c>
      <c r="G295" s="40"/>
      <c r="H295" s="40"/>
      <c r="I295" s="241"/>
      <c r="J295" s="40"/>
      <c r="K295" s="40"/>
      <c r="L295" s="44"/>
      <c r="M295" s="242"/>
      <c r="N295" s="243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144</v>
      </c>
      <c r="AU295" s="17" t="s">
        <v>89</v>
      </c>
    </row>
    <row r="296" s="2" customFormat="1">
      <c r="A296" s="38"/>
      <c r="B296" s="39"/>
      <c r="C296" s="40"/>
      <c r="D296" s="244" t="s">
        <v>145</v>
      </c>
      <c r="E296" s="40"/>
      <c r="F296" s="245" t="s">
        <v>182</v>
      </c>
      <c r="G296" s="40"/>
      <c r="H296" s="40"/>
      <c r="I296" s="241"/>
      <c r="J296" s="40"/>
      <c r="K296" s="40"/>
      <c r="L296" s="44"/>
      <c r="M296" s="242"/>
      <c r="N296" s="243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145</v>
      </c>
      <c r="AU296" s="17" t="s">
        <v>89</v>
      </c>
    </row>
    <row r="297" s="13" customFormat="1">
      <c r="A297" s="13"/>
      <c r="B297" s="256"/>
      <c r="C297" s="257"/>
      <c r="D297" s="239" t="s">
        <v>223</v>
      </c>
      <c r="E297" s="258" t="s">
        <v>1</v>
      </c>
      <c r="F297" s="259" t="s">
        <v>618</v>
      </c>
      <c r="G297" s="257"/>
      <c r="H297" s="260">
        <v>179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6" t="s">
        <v>223</v>
      </c>
      <c r="AU297" s="266" t="s">
        <v>89</v>
      </c>
      <c r="AV297" s="13" t="s">
        <v>89</v>
      </c>
      <c r="AW297" s="13" t="s">
        <v>34</v>
      </c>
      <c r="AX297" s="13" t="s">
        <v>80</v>
      </c>
      <c r="AY297" s="266" t="s">
        <v>135</v>
      </c>
    </row>
    <row r="298" s="14" customFormat="1">
      <c r="A298" s="14"/>
      <c r="B298" s="267"/>
      <c r="C298" s="268"/>
      <c r="D298" s="239" t="s">
        <v>223</v>
      </c>
      <c r="E298" s="269" t="s">
        <v>1</v>
      </c>
      <c r="F298" s="270" t="s">
        <v>225</v>
      </c>
      <c r="G298" s="268"/>
      <c r="H298" s="271">
        <v>179</v>
      </c>
      <c r="I298" s="272"/>
      <c r="J298" s="268"/>
      <c r="K298" s="268"/>
      <c r="L298" s="273"/>
      <c r="M298" s="274"/>
      <c r="N298" s="275"/>
      <c r="O298" s="275"/>
      <c r="P298" s="275"/>
      <c r="Q298" s="275"/>
      <c r="R298" s="275"/>
      <c r="S298" s="275"/>
      <c r="T298" s="27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77" t="s">
        <v>223</v>
      </c>
      <c r="AU298" s="277" t="s">
        <v>89</v>
      </c>
      <c r="AV298" s="14" t="s">
        <v>142</v>
      </c>
      <c r="AW298" s="14" t="s">
        <v>34</v>
      </c>
      <c r="AX298" s="14" t="s">
        <v>14</v>
      </c>
      <c r="AY298" s="277" t="s">
        <v>135</v>
      </c>
    </row>
    <row r="299" s="2" customFormat="1" ht="33" customHeight="1">
      <c r="A299" s="38"/>
      <c r="B299" s="39"/>
      <c r="C299" s="226" t="s">
        <v>299</v>
      </c>
      <c r="D299" s="226" t="s">
        <v>137</v>
      </c>
      <c r="E299" s="227" t="s">
        <v>189</v>
      </c>
      <c r="F299" s="228" t="s">
        <v>190</v>
      </c>
      <c r="G299" s="229" t="s">
        <v>140</v>
      </c>
      <c r="H299" s="230">
        <v>28</v>
      </c>
      <c r="I299" s="231"/>
      <c r="J299" s="232">
        <f>ROUND(I299*H299,2)</f>
        <v>0</v>
      </c>
      <c r="K299" s="228" t="s">
        <v>141</v>
      </c>
      <c r="L299" s="44"/>
      <c r="M299" s="233" t="s">
        <v>1</v>
      </c>
      <c r="N299" s="234" t="s">
        <v>45</v>
      </c>
      <c r="O299" s="91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142</v>
      </c>
      <c r="AT299" s="237" t="s">
        <v>137</v>
      </c>
      <c r="AU299" s="237" t="s">
        <v>89</v>
      </c>
      <c r="AY299" s="17" t="s">
        <v>135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14</v>
      </c>
      <c r="BK299" s="238">
        <f>ROUND(I299*H299,2)</f>
        <v>0</v>
      </c>
      <c r="BL299" s="17" t="s">
        <v>142</v>
      </c>
      <c r="BM299" s="237" t="s">
        <v>640</v>
      </c>
    </row>
    <row r="300" s="2" customFormat="1">
      <c r="A300" s="38"/>
      <c r="B300" s="39"/>
      <c r="C300" s="40"/>
      <c r="D300" s="239" t="s">
        <v>144</v>
      </c>
      <c r="E300" s="40"/>
      <c r="F300" s="240" t="s">
        <v>641</v>
      </c>
      <c r="G300" s="40"/>
      <c r="H300" s="40"/>
      <c r="I300" s="241"/>
      <c r="J300" s="40"/>
      <c r="K300" s="40"/>
      <c r="L300" s="44"/>
      <c r="M300" s="242"/>
      <c r="N300" s="243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144</v>
      </c>
      <c r="AU300" s="17" t="s">
        <v>89</v>
      </c>
    </row>
    <row r="301" s="2" customFormat="1">
      <c r="A301" s="38"/>
      <c r="B301" s="39"/>
      <c r="C301" s="40"/>
      <c r="D301" s="244" t="s">
        <v>145</v>
      </c>
      <c r="E301" s="40"/>
      <c r="F301" s="245" t="s">
        <v>192</v>
      </c>
      <c r="G301" s="40"/>
      <c r="H301" s="40"/>
      <c r="I301" s="241"/>
      <c r="J301" s="40"/>
      <c r="K301" s="40"/>
      <c r="L301" s="44"/>
      <c r="M301" s="242"/>
      <c r="N301" s="243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145</v>
      </c>
      <c r="AU301" s="17" t="s">
        <v>89</v>
      </c>
    </row>
    <row r="302" s="2" customFormat="1">
      <c r="A302" s="38"/>
      <c r="B302" s="39"/>
      <c r="C302" s="40"/>
      <c r="D302" s="239" t="s">
        <v>642</v>
      </c>
      <c r="E302" s="40"/>
      <c r="F302" s="292" t="s">
        <v>643</v>
      </c>
      <c r="G302" s="40"/>
      <c r="H302" s="40"/>
      <c r="I302" s="241"/>
      <c r="J302" s="40"/>
      <c r="K302" s="40"/>
      <c r="L302" s="44"/>
      <c r="M302" s="242"/>
      <c r="N302" s="24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642</v>
      </c>
      <c r="AU302" s="17" t="s">
        <v>89</v>
      </c>
    </row>
    <row r="303" s="13" customFormat="1">
      <c r="A303" s="13"/>
      <c r="B303" s="256"/>
      <c r="C303" s="257"/>
      <c r="D303" s="239" t="s">
        <v>223</v>
      </c>
      <c r="E303" s="258" t="s">
        <v>1</v>
      </c>
      <c r="F303" s="259" t="s">
        <v>619</v>
      </c>
      <c r="G303" s="257"/>
      <c r="H303" s="260">
        <v>28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6" t="s">
        <v>223</v>
      </c>
      <c r="AU303" s="266" t="s">
        <v>89</v>
      </c>
      <c r="AV303" s="13" t="s">
        <v>89</v>
      </c>
      <c r="AW303" s="13" t="s">
        <v>34</v>
      </c>
      <c r="AX303" s="13" t="s">
        <v>80</v>
      </c>
      <c r="AY303" s="266" t="s">
        <v>135</v>
      </c>
    </row>
    <row r="304" s="14" customFormat="1">
      <c r="A304" s="14"/>
      <c r="B304" s="267"/>
      <c r="C304" s="268"/>
      <c r="D304" s="239" t="s">
        <v>223</v>
      </c>
      <c r="E304" s="269" t="s">
        <v>1</v>
      </c>
      <c r="F304" s="270" t="s">
        <v>225</v>
      </c>
      <c r="G304" s="268"/>
      <c r="H304" s="271">
        <v>28</v>
      </c>
      <c r="I304" s="272"/>
      <c r="J304" s="268"/>
      <c r="K304" s="268"/>
      <c r="L304" s="273"/>
      <c r="M304" s="274"/>
      <c r="N304" s="275"/>
      <c r="O304" s="275"/>
      <c r="P304" s="275"/>
      <c r="Q304" s="275"/>
      <c r="R304" s="275"/>
      <c r="S304" s="275"/>
      <c r="T304" s="27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7" t="s">
        <v>223</v>
      </c>
      <c r="AU304" s="277" t="s">
        <v>89</v>
      </c>
      <c r="AV304" s="14" t="s">
        <v>142</v>
      </c>
      <c r="AW304" s="14" t="s">
        <v>34</v>
      </c>
      <c r="AX304" s="14" t="s">
        <v>14</v>
      </c>
      <c r="AY304" s="277" t="s">
        <v>135</v>
      </c>
    </row>
    <row r="305" s="2" customFormat="1" ht="24.15" customHeight="1">
      <c r="A305" s="38"/>
      <c r="B305" s="39"/>
      <c r="C305" s="226" t="s">
        <v>303</v>
      </c>
      <c r="D305" s="226" t="s">
        <v>137</v>
      </c>
      <c r="E305" s="227" t="s">
        <v>199</v>
      </c>
      <c r="F305" s="228" t="s">
        <v>200</v>
      </c>
      <c r="G305" s="229" t="s">
        <v>140</v>
      </c>
      <c r="H305" s="230">
        <v>28</v>
      </c>
      <c r="I305" s="231"/>
      <c r="J305" s="232">
        <f>ROUND(I305*H305,2)</f>
        <v>0</v>
      </c>
      <c r="K305" s="228" t="s">
        <v>141</v>
      </c>
      <c r="L305" s="44"/>
      <c r="M305" s="233" t="s">
        <v>1</v>
      </c>
      <c r="N305" s="234" t="s">
        <v>45</v>
      </c>
      <c r="O305" s="91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142</v>
      </c>
      <c r="AT305" s="237" t="s">
        <v>137</v>
      </c>
      <c r="AU305" s="237" t="s">
        <v>89</v>
      </c>
      <c r="AY305" s="17" t="s">
        <v>135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14</v>
      </c>
      <c r="BK305" s="238">
        <f>ROUND(I305*H305,2)</f>
        <v>0</v>
      </c>
      <c r="BL305" s="17" t="s">
        <v>142</v>
      </c>
      <c r="BM305" s="237" t="s">
        <v>644</v>
      </c>
    </row>
    <row r="306" s="2" customFormat="1">
      <c r="A306" s="38"/>
      <c r="B306" s="39"/>
      <c r="C306" s="40"/>
      <c r="D306" s="239" t="s">
        <v>144</v>
      </c>
      <c r="E306" s="40"/>
      <c r="F306" s="240" t="s">
        <v>202</v>
      </c>
      <c r="G306" s="40"/>
      <c r="H306" s="40"/>
      <c r="I306" s="241"/>
      <c r="J306" s="40"/>
      <c r="K306" s="40"/>
      <c r="L306" s="44"/>
      <c r="M306" s="242"/>
      <c r="N306" s="243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144</v>
      </c>
      <c r="AU306" s="17" t="s">
        <v>89</v>
      </c>
    </row>
    <row r="307" s="2" customFormat="1">
      <c r="A307" s="38"/>
      <c r="B307" s="39"/>
      <c r="C307" s="40"/>
      <c r="D307" s="244" t="s">
        <v>145</v>
      </c>
      <c r="E307" s="40"/>
      <c r="F307" s="245" t="s">
        <v>203</v>
      </c>
      <c r="G307" s="40"/>
      <c r="H307" s="40"/>
      <c r="I307" s="241"/>
      <c r="J307" s="40"/>
      <c r="K307" s="40"/>
      <c r="L307" s="44"/>
      <c r="M307" s="242"/>
      <c r="N307" s="243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145</v>
      </c>
      <c r="AU307" s="17" t="s">
        <v>89</v>
      </c>
    </row>
    <row r="308" s="13" customFormat="1">
      <c r="A308" s="13"/>
      <c r="B308" s="256"/>
      <c r="C308" s="257"/>
      <c r="D308" s="239" t="s">
        <v>223</v>
      </c>
      <c r="E308" s="258" t="s">
        <v>1</v>
      </c>
      <c r="F308" s="259" t="s">
        <v>619</v>
      </c>
      <c r="G308" s="257"/>
      <c r="H308" s="260">
        <v>28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6" t="s">
        <v>223</v>
      </c>
      <c r="AU308" s="266" t="s">
        <v>89</v>
      </c>
      <c r="AV308" s="13" t="s">
        <v>89</v>
      </c>
      <c r="AW308" s="13" t="s">
        <v>34</v>
      </c>
      <c r="AX308" s="13" t="s">
        <v>80</v>
      </c>
      <c r="AY308" s="266" t="s">
        <v>135</v>
      </c>
    </row>
    <row r="309" s="14" customFormat="1">
      <c r="A309" s="14"/>
      <c r="B309" s="267"/>
      <c r="C309" s="268"/>
      <c r="D309" s="239" t="s">
        <v>223</v>
      </c>
      <c r="E309" s="269" t="s">
        <v>1</v>
      </c>
      <c r="F309" s="270" t="s">
        <v>225</v>
      </c>
      <c r="G309" s="268"/>
      <c r="H309" s="271">
        <v>28</v>
      </c>
      <c r="I309" s="272"/>
      <c r="J309" s="268"/>
      <c r="K309" s="268"/>
      <c r="L309" s="273"/>
      <c r="M309" s="274"/>
      <c r="N309" s="275"/>
      <c r="O309" s="275"/>
      <c r="P309" s="275"/>
      <c r="Q309" s="275"/>
      <c r="R309" s="275"/>
      <c r="S309" s="275"/>
      <c r="T309" s="27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77" t="s">
        <v>223</v>
      </c>
      <c r="AU309" s="277" t="s">
        <v>89</v>
      </c>
      <c r="AV309" s="14" t="s">
        <v>142</v>
      </c>
      <c r="AW309" s="14" t="s">
        <v>34</v>
      </c>
      <c r="AX309" s="14" t="s">
        <v>14</v>
      </c>
      <c r="AY309" s="277" t="s">
        <v>135</v>
      </c>
    </row>
    <row r="310" s="2" customFormat="1" ht="24.15" customHeight="1">
      <c r="A310" s="38"/>
      <c r="B310" s="39"/>
      <c r="C310" s="226" t="s">
        <v>308</v>
      </c>
      <c r="D310" s="226" t="s">
        <v>137</v>
      </c>
      <c r="E310" s="227" t="s">
        <v>645</v>
      </c>
      <c r="F310" s="228" t="s">
        <v>646</v>
      </c>
      <c r="G310" s="229" t="s">
        <v>140</v>
      </c>
      <c r="H310" s="230">
        <v>28</v>
      </c>
      <c r="I310" s="231"/>
      <c r="J310" s="232">
        <f>ROUND(I310*H310,2)</f>
        <v>0</v>
      </c>
      <c r="K310" s="228" t="s">
        <v>141</v>
      </c>
      <c r="L310" s="44"/>
      <c r="M310" s="233" t="s">
        <v>1</v>
      </c>
      <c r="N310" s="234" t="s">
        <v>45</v>
      </c>
      <c r="O310" s="91"/>
      <c r="P310" s="235">
        <f>O310*H310</f>
        <v>0</v>
      </c>
      <c r="Q310" s="235">
        <v>0</v>
      </c>
      <c r="R310" s="235">
        <f>Q310*H310</f>
        <v>0</v>
      </c>
      <c r="S310" s="235">
        <v>0</v>
      </c>
      <c r="T310" s="23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7" t="s">
        <v>142</v>
      </c>
      <c r="AT310" s="237" t="s">
        <v>137</v>
      </c>
      <c r="AU310" s="237" t="s">
        <v>89</v>
      </c>
      <c r="AY310" s="17" t="s">
        <v>135</v>
      </c>
      <c r="BE310" s="238">
        <f>IF(N310="základní",J310,0)</f>
        <v>0</v>
      </c>
      <c r="BF310" s="238">
        <f>IF(N310="snížená",J310,0)</f>
        <v>0</v>
      </c>
      <c r="BG310" s="238">
        <f>IF(N310="zákl. přenesená",J310,0)</f>
        <v>0</v>
      </c>
      <c r="BH310" s="238">
        <f>IF(N310="sníž. přenesená",J310,0)</f>
        <v>0</v>
      </c>
      <c r="BI310" s="238">
        <f>IF(N310="nulová",J310,0)</f>
        <v>0</v>
      </c>
      <c r="BJ310" s="17" t="s">
        <v>14</v>
      </c>
      <c r="BK310" s="238">
        <f>ROUND(I310*H310,2)</f>
        <v>0</v>
      </c>
      <c r="BL310" s="17" t="s">
        <v>142</v>
      </c>
      <c r="BM310" s="237" t="s">
        <v>647</v>
      </c>
    </row>
    <row r="311" s="2" customFormat="1">
      <c r="A311" s="38"/>
      <c r="B311" s="39"/>
      <c r="C311" s="40"/>
      <c r="D311" s="239" t="s">
        <v>144</v>
      </c>
      <c r="E311" s="40"/>
      <c r="F311" s="240" t="s">
        <v>648</v>
      </c>
      <c r="G311" s="40"/>
      <c r="H311" s="40"/>
      <c r="I311" s="241"/>
      <c r="J311" s="40"/>
      <c r="K311" s="40"/>
      <c r="L311" s="44"/>
      <c r="M311" s="242"/>
      <c r="N311" s="243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144</v>
      </c>
      <c r="AU311" s="17" t="s">
        <v>89</v>
      </c>
    </row>
    <row r="312" s="2" customFormat="1">
      <c r="A312" s="38"/>
      <c r="B312" s="39"/>
      <c r="C312" s="40"/>
      <c r="D312" s="244" t="s">
        <v>145</v>
      </c>
      <c r="E312" s="40"/>
      <c r="F312" s="245" t="s">
        <v>649</v>
      </c>
      <c r="G312" s="40"/>
      <c r="H312" s="40"/>
      <c r="I312" s="241"/>
      <c r="J312" s="40"/>
      <c r="K312" s="40"/>
      <c r="L312" s="44"/>
      <c r="M312" s="242"/>
      <c r="N312" s="24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145</v>
      </c>
      <c r="AU312" s="17" t="s">
        <v>89</v>
      </c>
    </row>
    <row r="313" s="13" customFormat="1">
      <c r="A313" s="13"/>
      <c r="B313" s="256"/>
      <c r="C313" s="257"/>
      <c r="D313" s="239" t="s">
        <v>223</v>
      </c>
      <c r="E313" s="258" t="s">
        <v>1</v>
      </c>
      <c r="F313" s="259" t="s">
        <v>619</v>
      </c>
      <c r="G313" s="257"/>
      <c r="H313" s="260">
        <v>28</v>
      </c>
      <c r="I313" s="261"/>
      <c r="J313" s="257"/>
      <c r="K313" s="257"/>
      <c r="L313" s="262"/>
      <c r="M313" s="263"/>
      <c r="N313" s="264"/>
      <c r="O313" s="264"/>
      <c r="P313" s="264"/>
      <c r="Q313" s="264"/>
      <c r="R313" s="264"/>
      <c r="S313" s="264"/>
      <c r="T313" s="26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6" t="s">
        <v>223</v>
      </c>
      <c r="AU313" s="266" t="s">
        <v>89</v>
      </c>
      <c r="AV313" s="13" t="s">
        <v>89</v>
      </c>
      <c r="AW313" s="13" t="s">
        <v>34</v>
      </c>
      <c r="AX313" s="13" t="s">
        <v>80</v>
      </c>
      <c r="AY313" s="266" t="s">
        <v>135</v>
      </c>
    </row>
    <row r="314" s="14" customFormat="1">
      <c r="A314" s="14"/>
      <c r="B314" s="267"/>
      <c r="C314" s="268"/>
      <c r="D314" s="239" t="s">
        <v>223</v>
      </c>
      <c r="E314" s="269" t="s">
        <v>1</v>
      </c>
      <c r="F314" s="270" t="s">
        <v>225</v>
      </c>
      <c r="G314" s="268"/>
      <c r="H314" s="271">
        <v>28</v>
      </c>
      <c r="I314" s="272"/>
      <c r="J314" s="268"/>
      <c r="K314" s="268"/>
      <c r="L314" s="273"/>
      <c r="M314" s="274"/>
      <c r="N314" s="275"/>
      <c r="O314" s="275"/>
      <c r="P314" s="275"/>
      <c r="Q314" s="275"/>
      <c r="R314" s="275"/>
      <c r="S314" s="275"/>
      <c r="T314" s="27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77" t="s">
        <v>223</v>
      </c>
      <c r="AU314" s="277" t="s">
        <v>89</v>
      </c>
      <c r="AV314" s="14" t="s">
        <v>142</v>
      </c>
      <c r="AW314" s="14" t="s">
        <v>34</v>
      </c>
      <c r="AX314" s="14" t="s">
        <v>14</v>
      </c>
      <c r="AY314" s="277" t="s">
        <v>135</v>
      </c>
    </row>
    <row r="315" s="2" customFormat="1" ht="33" customHeight="1">
      <c r="A315" s="38"/>
      <c r="B315" s="39"/>
      <c r="C315" s="226" t="s">
        <v>312</v>
      </c>
      <c r="D315" s="226" t="s">
        <v>137</v>
      </c>
      <c r="E315" s="227" t="s">
        <v>210</v>
      </c>
      <c r="F315" s="228" t="s">
        <v>211</v>
      </c>
      <c r="G315" s="229" t="s">
        <v>140</v>
      </c>
      <c r="H315" s="230">
        <v>28</v>
      </c>
      <c r="I315" s="231"/>
      <c r="J315" s="232">
        <f>ROUND(I315*H315,2)</f>
        <v>0</v>
      </c>
      <c r="K315" s="228" t="s">
        <v>141</v>
      </c>
      <c r="L315" s="44"/>
      <c r="M315" s="233" t="s">
        <v>1</v>
      </c>
      <c r="N315" s="234" t="s">
        <v>45</v>
      </c>
      <c r="O315" s="91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142</v>
      </c>
      <c r="AT315" s="237" t="s">
        <v>137</v>
      </c>
      <c r="AU315" s="237" t="s">
        <v>89</v>
      </c>
      <c r="AY315" s="17" t="s">
        <v>135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14</v>
      </c>
      <c r="BK315" s="238">
        <f>ROUND(I315*H315,2)</f>
        <v>0</v>
      </c>
      <c r="BL315" s="17" t="s">
        <v>142</v>
      </c>
      <c r="BM315" s="237" t="s">
        <v>650</v>
      </c>
    </row>
    <row r="316" s="2" customFormat="1">
      <c r="A316" s="38"/>
      <c r="B316" s="39"/>
      <c r="C316" s="40"/>
      <c r="D316" s="239" t="s">
        <v>144</v>
      </c>
      <c r="E316" s="40"/>
      <c r="F316" s="240" t="s">
        <v>651</v>
      </c>
      <c r="G316" s="40"/>
      <c r="H316" s="40"/>
      <c r="I316" s="241"/>
      <c r="J316" s="40"/>
      <c r="K316" s="40"/>
      <c r="L316" s="44"/>
      <c r="M316" s="242"/>
      <c r="N316" s="243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144</v>
      </c>
      <c r="AU316" s="17" t="s">
        <v>89</v>
      </c>
    </row>
    <row r="317" s="2" customFormat="1">
      <c r="A317" s="38"/>
      <c r="B317" s="39"/>
      <c r="C317" s="40"/>
      <c r="D317" s="244" t="s">
        <v>145</v>
      </c>
      <c r="E317" s="40"/>
      <c r="F317" s="245" t="s">
        <v>213</v>
      </c>
      <c r="G317" s="40"/>
      <c r="H317" s="40"/>
      <c r="I317" s="241"/>
      <c r="J317" s="40"/>
      <c r="K317" s="40"/>
      <c r="L317" s="44"/>
      <c r="M317" s="242"/>
      <c r="N317" s="243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145</v>
      </c>
      <c r="AU317" s="17" t="s">
        <v>89</v>
      </c>
    </row>
    <row r="318" s="2" customFormat="1">
      <c r="A318" s="38"/>
      <c r="B318" s="39"/>
      <c r="C318" s="40"/>
      <c r="D318" s="239" t="s">
        <v>642</v>
      </c>
      <c r="E318" s="40"/>
      <c r="F318" s="292" t="s">
        <v>652</v>
      </c>
      <c r="G318" s="40"/>
      <c r="H318" s="40"/>
      <c r="I318" s="241"/>
      <c r="J318" s="40"/>
      <c r="K318" s="40"/>
      <c r="L318" s="44"/>
      <c r="M318" s="242"/>
      <c r="N318" s="243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642</v>
      </c>
      <c r="AU318" s="17" t="s">
        <v>89</v>
      </c>
    </row>
    <row r="319" s="13" customFormat="1">
      <c r="A319" s="13"/>
      <c r="B319" s="256"/>
      <c r="C319" s="257"/>
      <c r="D319" s="239" t="s">
        <v>223</v>
      </c>
      <c r="E319" s="258" t="s">
        <v>1</v>
      </c>
      <c r="F319" s="259" t="s">
        <v>619</v>
      </c>
      <c r="G319" s="257"/>
      <c r="H319" s="260">
        <v>28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6" t="s">
        <v>223</v>
      </c>
      <c r="AU319" s="266" t="s">
        <v>89</v>
      </c>
      <c r="AV319" s="13" t="s">
        <v>89</v>
      </c>
      <c r="AW319" s="13" t="s">
        <v>34</v>
      </c>
      <c r="AX319" s="13" t="s">
        <v>80</v>
      </c>
      <c r="AY319" s="266" t="s">
        <v>135</v>
      </c>
    </row>
    <row r="320" s="14" customFormat="1">
      <c r="A320" s="14"/>
      <c r="B320" s="267"/>
      <c r="C320" s="268"/>
      <c r="D320" s="239" t="s">
        <v>223</v>
      </c>
      <c r="E320" s="269" t="s">
        <v>1</v>
      </c>
      <c r="F320" s="270" t="s">
        <v>225</v>
      </c>
      <c r="G320" s="268"/>
      <c r="H320" s="271">
        <v>28</v>
      </c>
      <c r="I320" s="272"/>
      <c r="J320" s="268"/>
      <c r="K320" s="268"/>
      <c r="L320" s="273"/>
      <c r="M320" s="274"/>
      <c r="N320" s="275"/>
      <c r="O320" s="275"/>
      <c r="P320" s="275"/>
      <c r="Q320" s="275"/>
      <c r="R320" s="275"/>
      <c r="S320" s="275"/>
      <c r="T320" s="27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77" t="s">
        <v>223</v>
      </c>
      <c r="AU320" s="277" t="s">
        <v>89</v>
      </c>
      <c r="AV320" s="14" t="s">
        <v>142</v>
      </c>
      <c r="AW320" s="14" t="s">
        <v>34</v>
      </c>
      <c r="AX320" s="14" t="s">
        <v>14</v>
      </c>
      <c r="AY320" s="277" t="s">
        <v>135</v>
      </c>
    </row>
    <row r="321" s="2" customFormat="1" ht="21.75" customHeight="1">
      <c r="A321" s="38"/>
      <c r="B321" s="39"/>
      <c r="C321" s="226" t="s">
        <v>317</v>
      </c>
      <c r="D321" s="226" t="s">
        <v>137</v>
      </c>
      <c r="E321" s="227" t="s">
        <v>653</v>
      </c>
      <c r="F321" s="228" t="s">
        <v>654</v>
      </c>
      <c r="G321" s="229" t="s">
        <v>140</v>
      </c>
      <c r="H321" s="230">
        <v>8</v>
      </c>
      <c r="I321" s="231"/>
      <c r="J321" s="232">
        <f>ROUND(I321*H321,2)</f>
        <v>0</v>
      </c>
      <c r="K321" s="228" t="s">
        <v>141</v>
      </c>
      <c r="L321" s="44"/>
      <c r="M321" s="233" t="s">
        <v>1</v>
      </c>
      <c r="N321" s="234" t="s">
        <v>45</v>
      </c>
      <c r="O321" s="91"/>
      <c r="P321" s="235">
        <f>O321*H321</f>
        <v>0</v>
      </c>
      <c r="Q321" s="235">
        <v>0</v>
      </c>
      <c r="R321" s="235">
        <f>Q321*H321</f>
        <v>0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142</v>
      </c>
      <c r="AT321" s="237" t="s">
        <v>137</v>
      </c>
      <c r="AU321" s="237" t="s">
        <v>89</v>
      </c>
      <c r="AY321" s="17" t="s">
        <v>135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14</v>
      </c>
      <c r="BK321" s="238">
        <f>ROUND(I321*H321,2)</f>
        <v>0</v>
      </c>
      <c r="BL321" s="17" t="s">
        <v>142</v>
      </c>
      <c r="BM321" s="237" t="s">
        <v>655</v>
      </c>
    </row>
    <row r="322" s="2" customFormat="1">
      <c r="A322" s="38"/>
      <c r="B322" s="39"/>
      <c r="C322" s="40"/>
      <c r="D322" s="239" t="s">
        <v>144</v>
      </c>
      <c r="E322" s="40"/>
      <c r="F322" s="240" t="s">
        <v>656</v>
      </c>
      <c r="G322" s="40"/>
      <c r="H322" s="40"/>
      <c r="I322" s="241"/>
      <c r="J322" s="40"/>
      <c r="K322" s="40"/>
      <c r="L322" s="44"/>
      <c r="M322" s="242"/>
      <c r="N322" s="243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144</v>
      </c>
      <c r="AU322" s="17" t="s">
        <v>89</v>
      </c>
    </row>
    <row r="323" s="2" customFormat="1">
      <c r="A323" s="38"/>
      <c r="B323" s="39"/>
      <c r="C323" s="40"/>
      <c r="D323" s="244" t="s">
        <v>145</v>
      </c>
      <c r="E323" s="40"/>
      <c r="F323" s="245" t="s">
        <v>657</v>
      </c>
      <c r="G323" s="40"/>
      <c r="H323" s="40"/>
      <c r="I323" s="241"/>
      <c r="J323" s="40"/>
      <c r="K323" s="40"/>
      <c r="L323" s="44"/>
      <c r="M323" s="242"/>
      <c r="N323" s="243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145</v>
      </c>
      <c r="AU323" s="17" t="s">
        <v>89</v>
      </c>
    </row>
    <row r="324" s="2" customFormat="1">
      <c r="A324" s="38"/>
      <c r="B324" s="39"/>
      <c r="C324" s="40"/>
      <c r="D324" s="239" t="s">
        <v>642</v>
      </c>
      <c r="E324" s="40"/>
      <c r="F324" s="292" t="s">
        <v>658</v>
      </c>
      <c r="G324" s="40"/>
      <c r="H324" s="40"/>
      <c r="I324" s="241"/>
      <c r="J324" s="40"/>
      <c r="K324" s="40"/>
      <c r="L324" s="44"/>
      <c r="M324" s="242"/>
      <c r="N324" s="243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642</v>
      </c>
      <c r="AU324" s="17" t="s">
        <v>89</v>
      </c>
    </row>
    <row r="325" s="13" customFormat="1">
      <c r="A325" s="13"/>
      <c r="B325" s="256"/>
      <c r="C325" s="257"/>
      <c r="D325" s="239" t="s">
        <v>223</v>
      </c>
      <c r="E325" s="258" t="s">
        <v>1</v>
      </c>
      <c r="F325" s="259" t="s">
        <v>620</v>
      </c>
      <c r="G325" s="257"/>
      <c r="H325" s="260">
        <v>8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6" t="s">
        <v>223</v>
      </c>
      <c r="AU325" s="266" t="s">
        <v>89</v>
      </c>
      <c r="AV325" s="13" t="s">
        <v>89</v>
      </c>
      <c r="AW325" s="13" t="s">
        <v>34</v>
      </c>
      <c r="AX325" s="13" t="s">
        <v>14</v>
      </c>
      <c r="AY325" s="266" t="s">
        <v>135</v>
      </c>
    </row>
    <row r="326" s="2" customFormat="1" ht="33" customHeight="1">
      <c r="A326" s="38"/>
      <c r="B326" s="39"/>
      <c r="C326" s="226" t="s">
        <v>321</v>
      </c>
      <c r="D326" s="226" t="s">
        <v>137</v>
      </c>
      <c r="E326" s="227" t="s">
        <v>659</v>
      </c>
      <c r="F326" s="228" t="s">
        <v>660</v>
      </c>
      <c r="G326" s="229" t="s">
        <v>140</v>
      </c>
      <c r="H326" s="230">
        <v>150</v>
      </c>
      <c r="I326" s="231"/>
      <c r="J326" s="232">
        <f>ROUND(I326*H326,2)</f>
        <v>0</v>
      </c>
      <c r="K326" s="228" t="s">
        <v>141</v>
      </c>
      <c r="L326" s="44"/>
      <c r="M326" s="233" t="s">
        <v>1</v>
      </c>
      <c r="N326" s="234" t="s">
        <v>45</v>
      </c>
      <c r="O326" s="91"/>
      <c r="P326" s="235">
        <f>O326*H326</f>
        <v>0</v>
      </c>
      <c r="Q326" s="235">
        <v>0.089219999999999994</v>
      </c>
      <c r="R326" s="235">
        <f>Q326*H326</f>
        <v>13.382999999999999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142</v>
      </c>
      <c r="AT326" s="237" t="s">
        <v>137</v>
      </c>
      <c r="AU326" s="237" t="s">
        <v>89</v>
      </c>
      <c r="AY326" s="17" t="s">
        <v>135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14</v>
      </c>
      <c r="BK326" s="238">
        <f>ROUND(I326*H326,2)</f>
        <v>0</v>
      </c>
      <c r="BL326" s="17" t="s">
        <v>142</v>
      </c>
      <c r="BM326" s="237" t="s">
        <v>661</v>
      </c>
    </row>
    <row r="327" s="2" customFormat="1">
      <c r="A327" s="38"/>
      <c r="B327" s="39"/>
      <c r="C327" s="40"/>
      <c r="D327" s="239" t="s">
        <v>144</v>
      </c>
      <c r="E327" s="40"/>
      <c r="F327" s="240" t="s">
        <v>662</v>
      </c>
      <c r="G327" s="40"/>
      <c r="H327" s="40"/>
      <c r="I327" s="241"/>
      <c r="J327" s="40"/>
      <c r="K327" s="40"/>
      <c r="L327" s="44"/>
      <c r="M327" s="242"/>
      <c r="N327" s="243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144</v>
      </c>
      <c r="AU327" s="17" t="s">
        <v>89</v>
      </c>
    </row>
    <row r="328" s="2" customFormat="1">
      <c r="A328" s="38"/>
      <c r="B328" s="39"/>
      <c r="C328" s="40"/>
      <c r="D328" s="244" t="s">
        <v>145</v>
      </c>
      <c r="E328" s="40"/>
      <c r="F328" s="245" t="s">
        <v>663</v>
      </c>
      <c r="G328" s="40"/>
      <c r="H328" s="40"/>
      <c r="I328" s="241"/>
      <c r="J328" s="40"/>
      <c r="K328" s="40"/>
      <c r="L328" s="44"/>
      <c r="M328" s="242"/>
      <c r="N328" s="243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145</v>
      </c>
      <c r="AU328" s="17" t="s">
        <v>89</v>
      </c>
    </row>
    <row r="329" s="13" customFormat="1">
      <c r="A329" s="13"/>
      <c r="B329" s="256"/>
      <c r="C329" s="257"/>
      <c r="D329" s="239" t="s">
        <v>223</v>
      </c>
      <c r="E329" s="258" t="s">
        <v>1</v>
      </c>
      <c r="F329" s="259" t="s">
        <v>664</v>
      </c>
      <c r="G329" s="257"/>
      <c r="H329" s="260">
        <v>145</v>
      </c>
      <c r="I329" s="261"/>
      <c r="J329" s="257"/>
      <c r="K329" s="257"/>
      <c r="L329" s="262"/>
      <c r="M329" s="263"/>
      <c r="N329" s="264"/>
      <c r="O329" s="264"/>
      <c r="P329" s="264"/>
      <c r="Q329" s="264"/>
      <c r="R329" s="264"/>
      <c r="S329" s="264"/>
      <c r="T329" s="26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6" t="s">
        <v>223</v>
      </c>
      <c r="AU329" s="266" t="s">
        <v>89</v>
      </c>
      <c r="AV329" s="13" t="s">
        <v>89</v>
      </c>
      <c r="AW329" s="13" t="s">
        <v>34</v>
      </c>
      <c r="AX329" s="13" t="s">
        <v>80</v>
      </c>
      <c r="AY329" s="266" t="s">
        <v>135</v>
      </c>
    </row>
    <row r="330" s="13" customFormat="1">
      <c r="A330" s="13"/>
      <c r="B330" s="256"/>
      <c r="C330" s="257"/>
      <c r="D330" s="239" t="s">
        <v>223</v>
      </c>
      <c r="E330" s="258" t="s">
        <v>1</v>
      </c>
      <c r="F330" s="259" t="s">
        <v>507</v>
      </c>
      <c r="G330" s="257"/>
      <c r="H330" s="260">
        <v>5</v>
      </c>
      <c r="I330" s="261"/>
      <c r="J330" s="257"/>
      <c r="K330" s="257"/>
      <c r="L330" s="262"/>
      <c r="M330" s="263"/>
      <c r="N330" s="264"/>
      <c r="O330" s="264"/>
      <c r="P330" s="264"/>
      <c r="Q330" s="264"/>
      <c r="R330" s="264"/>
      <c r="S330" s="264"/>
      <c r="T330" s="26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6" t="s">
        <v>223</v>
      </c>
      <c r="AU330" s="266" t="s">
        <v>89</v>
      </c>
      <c r="AV330" s="13" t="s">
        <v>89</v>
      </c>
      <c r="AW330" s="13" t="s">
        <v>34</v>
      </c>
      <c r="AX330" s="13" t="s">
        <v>80</v>
      </c>
      <c r="AY330" s="266" t="s">
        <v>135</v>
      </c>
    </row>
    <row r="331" s="14" customFormat="1">
      <c r="A331" s="14"/>
      <c r="B331" s="267"/>
      <c r="C331" s="268"/>
      <c r="D331" s="239" t="s">
        <v>223</v>
      </c>
      <c r="E331" s="269" t="s">
        <v>1</v>
      </c>
      <c r="F331" s="270" t="s">
        <v>225</v>
      </c>
      <c r="G331" s="268"/>
      <c r="H331" s="271">
        <v>150</v>
      </c>
      <c r="I331" s="272"/>
      <c r="J331" s="268"/>
      <c r="K331" s="268"/>
      <c r="L331" s="273"/>
      <c r="M331" s="274"/>
      <c r="N331" s="275"/>
      <c r="O331" s="275"/>
      <c r="P331" s="275"/>
      <c r="Q331" s="275"/>
      <c r="R331" s="275"/>
      <c r="S331" s="275"/>
      <c r="T331" s="27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77" t="s">
        <v>223</v>
      </c>
      <c r="AU331" s="277" t="s">
        <v>89</v>
      </c>
      <c r="AV331" s="14" t="s">
        <v>142</v>
      </c>
      <c r="AW331" s="14" t="s">
        <v>34</v>
      </c>
      <c r="AX331" s="14" t="s">
        <v>14</v>
      </c>
      <c r="AY331" s="277" t="s">
        <v>135</v>
      </c>
    </row>
    <row r="332" s="2" customFormat="1" ht="21.75" customHeight="1">
      <c r="A332" s="38"/>
      <c r="B332" s="39"/>
      <c r="C332" s="246" t="s">
        <v>325</v>
      </c>
      <c r="D332" s="246" t="s">
        <v>219</v>
      </c>
      <c r="E332" s="247" t="s">
        <v>233</v>
      </c>
      <c r="F332" s="248" t="s">
        <v>234</v>
      </c>
      <c r="G332" s="249" t="s">
        <v>140</v>
      </c>
      <c r="H332" s="250">
        <v>137.69999999999999</v>
      </c>
      <c r="I332" s="251"/>
      <c r="J332" s="252">
        <f>ROUND(I332*H332,2)</f>
        <v>0</v>
      </c>
      <c r="K332" s="248" t="s">
        <v>141</v>
      </c>
      <c r="L332" s="253"/>
      <c r="M332" s="254" t="s">
        <v>1</v>
      </c>
      <c r="N332" s="255" t="s">
        <v>45</v>
      </c>
      <c r="O332" s="91"/>
      <c r="P332" s="235">
        <f>O332*H332</f>
        <v>0</v>
      </c>
      <c r="Q332" s="235">
        <v>0.13100000000000001</v>
      </c>
      <c r="R332" s="235">
        <f>Q332*H332</f>
        <v>18.038699999999999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178</v>
      </c>
      <c r="AT332" s="237" t="s">
        <v>219</v>
      </c>
      <c r="AU332" s="237" t="s">
        <v>89</v>
      </c>
      <c r="AY332" s="17" t="s">
        <v>135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14</v>
      </c>
      <c r="BK332" s="238">
        <f>ROUND(I332*H332,2)</f>
        <v>0</v>
      </c>
      <c r="BL332" s="17" t="s">
        <v>142</v>
      </c>
      <c r="BM332" s="237" t="s">
        <v>665</v>
      </c>
    </row>
    <row r="333" s="2" customFormat="1">
      <c r="A333" s="38"/>
      <c r="B333" s="39"/>
      <c r="C333" s="40"/>
      <c r="D333" s="239" t="s">
        <v>144</v>
      </c>
      <c r="E333" s="40"/>
      <c r="F333" s="240" t="s">
        <v>234</v>
      </c>
      <c r="G333" s="40"/>
      <c r="H333" s="40"/>
      <c r="I333" s="241"/>
      <c r="J333" s="40"/>
      <c r="K333" s="40"/>
      <c r="L333" s="44"/>
      <c r="M333" s="242"/>
      <c r="N333" s="243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144</v>
      </c>
      <c r="AU333" s="17" t="s">
        <v>89</v>
      </c>
    </row>
    <row r="334" s="13" customFormat="1">
      <c r="A334" s="13"/>
      <c r="B334" s="256"/>
      <c r="C334" s="257"/>
      <c r="D334" s="239" t="s">
        <v>223</v>
      </c>
      <c r="E334" s="257"/>
      <c r="F334" s="259" t="s">
        <v>666</v>
      </c>
      <c r="G334" s="257"/>
      <c r="H334" s="260">
        <v>137.69999999999999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6" t="s">
        <v>223</v>
      </c>
      <c r="AU334" s="266" t="s">
        <v>89</v>
      </c>
      <c r="AV334" s="13" t="s">
        <v>89</v>
      </c>
      <c r="AW334" s="13" t="s">
        <v>4</v>
      </c>
      <c r="AX334" s="13" t="s">
        <v>14</v>
      </c>
      <c r="AY334" s="266" t="s">
        <v>135</v>
      </c>
    </row>
    <row r="335" s="2" customFormat="1" ht="24.15" customHeight="1">
      <c r="A335" s="38"/>
      <c r="B335" s="39"/>
      <c r="C335" s="246" t="s">
        <v>331</v>
      </c>
      <c r="D335" s="246" t="s">
        <v>219</v>
      </c>
      <c r="E335" s="247" t="s">
        <v>220</v>
      </c>
      <c r="F335" s="248" t="s">
        <v>221</v>
      </c>
      <c r="G335" s="249" t="s">
        <v>140</v>
      </c>
      <c r="H335" s="250">
        <v>10</v>
      </c>
      <c r="I335" s="251"/>
      <c r="J335" s="252">
        <f>ROUND(I335*H335,2)</f>
        <v>0</v>
      </c>
      <c r="K335" s="248" t="s">
        <v>141</v>
      </c>
      <c r="L335" s="253"/>
      <c r="M335" s="254" t="s">
        <v>1</v>
      </c>
      <c r="N335" s="255" t="s">
        <v>45</v>
      </c>
      <c r="O335" s="91"/>
      <c r="P335" s="235">
        <f>O335*H335</f>
        <v>0</v>
      </c>
      <c r="Q335" s="235">
        <v>0.13100000000000001</v>
      </c>
      <c r="R335" s="235">
        <f>Q335*H335</f>
        <v>1.3100000000000001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178</v>
      </c>
      <c r="AT335" s="237" t="s">
        <v>219</v>
      </c>
      <c r="AU335" s="237" t="s">
        <v>89</v>
      </c>
      <c r="AY335" s="17" t="s">
        <v>135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14</v>
      </c>
      <c r="BK335" s="238">
        <f>ROUND(I335*H335,2)</f>
        <v>0</v>
      </c>
      <c r="BL335" s="17" t="s">
        <v>142</v>
      </c>
      <c r="BM335" s="237" t="s">
        <v>667</v>
      </c>
    </row>
    <row r="336" s="2" customFormat="1">
      <c r="A336" s="38"/>
      <c r="B336" s="39"/>
      <c r="C336" s="40"/>
      <c r="D336" s="239" t="s">
        <v>144</v>
      </c>
      <c r="E336" s="40"/>
      <c r="F336" s="240" t="s">
        <v>221</v>
      </c>
      <c r="G336" s="40"/>
      <c r="H336" s="40"/>
      <c r="I336" s="241"/>
      <c r="J336" s="40"/>
      <c r="K336" s="40"/>
      <c r="L336" s="44"/>
      <c r="M336" s="242"/>
      <c r="N336" s="243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144</v>
      </c>
      <c r="AU336" s="17" t="s">
        <v>89</v>
      </c>
    </row>
    <row r="337" s="2" customFormat="1">
      <c r="A337" s="38"/>
      <c r="B337" s="39"/>
      <c r="C337" s="40"/>
      <c r="D337" s="239" t="s">
        <v>642</v>
      </c>
      <c r="E337" s="40"/>
      <c r="F337" s="292" t="s">
        <v>668</v>
      </c>
      <c r="G337" s="40"/>
      <c r="H337" s="40"/>
      <c r="I337" s="241"/>
      <c r="J337" s="40"/>
      <c r="K337" s="40"/>
      <c r="L337" s="44"/>
      <c r="M337" s="242"/>
      <c r="N337" s="243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642</v>
      </c>
      <c r="AU337" s="17" t="s">
        <v>89</v>
      </c>
    </row>
    <row r="338" s="2" customFormat="1" ht="33" customHeight="1">
      <c r="A338" s="38"/>
      <c r="B338" s="39"/>
      <c r="C338" s="226" t="s">
        <v>336</v>
      </c>
      <c r="D338" s="226" t="s">
        <v>137</v>
      </c>
      <c r="E338" s="227" t="s">
        <v>252</v>
      </c>
      <c r="F338" s="228" t="s">
        <v>253</v>
      </c>
      <c r="G338" s="229" t="s">
        <v>140</v>
      </c>
      <c r="H338" s="230">
        <v>14</v>
      </c>
      <c r="I338" s="231"/>
      <c r="J338" s="232">
        <f>ROUND(I338*H338,2)</f>
        <v>0</v>
      </c>
      <c r="K338" s="228" t="s">
        <v>141</v>
      </c>
      <c r="L338" s="44"/>
      <c r="M338" s="233" t="s">
        <v>1</v>
      </c>
      <c r="N338" s="234" t="s">
        <v>45</v>
      </c>
      <c r="O338" s="91"/>
      <c r="P338" s="235">
        <f>O338*H338</f>
        <v>0</v>
      </c>
      <c r="Q338" s="235">
        <v>0.10100000000000001</v>
      </c>
      <c r="R338" s="235">
        <f>Q338*H338</f>
        <v>1.4140000000000002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142</v>
      </c>
      <c r="AT338" s="237" t="s">
        <v>137</v>
      </c>
      <c r="AU338" s="237" t="s">
        <v>89</v>
      </c>
      <c r="AY338" s="17" t="s">
        <v>135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14</v>
      </c>
      <c r="BK338" s="238">
        <f>ROUND(I338*H338,2)</f>
        <v>0</v>
      </c>
      <c r="BL338" s="17" t="s">
        <v>142</v>
      </c>
      <c r="BM338" s="237" t="s">
        <v>669</v>
      </c>
    </row>
    <row r="339" s="2" customFormat="1">
      <c r="A339" s="38"/>
      <c r="B339" s="39"/>
      <c r="C339" s="40"/>
      <c r="D339" s="239" t="s">
        <v>144</v>
      </c>
      <c r="E339" s="40"/>
      <c r="F339" s="240" t="s">
        <v>670</v>
      </c>
      <c r="G339" s="40"/>
      <c r="H339" s="40"/>
      <c r="I339" s="241"/>
      <c r="J339" s="40"/>
      <c r="K339" s="40"/>
      <c r="L339" s="44"/>
      <c r="M339" s="242"/>
      <c r="N339" s="243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144</v>
      </c>
      <c r="AU339" s="17" t="s">
        <v>89</v>
      </c>
    </row>
    <row r="340" s="2" customFormat="1">
      <c r="A340" s="38"/>
      <c r="B340" s="39"/>
      <c r="C340" s="40"/>
      <c r="D340" s="244" t="s">
        <v>145</v>
      </c>
      <c r="E340" s="40"/>
      <c r="F340" s="245" t="s">
        <v>255</v>
      </c>
      <c r="G340" s="40"/>
      <c r="H340" s="40"/>
      <c r="I340" s="241"/>
      <c r="J340" s="40"/>
      <c r="K340" s="40"/>
      <c r="L340" s="44"/>
      <c r="M340" s="242"/>
      <c r="N340" s="243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145</v>
      </c>
      <c r="AU340" s="17" t="s">
        <v>89</v>
      </c>
    </row>
    <row r="341" s="13" customFormat="1">
      <c r="A341" s="13"/>
      <c r="B341" s="256"/>
      <c r="C341" s="257"/>
      <c r="D341" s="239" t="s">
        <v>223</v>
      </c>
      <c r="E341" s="258" t="s">
        <v>1</v>
      </c>
      <c r="F341" s="259" t="s">
        <v>671</v>
      </c>
      <c r="G341" s="257"/>
      <c r="H341" s="260">
        <v>14</v>
      </c>
      <c r="I341" s="261"/>
      <c r="J341" s="257"/>
      <c r="K341" s="257"/>
      <c r="L341" s="262"/>
      <c r="M341" s="263"/>
      <c r="N341" s="264"/>
      <c r="O341" s="264"/>
      <c r="P341" s="264"/>
      <c r="Q341" s="264"/>
      <c r="R341" s="264"/>
      <c r="S341" s="264"/>
      <c r="T341" s="26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6" t="s">
        <v>223</v>
      </c>
      <c r="AU341" s="266" t="s">
        <v>89</v>
      </c>
      <c r="AV341" s="13" t="s">
        <v>89</v>
      </c>
      <c r="AW341" s="13" t="s">
        <v>34</v>
      </c>
      <c r="AX341" s="13" t="s">
        <v>80</v>
      </c>
      <c r="AY341" s="266" t="s">
        <v>135</v>
      </c>
    </row>
    <row r="342" s="14" customFormat="1">
      <c r="A342" s="14"/>
      <c r="B342" s="267"/>
      <c r="C342" s="268"/>
      <c r="D342" s="239" t="s">
        <v>223</v>
      </c>
      <c r="E342" s="269" t="s">
        <v>1</v>
      </c>
      <c r="F342" s="270" t="s">
        <v>225</v>
      </c>
      <c r="G342" s="268"/>
      <c r="H342" s="271">
        <v>14</v>
      </c>
      <c r="I342" s="272"/>
      <c r="J342" s="268"/>
      <c r="K342" s="268"/>
      <c r="L342" s="273"/>
      <c r="M342" s="274"/>
      <c r="N342" s="275"/>
      <c r="O342" s="275"/>
      <c r="P342" s="275"/>
      <c r="Q342" s="275"/>
      <c r="R342" s="275"/>
      <c r="S342" s="275"/>
      <c r="T342" s="27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77" t="s">
        <v>223</v>
      </c>
      <c r="AU342" s="277" t="s">
        <v>89</v>
      </c>
      <c r="AV342" s="14" t="s">
        <v>142</v>
      </c>
      <c r="AW342" s="14" t="s">
        <v>34</v>
      </c>
      <c r="AX342" s="14" t="s">
        <v>14</v>
      </c>
      <c r="AY342" s="277" t="s">
        <v>135</v>
      </c>
    </row>
    <row r="343" s="2" customFormat="1" ht="24.15" customHeight="1">
      <c r="A343" s="38"/>
      <c r="B343" s="39"/>
      <c r="C343" s="246" t="s">
        <v>340</v>
      </c>
      <c r="D343" s="246" t="s">
        <v>219</v>
      </c>
      <c r="E343" s="247" t="s">
        <v>263</v>
      </c>
      <c r="F343" s="248" t="s">
        <v>264</v>
      </c>
      <c r="G343" s="249" t="s">
        <v>140</v>
      </c>
      <c r="H343" s="250">
        <v>8</v>
      </c>
      <c r="I343" s="251"/>
      <c r="J343" s="252">
        <f>ROUND(I343*H343,2)</f>
        <v>0</v>
      </c>
      <c r="K343" s="248" t="s">
        <v>1</v>
      </c>
      <c r="L343" s="253"/>
      <c r="M343" s="254" t="s">
        <v>1</v>
      </c>
      <c r="N343" s="255" t="s">
        <v>45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178</v>
      </c>
      <c r="AT343" s="237" t="s">
        <v>219</v>
      </c>
      <c r="AU343" s="237" t="s">
        <v>89</v>
      </c>
      <c r="AY343" s="17" t="s">
        <v>135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14</v>
      </c>
      <c r="BK343" s="238">
        <f>ROUND(I343*H343,2)</f>
        <v>0</v>
      </c>
      <c r="BL343" s="17" t="s">
        <v>142</v>
      </c>
      <c r="BM343" s="237" t="s">
        <v>672</v>
      </c>
    </row>
    <row r="344" s="2" customFormat="1">
      <c r="A344" s="38"/>
      <c r="B344" s="39"/>
      <c r="C344" s="40"/>
      <c r="D344" s="239" t="s">
        <v>144</v>
      </c>
      <c r="E344" s="40"/>
      <c r="F344" s="240" t="s">
        <v>264</v>
      </c>
      <c r="G344" s="40"/>
      <c r="H344" s="40"/>
      <c r="I344" s="241"/>
      <c r="J344" s="40"/>
      <c r="K344" s="40"/>
      <c r="L344" s="44"/>
      <c r="M344" s="242"/>
      <c r="N344" s="243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144</v>
      </c>
      <c r="AU344" s="17" t="s">
        <v>89</v>
      </c>
    </row>
    <row r="345" s="2" customFormat="1" ht="49.05" customHeight="1">
      <c r="A345" s="38"/>
      <c r="B345" s="39"/>
      <c r="C345" s="246" t="s">
        <v>344</v>
      </c>
      <c r="D345" s="246" t="s">
        <v>219</v>
      </c>
      <c r="E345" s="247" t="s">
        <v>673</v>
      </c>
      <c r="F345" s="248" t="s">
        <v>674</v>
      </c>
      <c r="G345" s="249" t="s">
        <v>140</v>
      </c>
      <c r="H345" s="250">
        <v>6</v>
      </c>
      <c r="I345" s="251"/>
      <c r="J345" s="252">
        <f>ROUND(I345*H345,2)</f>
        <v>0</v>
      </c>
      <c r="K345" s="248" t="s">
        <v>1</v>
      </c>
      <c r="L345" s="253"/>
      <c r="M345" s="254" t="s">
        <v>1</v>
      </c>
      <c r="N345" s="255" t="s">
        <v>45</v>
      </c>
      <c r="O345" s="91"/>
      <c r="P345" s="235">
        <f>O345*H345</f>
        <v>0</v>
      </c>
      <c r="Q345" s="235">
        <v>0.070000000000000007</v>
      </c>
      <c r="R345" s="235">
        <f>Q345*H345</f>
        <v>0.42000000000000004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178</v>
      </c>
      <c r="AT345" s="237" t="s">
        <v>219</v>
      </c>
      <c r="AU345" s="237" t="s">
        <v>89</v>
      </c>
      <c r="AY345" s="17" t="s">
        <v>135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14</v>
      </c>
      <c r="BK345" s="238">
        <f>ROUND(I345*H345,2)</f>
        <v>0</v>
      </c>
      <c r="BL345" s="17" t="s">
        <v>142</v>
      </c>
      <c r="BM345" s="237" t="s">
        <v>675</v>
      </c>
    </row>
    <row r="346" s="2" customFormat="1">
      <c r="A346" s="38"/>
      <c r="B346" s="39"/>
      <c r="C346" s="40"/>
      <c r="D346" s="239" t="s">
        <v>144</v>
      </c>
      <c r="E346" s="40"/>
      <c r="F346" s="240" t="s">
        <v>674</v>
      </c>
      <c r="G346" s="40"/>
      <c r="H346" s="40"/>
      <c r="I346" s="241"/>
      <c r="J346" s="40"/>
      <c r="K346" s="40"/>
      <c r="L346" s="44"/>
      <c r="M346" s="242"/>
      <c r="N346" s="24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144</v>
      </c>
      <c r="AU346" s="17" t="s">
        <v>89</v>
      </c>
    </row>
    <row r="347" s="12" customFormat="1" ht="22.8" customHeight="1">
      <c r="A347" s="12"/>
      <c r="B347" s="210"/>
      <c r="C347" s="211"/>
      <c r="D347" s="212" t="s">
        <v>79</v>
      </c>
      <c r="E347" s="224" t="s">
        <v>183</v>
      </c>
      <c r="F347" s="224" t="s">
        <v>330</v>
      </c>
      <c r="G347" s="211"/>
      <c r="H347" s="211"/>
      <c r="I347" s="214"/>
      <c r="J347" s="225">
        <f>BK347</f>
        <v>0</v>
      </c>
      <c r="K347" s="211"/>
      <c r="L347" s="216"/>
      <c r="M347" s="217"/>
      <c r="N347" s="218"/>
      <c r="O347" s="218"/>
      <c r="P347" s="219">
        <f>SUM(P348:P395)</f>
        <v>0</v>
      </c>
      <c r="Q347" s="218"/>
      <c r="R347" s="219">
        <f>SUM(R348:R395)</f>
        <v>40.15191102</v>
      </c>
      <c r="S347" s="218"/>
      <c r="T347" s="220">
        <f>SUM(T348:T395)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21" t="s">
        <v>14</v>
      </c>
      <c r="AT347" s="222" t="s">
        <v>79</v>
      </c>
      <c r="AU347" s="222" t="s">
        <v>14</v>
      </c>
      <c r="AY347" s="221" t="s">
        <v>135</v>
      </c>
      <c r="BK347" s="223">
        <f>SUM(BK348:BK395)</f>
        <v>0</v>
      </c>
    </row>
    <row r="348" s="2" customFormat="1" ht="33" customHeight="1">
      <c r="A348" s="38"/>
      <c r="B348" s="39"/>
      <c r="C348" s="226" t="s">
        <v>350</v>
      </c>
      <c r="D348" s="226" t="s">
        <v>137</v>
      </c>
      <c r="E348" s="227" t="s">
        <v>345</v>
      </c>
      <c r="F348" s="228" t="s">
        <v>346</v>
      </c>
      <c r="G348" s="229" t="s">
        <v>168</v>
      </c>
      <c r="H348" s="230">
        <v>73</v>
      </c>
      <c r="I348" s="231"/>
      <c r="J348" s="232">
        <f>ROUND(I348*H348,2)</f>
        <v>0</v>
      </c>
      <c r="K348" s="228" t="s">
        <v>141</v>
      </c>
      <c r="L348" s="44"/>
      <c r="M348" s="233" t="s">
        <v>1</v>
      </c>
      <c r="N348" s="234" t="s">
        <v>45</v>
      </c>
      <c r="O348" s="91"/>
      <c r="P348" s="235">
        <f>O348*H348</f>
        <v>0</v>
      </c>
      <c r="Q348" s="235">
        <v>0.15540000000000001</v>
      </c>
      <c r="R348" s="235">
        <f>Q348*H348</f>
        <v>11.344200000000001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142</v>
      </c>
      <c r="AT348" s="237" t="s">
        <v>137</v>
      </c>
      <c r="AU348" s="237" t="s">
        <v>89</v>
      </c>
      <c r="AY348" s="17" t="s">
        <v>135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14</v>
      </c>
      <c r="BK348" s="238">
        <f>ROUND(I348*H348,2)</f>
        <v>0</v>
      </c>
      <c r="BL348" s="17" t="s">
        <v>142</v>
      </c>
      <c r="BM348" s="237" t="s">
        <v>676</v>
      </c>
    </row>
    <row r="349" s="2" customFormat="1">
      <c r="A349" s="38"/>
      <c r="B349" s="39"/>
      <c r="C349" s="40"/>
      <c r="D349" s="239" t="s">
        <v>144</v>
      </c>
      <c r="E349" s="40"/>
      <c r="F349" s="240" t="s">
        <v>677</v>
      </c>
      <c r="G349" s="40"/>
      <c r="H349" s="40"/>
      <c r="I349" s="241"/>
      <c r="J349" s="40"/>
      <c r="K349" s="40"/>
      <c r="L349" s="44"/>
      <c r="M349" s="242"/>
      <c r="N349" s="243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144</v>
      </c>
      <c r="AU349" s="17" t="s">
        <v>89</v>
      </c>
    </row>
    <row r="350" s="2" customFormat="1">
      <c r="A350" s="38"/>
      <c r="B350" s="39"/>
      <c r="C350" s="40"/>
      <c r="D350" s="244" t="s">
        <v>145</v>
      </c>
      <c r="E350" s="40"/>
      <c r="F350" s="245" t="s">
        <v>348</v>
      </c>
      <c r="G350" s="40"/>
      <c r="H350" s="40"/>
      <c r="I350" s="241"/>
      <c r="J350" s="40"/>
      <c r="K350" s="40"/>
      <c r="L350" s="44"/>
      <c r="M350" s="242"/>
      <c r="N350" s="243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145</v>
      </c>
      <c r="AU350" s="17" t="s">
        <v>89</v>
      </c>
    </row>
    <row r="351" s="15" customFormat="1">
      <c r="A351" s="15"/>
      <c r="B351" s="282"/>
      <c r="C351" s="283"/>
      <c r="D351" s="239" t="s">
        <v>223</v>
      </c>
      <c r="E351" s="284" t="s">
        <v>1</v>
      </c>
      <c r="F351" s="285" t="s">
        <v>678</v>
      </c>
      <c r="G351" s="283"/>
      <c r="H351" s="284" t="s">
        <v>1</v>
      </c>
      <c r="I351" s="286"/>
      <c r="J351" s="283"/>
      <c r="K351" s="283"/>
      <c r="L351" s="287"/>
      <c r="M351" s="288"/>
      <c r="N351" s="289"/>
      <c r="O351" s="289"/>
      <c r="P351" s="289"/>
      <c r="Q351" s="289"/>
      <c r="R351" s="289"/>
      <c r="S351" s="289"/>
      <c r="T351" s="290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91" t="s">
        <v>223</v>
      </c>
      <c r="AU351" s="291" t="s">
        <v>89</v>
      </c>
      <c r="AV351" s="15" t="s">
        <v>14</v>
      </c>
      <c r="AW351" s="15" t="s">
        <v>34</v>
      </c>
      <c r="AX351" s="15" t="s">
        <v>80</v>
      </c>
      <c r="AY351" s="291" t="s">
        <v>135</v>
      </c>
    </row>
    <row r="352" s="13" customFormat="1">
      <c r="A352" s="13"/>
      <c r="B352" s="256"/>
      <c r="C352" s="257"/>
      <c r="D352" s="239" t="s">
        <v>223</v>
      </c>
      <c r="E352" s="258" t="s">
        <v>1</v>
      </c>
      <c r="F352" s="259" t="s">
        <v>679</v>
      </c>
      <c r="G352" s="257"/>
      <c r="H352" s="260">
        <v>57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66" t="s">
        <v>223</v>
      </c>
      <c r="AU352" s="266" t="s">
        <v>89</v>
      </c>
      <c r="AV352" s="13" t="s">
        <v>89</v>
      </c>
      <c r="AW352" s="13" t="s">
        <v>34</v>
      </c>
      <c r="AX352" s="13" t="s">
        <v>80</v>
      </c>
      <c r="AY352" s="266" t="s">
        <v>135</v>
      </c>
    </row>
    <row r="353" s="13" customFormat="1">
      <c r="A353" s="13"/>
      <c r="B353" s="256"/>
      <c r="C353" s="257"/>
      <c r="D353" s="239" t="s">
        <v>223</v>
      </c>
      <c r="E353" s="258" t="s">
        <v>1</v>
      </c>
      <c r="F353" s="259" t="s">
        <v>680</v>
      </c>
      <c r="G353" s="257"/>
      <c r="H353" s="260">
        <v>10</v>
      </c>
      <c r="I353" s="261"/>
      <c r="J353" s="257"/>
      <c r="K353" s="257"/>
      <c r="L353" s="262"/>
      <c r="M353" s="263"/>
      <c r="N353" s="264"/>
      <c r="O353" s="264"/>
      <c r="P353" s="264"/>
      <c r="Q353" s="264"/>
      <c r="R353" s="264"/>
      <c r="S353" s="264"/>
      <c r="T353" s="26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6" t="s">
        <v>223</v>
      </c>
      <c r="AU353" s="266" t="s">
        <v>89</v>
      </c>
      <c r="AV353" s="13" t="s">
        <v>89</v>
      </c>
      <c r="AW353" s="13" t="s">
        <v>34</v>
      </c>
      <c r="AX353" s="13" t="s">
        <v>80</v>
      </c>
      <c r="AY353" s="266" t="s">
        <v>135</v>
      </c>
    </row>
    <row r="354" s="13" customFormat="1">
      <c r="A354" s="13"/>
      <c r="B354" s="256"/>
      <c r="C354" s="257"/>
      <c r="D354" s="239" t="s">
        <v>223</v>
      </c>
      <c r="E354" s="258" t="s">
        <v>1</v>
      </c>
      <c r="F354" s="259" t="s">
        <v>681</v>
      </c>
      <c r="G354" s="257"/>
      <c r="H354" s="260">
        <v>6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6" t="s">
        <v>223</v>
      </c>
      <c r="AU354" s="266" t="s">
        <v>89</v>
      </c>
      <c r="AV354" s="13" t="s">
        <v>89</v>
      </c>
      <c r="AW354" s="13" t="s">
        <v>34</v>
      </c>
      <c r="AX354" s="13" t="s">
        <v>80</v>
      </c>
      <c r="AY354" s="266" t="s">
        <v>135</v>
      </c>
    </row>
    <row r="355" s="14" customFormat="1">
      <c r="A355" s="14"/>
      <c r="B355" s="267"/>
      <c r="C355" s="268"/>
      <c r="D355" s="239" t="s">
        <v>223</v>
      </c>
      <c r="E355" s="269" t="s">
        <v>1</v>
      </c>
      <c r="F355" s="270" t="s">
        <v>225</v>
      </c>
      <c r="G355" s="268"/>
      <c r="H355" s="271">
        <v>73</v>
      </c>
      <c r="I355" s="272"/>
      <c r="J355" s="268"/>
      <c r="K355" s="268"/>
      <c r="L355" s="273"/>
      <c r="M355" s="274"/>
      <c r="N355" s="275"/>
      <c r="O355" s="275"/>
      <c r="P355" s="275"/>
      <c r="Q355" s="275"/>
      <c r="R355" s="275"/>
      <c r="S355" s="275"/>
      <c r="T355" s="27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7" t="s">
        <v>223</v>
      </c>
      <c r="AU355" s="277" t="s">
        <v>89</v>
      </c>
      <c r="AV355" s="14" t="s">
        <v>142</v>
      </c>
      <c r="AW355" s="14" t="s">
        <v>34</v>
      </c>
      <c r="AX355" s="14" t="s">
        <v>14</v>
      </c>
      <c r="AY355" s="277" t="s">
        <v>135</v>
      </c>
    </row>
    <row r="356" s="2" customFormat="1" ht="16.5" customHeight="1">
      <c r="A356" s="38"/>
      <c r="B356" s="39"/>
      <c r="C356" s="246" t="s">
        <v>355</v>
      </c>
      <c r="D356" s="246" t="s">
        <v>219</v>
      </c>
      <c r="E356" s="247" t="s">
        <v>361</v>
      </c>
      <c r="F356" s="248" t="s">
        <v>362</v>
      </c>
      <c r="G356" s="249" t="s">
        <v>168</v>
      </c>
      <c r="H356" s="250">
        <v>57</v>
      </c>
      <c r="I356" s="251"/>
      <c r="J356" s="252">
        <f>ROUND(I356*H356,2)</f>
        <v>0</v>
      </c>
      <c r="K356" s="248" t="s">
        <v>141</v>
      </c>
      <c r="L356" s="253"/>
      <c r="M356" s="254" t="s">
        <v>1</v>
      </c>
      <c r="N356" s="255" t="s">
        <v>45</v>
      </c>
      <c r="O356" s="91"/>
      <c r="P356" s="235">
        <f>O356*H356</f>
        <v>0</v>
      </c>
      <c r="Q356" s="235">
        <v>0.080000000000000002</v>
      </c>
      <c r="R356" s="235">
        <f>Q356*H356</f>
        <v>4.5600000000000005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178</v>
      </c>
      <c r="AT356" s="237" t="s">
        <v>219</v>
      </c>
      <c r="AU356" s="237" t="s">
        <v>89</v>
      </c>
      <c r="AY356" s="17" t="s">
        <v>135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14</v>
      </c>
      <c r="BK356" s="238">
        <f>ROUND(I356*H356,2)</f>
        <v>0</v>
      </c>
      <c r="BL356" s="17" t="s">
        <v>142</v>
      </c>
      <c r="BM356" s="237" t="s">
        <v>682</v>
      </c>
    </row>
    <row r="357" s="2" customFormat="1">
      <c r="A357" s="38"/>
      <c r="B357" s="39"/>
      <c r="C357" s="40"/>
      <c r="D357" s="239" t="s">
        <v>144</v>
      </c>
      <c r="E357" s="40"/>
      <c r="F357" s="240" t="s">
        <v>362</v>
      </c>
      <c r="G357" s="40"/>
      <c r="H357" s="40"/>
      <c r="I357" s="241"/>
      <c r="J357" s="40"/>
      <c r="K357" s="40"/>
      <c r="L357" s="44"/>
      <c r="M357" s="242"/>
      <c r="N357" s="243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144</v>
      </c>
      <c r="AU357" s="17" t="s">
        <v>89</v>
      </c>
    </row>
    <row r="358" s="2" customFormat="1" ht="24.15" customHeight="1">
      <c r="A358" s="38"/>
      <c r="B358" s="39"/>
      <c r="C358" s="246" t="s">
        <v>360</v>
      </c>
      <c r="D358" s="246" t="s">
        <v>219</v>
      </c>
      <c r="E358" s="247" t="s">
        <v>351</v>
      </c>
      <c r="F358" s="248" t="s">
        <v>352</v>
      </c>
      <c r="G358" s="249" t="s">
        <v>168</v>
      </c>
      <c r="H358" s="250">
        <v>10</v>
      </c>
      <c r="I358" s="251"/>
      <c r="J358" s="252">
        <f>ROUND(I358*H358,2)</f>
        <v>0</v>
      </c>
      <c r="K358" s="248" t="s">
        <v>141</v>
      </c>
      <c r="L358" s="253"/>
      <c r="M358" s="254" t="s">
        <v>1</v>
      </c>
      <c r="N358" s="255" t="s">
        <v>45</v>
      </c>
      <c r="O358" s="91"/>
      <c r="P358" s="235">
        <f>O358*H358</f>
        <v>0</v>
      </c>
      <c r="Q358" s="235">
        <v>0.048300000000000003</v>
      </c>
      <c r="R358" s="235">
        <f>Q358*H358</f>
        <v>0.48300000000000004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178</v>
      </c>
      <c r="AT358" s="237" t="s">
        <v>219</v>
      </c>
      <c r="AU358" s="237" t="s">
        <v>89</v>
      </c>
      <c r="AY358" s="17" t="s">
        <v>135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14</v>
      </c>
      <c r="BK358" s="238">
        <f>ROUND(I358*H358,2)</f>
        <v>0</v>
      </c>
      <c r="BL358" s="17" t="s">
        <v>142</v>
      </c>
      <c r="BM358" s="237" t="s">
        <v>683</v>
      </c>
    </row>
    <row r="359" s="2" customFormat="1">
      <c r="A359" s="38"/>
      <c r="B359" s="39"/>
      <c r="C359" s="40"/>
      <c r="D359" s="239" t="s">
        <v>144</v>
      </c>
      <c r="E359" s="40"/>
      <c r="F359" s="240" t="s">
        <v>352</v>
      </c>
      <c r="G359" s="40"/>
      <c r="H359" s="40"/>
      <c r="I359" s="241"/>
      <c r="J359" s="40"/>
      <c r="K359" s="40"/>
      <c r="L359" s="44"/>
      <c r="M359" s="242"/>
      <c r="N359" s="243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144</v>
      </c>
      <c r="AU359" s="17" t="s">
        <v>89</v>
      </c>
    </row>
    <row r="360" s="2" customFormat="1" ht="24.15" customHeight="1">
      <c r="A360" s="38"/>
      <c r="B360" s="39"/>
      <c r="C360" s="246" t="s">
        <v>365</v>
      </c>
      <c r="D360" s="246" t="s">
        <v>219</v>
      </c>
      <c r="E360" s="247" t="s">
        <v>356</v>
      </c>
      <c r="F360" s="248" t="s">
        <v>357</v>
      </c>
      <c r="G360" s="249" t="s">
        <v>168</v>
      </c>
      <c r="H360" s="250">
        <v>6</v>
      </c>
      <c r="I360" s="251"/>
      <c r="J360" s="252">
        <f>ROUND(I360*H360,2)</f>
        <v>0</v>
      </c>
      <c r="K360" s="248" t="s">
        <v>141</v>
      </c>
      <c r="L360" s="253"/>
      <c r="M360" s="254" t="s">
        <v>1</v>
      </c>
      <c r="N360" s="255" t="s">
        <v>45</v>
      </c>
      <c r="O360" s="91"/>
      <c r="P360" s="235">
        <f>O360*H360</f>
        <v>0</v>
      </c>
      <c r="Q360" s="235">
        <v>0.065670000000000006</v>
      </c>
      <c r="R360" s="235">
        <f>Q360*H360</f>
        <v>0.39402000000000004</v>
      </c>
      <c r="S360" s="235">
        <v>0</v>
      </c>
      <c r="T360" s="23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7" t="s">
        <v>178</v>
      </c>
      <c r="AT360" s="237" t="s">
        <v>219</v>
      </c>
      <c r="AU360" s="237" t="s">
        <v>89</v>
      </c>
      <c r="AY360" s="17" t="s">
        <v>135</v>
      </c>
      <c r="BE360" s="238">
        <f>IF(N360="základní",J360,0)</f>
        <v>0</v>
      </c>
      <c r="BF360" s="238">
        <f>IF(N360="snížená",J360,0)</f>
        <v>0</v>
      </c>
      <c r="BG360" s="238">
        <f>IF(N360="zákl. přenesená",J360,0)</f>
        <v>0</v>
      </c>
      <c r="BH360" s="238">
        <f>IF(N360="sníž. přenesená",J360,0)</f>
        <v>0</v>
      </c>
      <c r="BI360" s="238">
        <f>IF(N360="nulová",J360,0)</f>
        <v>0</v>
      </c>
      <c r="BJ360" s="17" t="s">
        <v>14</v>
      </c>
      <c r="BK360" s="238">
        <f>ROUND(I360*H360,2)</f>
        <v>0</v>
      </c>
      <c r="BL360" s="17" t="s">
        <v>142</v>
      </c>
      <c r="BM360" s="237" t="s">
        <v>684</v>
      </c>
    </row>
    <row r="361" s="2" customFormat="1">
      <c r="A361" s="38"/>
      <c r="B361" s="39"/>
      <c r="C361" s="40"/>
      <c r="D361" s="239" t="s">
        <v>144</v>
      </c>
      <c r="E361" s="40"/>
      <c r="F361" s="240" t="s">
        <v>357</v>
      </c>
      <c r="G361" s="40"/>
      <c r="H361" s="40"/>
      <c r="I361" s="241"/>
      <c r="J361" s="40"/>
      <c r="K361" s="40"/>
      <c r="L361" s="44"/>
      <c r="M361" s="242"/>
      <c r="N361" s="243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144</v>
      </c>
      <c r="AU361" s="17" t="s">
        <v>89</v>
      </c>
    </row>
    <row r="362" s="2" customFormat="1" ht="33" customHeight="1">
      <c r="A362" s="38"/>
      <c r="B362" s="39"/>
      <c r="C362" s="226" t="s">
        <v>370</v>
      </c>
      <c r="D362" s="226" t="s">
        <v>137</v>
      </c>
      <c r="E362" s="227" t="s">
        <v>685</v>
      </c>
      <c r="F362" s="228" t="s">
        <v>686</v>
      </c>
      <c r="G362" s="229" t="s">
        <v>168</v>
      </c>
      <c r="H362" s="230">
        <v>1.5</v>
      </c>
      <c r="I362" s="231"/>
      <c r="J362" s="232">
        <f>ROUND(I362*H362,2)</f>
        <v>0</v>
      </c>
      <c r="K362" s="228" t="s">
        <v>141</v>
      </c>
      <c r="L362" s="44"/>
      <c r="M362" s="233" t="s">
        <v>1</v>
      </c>
      <c r="N362" s="234" t="s">
        <v>45</v>
      </c>
      <c r="O362" s="91"/>
      <c r="P362" s="235">
        <f>O362*H362</f>
        <v>0</v>
      </c>
      <c r="Q362" s="235">
        <v>0.31935999999999998</v>
      </c>
      <c r="R362" s="235">
        <f>Q362*H362</f>
        <v>0.47903999999999997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142</v>
      </c>
      <c r="AT362" s="237" t="s">
        <v>137</v>
      </c>
      <c r="AU362" s="237" t="s">
        <v>89</v>
      </c>
      <c r="AY362" s="17" t="s">
        <v>135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14</v>
      </c>
      <c r="BK362" s="238">
        <f>ROUND(I362*H362,2)</f>
        <v>0</v>
      </c>
      <c r="BL362" s="17" t="s">
        <v>142</v>
      </c>
      <c r="BM362" s="237" t="s">
        <v>687</v>
      </c>
    </row>
    <row r="363" s="2" customFormat="1">
      <c r="A363" s="38"/>
      <c r="B363" s="39"/>
      <c r="C363" s="40"/>
      <c r="D363" s="239" t="s">
        <v>144</v>
      </c>
      <c r="E363" s="40"/>
      <c r="F363" s="240" t="s">
        <v>688</v>
      </c>
      <c r="G363" s="40"/>
      <c r="H363" s="40"/>
      <c r="I363" s="241"/>
      <c r="J363" s="40"/>
      <c r="K363" s="40"/>
      <c r="L363" s="44"/>
      <c r="M363" s="242"/>
      <c r="N363" s="243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144</v>
      </c>
      <c r="AU363" s="17" t="s">
        <v>89</v>
      </c>
    </row>
    <row r="364" s="2" customFormat="1">
      <c r="A364" s="38"/>
      <c r="B364" s="39"/>
      <c r="C364" s="40"/>
      <c r="D364" s="244" t="s">
        <v>145</v>
      </c>
      <c r="E364" s="40"/>
      <c r="F364" s="245" t="s">
        <v>689</v>
      </c>
      <c r="G364" s="40"/>
      <c r="H364" s="40"/>
      <c r="I364" s="241"/>
      <c r="J364" s="40"/>
      <c r="K364" s="40"/>
      <c r="L364" s="44"/>
      <c r="M364" s="242"/>
      <c r="N364" s="243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145</v>
      </c>
      <c r="AU364" s="17" t="s">
        <v>89</v>
      </c>
    </row>
    <row r="365" s="15" customFormat="1">
      <c r="A365" s="15"/>
      <c r="B365" s="282"/>
      <c r="C365" s="283"/>
      <c r="D365" s="239" t="s">
        <v>223</v>
      </c>
      <c r="E365" s="284" t="s">
        <v>1</v>
      </c>
      <c r="F365" s="285" t="s">
        <v>678</v>
      </c>
      <c r="G365" s="283"/>
      <c r="H365" s="284" t="s">
        <v>1</v>
      </c>
      <c r="I365" s="286"/>
      <c r="J365" s="283"/>
      <c r="K365" s="283"/>
      <c r="L365" s="287"/>
      <c r="M365" s="288"/>
      <c r="N365" s="289"/>
      <c r="O365" s="289"/>
      <c r="P365" s="289"/>
      <c r="Q365" s="289"/>
      <c r="R365" s="289"/>
      <c r="S365" s="289"/>
      <c r="T365" s="290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91" t="s">
        <v>223</v>
      </c>
      <c r="AU365" s="291" t="s">
        <v>89</v>
      </c>
      <c r="AV365" s="15" t="s">
        <v>14</v>
      </c>
      <c r="AW365" s="15" t="s">
        <v>34</v>
      </c>
      <c r="AX365" s="15" t="s">
        <v>80</v>
      </c>
      <c r="AY365" s="291" t="s">
        <v>135</v>
      </c>
    </row>
    <row r="366" s="13" customFormat="1">
      <c r="A366" s="13"/>
      <c r="B366" s="256"/>
      <c r="C366" s="257"/>
      <c r="D366" s="239" t="s">
        <v>223</v>
      </c>
      <c r="E366" s="258" t="s">
        <v>1</v>
      </c>
      <c r="F366" s="259" t="s">
        <v>690</v>
      </c>
      <c r="G366" s="257"/>
      <c r="H366" s="260">
        <v>1.5</v>
      </c>
      <c r="I366" s="261"/>
      <c r="J366" s="257"/>
      <c r="K366" s="257"/>
      <c r="L366" s="262"/>
      <c r="M366" s="263"/>
      <c r="N366" s="264"/>
      <c r="O366" s="264"/>
      <c r="P366" s="264"/>
      <c r="Q366" s="264"/>
      <c r="R366" s="264"/>
      <c r="S366" s="264"/>
      <c r="T366" s="26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66" t="s">
        <v>223</v>
      </c>
      <c r="AU366" s="266" t="s">
        <v>89</v>
      </c>
      <c r="AV366" s="13" t="s">
        <v>89</v>
      </c>
      <c r="AW366" s="13" t="s">
        <v>34</v>
      </c>
      <c r="AX366" s="13" t="s">
        <v>80</v>
      </c>
      <c r="AY366" s="266" t="s">
        <v>135</v>
      </c>
    </row>
    <row r="367" s="14" customFormat="1">
      <c r="A367" s="14"/>
      <c r="B367" s="267"/>
      <c r="C367" s="268"/>
      <c r="D367" s="239" t="s">
        <v>223</v>
      </c>
      <c r="E367" s="269" t="s">
        <v>1</v>
      </c>
      <c r="F367" s="270" t="s">
        <v>225</v>
      </c>
      <c r="G367" s="268"/>
      <c r="H367" s="271">
        <v>1.5</v>
      </c>
      <c r="I367" s="272"/>
      <c r="J367" s="268"/>
      <c r="K367" s="268"/>
      <c r="L367" s="273"/>
      <c r="M367" s="274"/>
      <c r="N367" s="275"/>
      <c r="O367" s="275"/>
      <c r="P367" s="275"/>
      <c r="Q367" s="275"/>
      <c r="R367" s="275"/>
      <c r="S367" s="275"/>
      <c r="T367" s="27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77" t="s">
        <v>223</v>
      </c>
      <c r="AU367" s="277" t="s">
        <v>89</v>
      </c>
      <c r="AV367" s="14" t="s">
        <v>142</v>
      </c>
      <c r="AW367" s="14" t="s">
        <v>34</v>
      </c>
      <c r="AX367" s="14" t="s">
        <v>14</v>
      </c>
      <c r="AY367" s="277" t="s">
        <v>135</v>
      </c>
    </row>
    <row r="368" s="2" customFormat="1" ht="24.15" customHeight="1">
      <c r="A368" s="38"/>
      <c r="B368" s="39"/>
      <c r="C368" s="246" t="s">
        <v>375</v>
      </c>
      <c r="D368" s="246" t="s">
        <v>219</v>
      </c>
      <c r="E368" s="247" t="s">
        <v>691</v>
      </c>
      <c r="F368" s="248" t="s">
        <v>692</v>
      </c>
      <c r="G368" s="249" t="s">
        <v>168</v>
      </c>
      <c r="H368" s="250">
        <v>1.5</v>
      </c>
      <c r="I368" s="251"/>
      <c r="J368" s="252">
        <f>ROUND(I368*H368,2)</f>
        <v>0</v>
      </c>
      <c r="K368" s="248" t="s">
        <v>141</v>
      </c>
      <c r="L368" s="253"/>
      <c r="M368" s="254" t="s">
        <v>1</v>
      </c>
      <c r="N368" s="255" t="s">
        <v>45</v>
      </c>
      <c r="O368" s="91"/>
      <c r="P368" s="235">
        <f>O368*H368</f>
        <v>0</v>
      </c>
      <c r="Q368" s="235">
        <v>0.076340000000000005</v>
      </c>
      <c r="R368" s="235">
        <f>Q368*H368</f>
        <v>0.11451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178</v>
      </c>
      <c r="AT368" s="237" t="s">
        <v>219</v>
      </c>
      <c r="AU368" s="237" t="s">
        <v>89</v>
      </c>
      <c r="AY368" s="17" t="s">
        <v>135</v>
      </c>
      <c r="BE368" s="238">
        <f>IF(N368="základní",J368,0)</f>
        <v>0</v>
      </c>
      <c r="BF368" s="238">
        <f>IF(N368="snížená",J368,0)</f>
        <v>0</v>
      </c>
      <c r="BG368" s="238">
        <f>IF(N368="zákl. přenesená",J368,0)</f>
        <v>0</v>
      </c>
      <c r="BH368" s="238">
        <f>IF(N368="sníž. přenesená",J368,0)</f>
        <v>0</v>
      </c>
      <c r="BI368" s="238">
        <f>IF(N368="nulová",J368,0)</f>
        <v>0</v>
      </c>
      <c r="BJ368" s="17" t="s">
        <v>14</v>
      </c>
      <c r="BK368" s="238">
        <f>ROUND(I368*H368,2)</f>
        <v>0</v>
      </c>
      <c r="BL368" s="17" t="s">
        <v>142</v>
      </c>
      <c r="BM368" s="237" t="s">
        <v>693</v>
      </c>
    </row>
    <row r="369" s="2" customFormat="1">
      <c r="A369" s="38"/>
      <c r="B369" s="39"/>
      <c r="C369" s="40"/>
      <c r="D369" s="239" t="s">
        <v>144</v>
      </c>
      <c r="E369" s="40"/>
      <c r="F369" s="240" t="s">
        <v>692</v>
      </c>
      <c r="G369" s="40"/>
      <c r="H369" s="40"/>
      <c r="I369" s="241"/>
      <c r="J369" s="40"/>
      <c r="K369" s="40"/>
      <c r="L369" s="44"/>
      <c r="M369" s="242"/>
      <c r="N369" s="243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144</v>
      </c>
      <c r="AU369" s="17" t="s">
        <v>89</v>
      </c>
    </row>
    <row r="370" s="2" customFormat="1" ht="24.15" customHeight="1">
      <c r="A370" s="38"/>
      <c r="B370" s="39"/>
      <c r="C370" s="226" t="s">
        <v>380</v>
      </c>
      <c r="D370" s="226" t="s">
        <v>137</v>
      </c>
      <c r="E370" s="227" t="s">
        <v>376</v>
      </c>
      <c r="F370" s="228" t="s">
        <v>377</v>
      </c>
      <c r="G370" s="229" t="s">
        <v>168</v>
      </c>
      <c r="H370" s="230">
        <v>58</v>
      </c>
      <c r="I370" s="231"/>
      <c r="J370" s="232">
        <f>ROUND(I370*H370,2)</f>
        <v>0</v>
      </c>
      <c r="K370" s="228" t="s">
        <v>141</v>
      </c>
      <c r="L370" s="44"/>
      <c r="M370" s="233" t="s">
        <v>1</v>
      </c>
      <c r="N370" s="234" t="s">
        <v>45</v>
      </c>
      <c r="O370" s="91"/>
      <c r="P370" s="235">
        <f>O370*H370</f>
        <v>0</v>
      </c>
      <c r="Q370" s="235">
        <v>0.10095</v>
      </c>
      <c r="R370" s="235">
        <f>Q370*H370</f>
        <v>5.8551000000000002</v>
      </c>
      <c r="S370" s="235">
        <v>0</v>
      </c>
      <c r="T370" s="23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7" t="s">
        <v>142</v>
      </c>
      <c r="AT370" s="237" t="s">
        <v>137</v>
      </c>
      <c r="AU370" s="237" t="s">
        <v>89</v>
      </c>
      <c r="AY370" s="17" t="s">
        <v>135</v>
      </c>
      <c r="BE370" s="238">
        <f>IF(N370="základní",J370,0)</f>
        <v>0</v>
      </c>
      <c r="BF370" s="238">
        <f>IF(N370="snížená",J370,0)</f>
        <v>0</v>
      </c>
      <c r="BG370" s="238">
        <f>IF(N370="zákl. přenesená",J370,0)</f>
        <v>0</v>
      </c>
      <c r="BH370" s="238">
        <f>IF(N370="sníž. přenesená",J370,0)</f>
        <v>0</v>
      </c>
      <c r="BI370" s="238">
        <f>IF(N370="nulová",J370,0)</f>
        <v>0</v>
      </c>
      <c r="BJ370" s="17" t="s">
        <v>14</v>
      </c>
      <c r="BK370" s="238">
        <f>ROUND(I370*H370,2)</f>
        <v>0</v>
      </c>
      <c r="BL370" s="17" t="s">
        <v>142</v>
      </c>
      <c r="BM370" s="237" t="s">
        <v>694</v>
      </c>
    </row>
    <row r="371" s="2" customFormat="1">
      <c r="A371" s="38"/>
      <c r="B371" s="39"/>
      <c r="C371" s="40"/>
      <c r="D371" s="239" t="s">
        <v>144</v>
      </c>
      <c r="E371" s="40"/>
      <c r="F371" s="240" t="s">
        <v>695</v>
      </c>
      <c r="G371" s="40"/>
      <c r="H371" s="40"/>
      <c r="I371" s="241"/>
      <c r="J371" s="40"/>
      <c r="K371" s="40"/>
      <c r="L371" s="44"/>
      <c r="M371" s="242"/>
      <c r="N371" s="243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144</v>
      </c>
      <c r="AU371" s="17" t="s">
        <v>89</v>
      </c>
    </row>
    <row r="372" s="2" customFormat="1">
      <c r="A372" s="38"/>
      <c r="B372" s="39"/>
      <c r="C372" s="40"/>
      <c r="D372" s="244" t="s">
        <v>145</v>
      </c>
      <c r="E372" s="40"/>
      <c r="F372" s="245" t="s">
        <v>379</v>
      </c>
      <c r="G372" s="40"/>
      <c r="H372" s="40"/>
      <c r="I372" s="241"/>
      <c r="J372" s="40"/>
      <c r="K372" s="40"/>
      <c r="L372" s="44"/>
      <c r="M372" s="242"/>
      <c r="N372" s="243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145</v>
      </c>
      <c r="AU372" s="17" t="s">
        <v>89</v>
      </c>
    </row>
    <row r="373" s="15" customFormat="1">
      <c r="A373" s="15"/>
      <c r="B373" s="282"/>
      <c r="C373" s="283"/>
      <c r="D373" s="239" t="s">
        <v>223</v>
      </c>
      <c r="E373" s="284" t="s">
        <v>1</v>
      </c>
      <c r="F373" s="285" t="s">
        <v>678</v>
      </c>
      <c r="G373" s="283"/>
      <c r="H373" s="284" t="s">
        <v>1</v>
      </c>
      <c r="I373" s="286"/>
      <c r="J373" s="283"/>
      <c r="K373" s="283"/>
      <c r="L373" s="287"/>
      <c r="M373" s="288"/>
      <c r="N373" s="289"/>
      <c r="O373" s="289"/>
      <c r="P373" s="289"/>
      <c r="Q373" s="289"/>
      <c r="R373" s="289"/>
      <c r="S373" s="289"/>
      <c r="T373" s="290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91" t="s">
        <v>223</v>
      </c>
      <c r="AU373" s="291" t="s">
        <v>89</v>
      </c>
      <c r="AV373" s="15" t="s">
        <v>14</v>
      </c>
      <c r="AW373" s="15" t="s">
        <v>34</v>
      </c>
      <c r="AX373" s="15" t="s">
        <v>80</v>
      </c>
      <c r="AY373" s="291" t="s">
        <v>135</v>
      </c>
    </row>
    <row r="374" s="13" customFormat="1">
      <c r="A374" s="13"/>
      <c r="B374" s="256"/>
      <c r="C374" s="257"/>
      <c r="D374" s="239" t="s">
        <v>223</v>
      </c>
      <c r="E374" s="258" t="s">
        <v>1</v>
      </c>
      <c r="F374" s="259" t="s">
        <v>696</v>
      </c>
      <c r="G374" s="257"/>
      <c r="H374" s="260">
        <v>58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66" t="s">
        <v>223</v>
      </c>
      <c r="AU374" s="266" t="s">
        <v>89</v>
      </c>
      <c r="AV374" s="13" t="s">
        <v>89</v>
      </c>
      <c r="AW374" s="13" t="s">
        <v>34</v>
      </c>
      <c r="AX374" s="13" t="s">
        <v>80</v>
      </c>
      <c r="AY374" s="266" t="s">
        <v>135</v>
      </c>
    </row>
    <row r="375" s="14" customFormat="1">
      <c r="A375" s="14"/>
      <c r="B375" s="267"/>
      <c r="C375" s="268"/>
      <c r="D375" s="239" t="s">
        <v>223</v>
      </c>
      <c r="E375" s="269" t="s">
        <v>1</v>
      </c>
      <c r="F375" s="270" t="s">
        <v>225</v>
      </c>
      <c r="G375" s="268"/>
      <c r="H375" s="271">
        <v>58</v>
      </c>
      <c r="I375" s="272"/>
      <c r="J375" s="268"/>
      <c r="K375" s="268"/>
      <c r="L375" s="273"/>
      <c r="M375" s="274"/>
      <c r="N375" s="275"/>
      <c r="O375" s="275"/>
      <c r="P375" s="275"/>
      <c r="Q375" s="275"/>
      <c r="R375" s="275"/>
      <c r="S375" s="275"/>
      <c r="T375" s="27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77" t="s">
        <v>223</v>
      </c>
      <c r="AU375" s="277" t="s">
        <v>89</v>
      </c>
      <c r="AV375" s="14" t="s">
        <v>142</v>
      </c>
      <c r="AW375" s="14" t="s">
        <v>34</v>
      </c>
      <c r="AX375" s="14" t="s">
        <v>14</v>
      </c>
      <c r="AY375" s="277" t="s">
        <v>135</v>
      </c>
    </row>
    <row r="376" s="2" customFormat="1" ht="16.5" customHeight="1">
      <c r="A376" s="38"/>
      <c r="B376" s="39"/>
      <c r="C376" s="246" t="s">
        <v>384</v>
      </c>
      <c r="D376" s="246" t="s">
        <v>219</v>
      </c>
      <c r="E376" s="247" t="s">
        <v>697</v>
      </c>
      <c r="F376" s="248" t="s">
        <v>698</v>
      </c>
      <c r="G376" s="249" t="s">
        <v>168</v>
      </c>
      <c r="H376" s="250">
        <v>58</v>
      </c>
      <c r="I376" s="251"/>
      <c r="J376" s="252">
        <f>ROUND(I376*H376,2)</f>
        <v>0</v>
      </c>
      <c r="K376" s="248" t="s">
        <v>141</v>
      </c>
      <c r="L376" s="253"/>
      <c r="M376" s="254" t="s">
        <v>1</v>
      </c>
      <c r="N376" s="255" t="s">
        <v>45</v>
      </c>
      <c r="O376" s="91"/>
      <c r="P376" s="235">
        <f>O376*H376</f>
        <v>0</v>
      </c>
      <c r="Q376" s="235">
        <v>0.045999999999999999</v>
      </c>
      <c r="R376" s="235">
        <f>Q376*H376</f>
        <v>2.6680000000000001</v>
      </c>
      <c r="S376" s="235">
        <v>0</v>
      </c>
      <c r="T376" s="23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7" t="s">
        <v>178</v>
      </c>
      <c r="AT376" s="237" t="s">
        <v>219</v>
      </c>
      <c r="AU376" s="237" t="s">
        <v>89</v>
      </c>
      <c r="AY376" s="17" t="s">
        <v>135</v>
      </c>
      <c r="BE376" s="238">
        <f>IF(N376="základní",J376,0)</f>
        <v>0</v>
      </c>
      <c r="BF376" s="238">
        <f>IF(N376="snížená",J376,0)</f>
        <v>0</v>
      </c>
      <c r="BG376" s="238">
        <f>IF(N376="zákl. přenesená",J376,0)</f>
        <v>0</v>
      </c>
      <c r="BH376" s="238">
        <f>IF(N376="sníž. přenesená",J376,0)</f>
        <v>0</v>
      </c>
      <c r="BI376" s="238">
        <f>IF(N376="nulová",J376,0)</f>
        <v>0</v>
      </c>
      <c r="BJ376" s="17" t="s">
        <v>14</v>
      </c>
      <c r="BK376" s="238">
        <f>ROUND(I376*H376,2)</f>
        <v>0</v>
      </c>
      <c r="BL376" s="17" t="s">
        <v>142</v>
      </c>
      <c r="BM376" s="237" t="s">
        <v>699</v>
      </c>
    </row>
    <row r="377" s="2" customFormat="1">
      <c r="A377" s="38"/>
      <c r="B377" s="39"/>
      <c r="C377" s="40"/>
      <c r="D377" s="239" t="s">
        <v>144</v>
      </c>
      <c r="E377" s="40"/>
      <c r="F377" s="240" t="s">
        <v>698</v>
      </c>
      <c r="G377" s="40"/>
      <c r="H377" s="40"/>
      <c r="I377" s="241"/>
      <c r="J377" s="40"/>
      <c r="K377" s="40"/>
      <c r="L377" s="44"/>
      <c r="M377" s="242"/>
      <c r="N377" s="243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144</v>
      </c>
      <c r="AU377" s="17" t="s">
        <v>89</v>
      </c>
    </row>
    <row r="378" s="2" customFormat="1" ht="24.15" customHeight="1">
      <c r="A378" s="38"/>
      <c r="B378" s="39"/>
      <c r="C378" s="226" t="s">
        <v>389</v>
      </c>
      <c r="D378" s="226" t="s">
        <v>137</v>
      </c>
      <c r="E378" s="227" t="s">
        <v>700</v>
      </c>
      <c r="F378" s="228" t="s">
        <v>701</v>
      </c>
      <c r="G378" s="229" t="s">
        <v>174</v>
      </c>
      <c r="H378" s="230">
        <v>6.3029999999999999</v>
      </c>
      <c r="I378" s="231"/>
      <c r="J378" s="232">
        <f>ROUND(I378*H378,2)</f>
        <v>0</v>
      </c>
      <c r="K378" s="228" t="s">
        <v>141</v>
      </c>
      <c r="L378" s="44"/>
      <c r="M378" s="233" t="s">
        <v>1</v>
      </c>
      <c r="N378" s="234" t="s">
        <v>45</v>
      </c>
      <c r="O378" s="91"/>
      <c r="P378" s="235">
        <f>O378*H378</f>
        <v>0</v>
      </c>
      <c r="Q378" s="235">
        <v>2.2563399999999998</v>
      </c>
      <c r="R378" s="235">
        <f>Q378*H378</f>
        <v>14.221711019999999</v>
      </c>
      <c r="S378" s="235">
        <v>0</v>
      </c>
      <c r="T378" s="23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7" t="s">
        <v>142</v>
      </c>
      <c r="AT378" s="237" t="s">
        <v>137</v>
      </c>
      <c r="AU378" s="237" t="s">
        <v>89</v>
      </c>
      <c r="AY378" s="17" t="s">
        <v>135</v>
      </c>
      <c r="BE378" s="238">
        <f>IF(N378="základní",J378,0)</f>
        <v>0</v>
      </c>
      <c r="BF378" s="238">
        <f>IF(N378="snížená",J378,0)</f>
        <v>0</v>
      </c>
      <c r="BG378" s="238">
        <f>IF(N378="zákl. přenesená",J378,0)</f>
        <v>0</v>
      </c>
      <c r="BH378" s="238">
        <f>IF(N378="sníž. přenesená",J378,0)</f>
        <v>0</v>
      </c>
      <c r="BI378" s="238">
        <f>IF(N378="nulová",J378,0)</f>
        <v>0</v>
      </c>
      <c r="BJ378" s="17" t="s">
        <v>14</v>
      </c>
      <c r="BK378" s="238">
        <f>ROUND(I378*H378,2)</f>
        <v>0</v>
      </c>
      <c r="BL378" s="17" t="s">
        <v>142</v>
      </c>
      <c r="BM378" s="237" t="s">
        <v>702</v>
      </c>
    </row>
    <row r="379" s="2" customFormat="1">
      <c r="A379" s="38"/>
      <c r="B379" s="39"/>
      <c r="C379" s="40"/>
      <c r="D379" s="239" t="s">
        <v>144</v>
      </c>
      <c r="E379" s="40"/>
      <c r="F379" s="240" t="s">
        <v>703</v>
      </c>
      <c r="G379" s="40"/>
      <c r="H379" s="40"/>
      <c r="I379" s="241"/>
      <c r="J379" s="40"/>
      <c r="K379" s="40"/>
      <c r="L379" s="44"/>
      <c r="M379" s="242"/>
      <c r="N379" s="243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144</v>
      </c>
      <c r="AU379" s="17" t="s">
        <v>89</v>
      </c>
    </row>
    <row r="380" s="2" customFormat="1">
      <c r="A380" s="38"/>
      <c r="B380" s="39"/>
      <c r="C380" s="40"/>
      <c r="D380" s="244" t="s">
        <v>145</v>
      </c>
      <c r="E380" s="40"/>
      <c r="F380" s="245" t="s">
        <v>704</v>
      </c>
      <c r="G380" s="40"/>
      <c r="H380" s="40"/>
      <c r="I380" s="241"/>
      <c r="J380" s="40"/>
      <c r="K380" s="40"/>
      <c r="L380" s="44"/>
      <c r="M380" s="242"/>
      <c r="N380" s="243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145</v>
      </c>
      <c r="AU380" s="17" t="s">
        <v>89</v>
      </c>
    </row>
    <row r="381" s="15" customFormat="1">
      <c r="A381" s="15"/>
      <c r="B381" s="282"/>
      <c r="C381" s="283"/>
      <c r="D381" s="239" t="s">
        <v>223</v>
      </c>
      <c r="E381" s="284" t="s">
        <v>1</v>
      </c>
      <c r="F381" s="285" t="s">
        <v>678</v>
      </c>
      <c r="G381" s="283"/>
      <c r="H381" s="284" t="s">
        <v>1</v>
      </c>
      <c r="I381" s="286"/>
      <c r="J381" s="283"/>
      <c r="K381" s="283"/>
      <c r="L381" s="287"/>
      <c r="M381" s="288"/>
      <c r="N381" s="289"/>
      <c r="O381" s="289"/>
      <c r="P381" s="289"/>
      <c r="Q381" s="289"/>
      <c r="R381" s="289"/>
      <c r="S381" s="289"/>
      <c r="T381" s="290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91" t="s">
        <v>223</v>
      </c>
      <c r="AU381" s="291" t="s">
        <v>89</v>
      </c>
      <c r="AV381" s="15" t="s">
        <v>14</v>
      </c>
      <c r="AW381" s="15" t="s">
        <v>34</v>
      </c>
      <c r="AX381" s="15" t="s">
        <v>80</v>
      </c>
      <c r="AY381" s="291" t="s">
        <v>135</v>
      </c>
    </row>
    <row r="382" s="13" customFormat="1">
      <c r="A382" s="13"/>
      <c r="B382" s="256"/>
      <c r="C382" s="257"/>
      <c r="D382" s="239" t="s">
        <v>223</v>
      </c>
      <c r="E382" s="258" t="s">
        <v>1</v>
      </c>
      <c r="F382" s="259" t="s">
        <v>705</v>
      </c>
      <c r="G382" s="257"/>
      <c r="H382" s="260">
        <v>4.5629999999999997</v>
      </c>
      <c r="I382" s="261"/>
      <c r="J382" s="257"/>
      <c r="K382" s="257"/>
      <c r="L382" s="262"/>
      <c r="M382" s="263"/>
      <c r="N382" s="264"/>
      <c r="O382" s="264"/>
      <c r="P382" s="264"/>
      <c r="Q382" s="264"/>
      <c r="R382" s="264"/>
      <c r="S382" s="264"/>
      <c r="T382" s="26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66" t="s">
        <v>223</v>
      </c>
      <c r="AU382" s="266" t="s">
        <v>89</v>
      </c>
      <c r="AV382" s="13" t="s">
        <v>89</v>
      </c>
      <c r="AW382" s="13" t="s">
        <v>34</v>
      </c>
      <c r="AX382" s="13" t="s">
        <v>80</v>
      </c>
      <c r="AY382" s="266" t="s">
        <v>135</v>
      </c>
    </row>
    <row r="383" s="13" customFormat="1">
      <c r="A383" s="13"/>
      <c r="B383" s="256"/>
      <c r="C383" s="257"/>
      <c r="D383" s="239" t="s">
        <v>223</v>
      </c>
      <c r="E383" s="258" t="s">
        <v>1</v>
      </c>
      <c r="F383" s="259" t="s">
        <v>706</v>
      </c>
      <c r="G383" s="257"/>
      <c r="H383" s="260">
        <v>1.74</v>
      </c>
      <c r="I383" s="261"/>
      <c r="J383" s="257"/>
      <c r="K383" s="257"/>
      <c r="L383" s="262"/>
      <c r="M383" s="263"/>
      <c r="N383" s="264"/>
      <c r="O383" s="264"/>
      <c r="P383" s="264"/>
      <c r="Q383" s="264"/>
      <c r="R383" s="264"/>
      <c r="S383" s="264"/>
      <c r="T383" s="26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66" t="s">
        <v>223</v>
      </c>
      <c r="AU383" s="266" t="s">
        <v>89</v>
      </c>
      <c r="AV383" s="13" t="s">
        <v>89</v>
      </c>
      <c r="AW383" s="13" t="s">
        <v>34</v>
      </c>
      <c r="AX383" s="13" t="s">
        <v>80</v>
      </c>
      <c r="AY383" s="266" t="s">
        <v>135</v>
      </c>
    </row>
    <row r="384" s="14" customFormat="1">
      <c r="A384" s="14"/>
      <c r="B384" s="267"/>
      <c r="C384" s="268"/>
      <c r="D384" s="239" t="s">
        <v>223</v>
      </c>
      <c r="E384" s="269" t="s">
        <v>1</v>
      </c>
      <c r="F384" s="270" t="s">
        <v>225</v>
      </c>
      <c r="G384" s="268"/>
      <c r="H384" s="271">
        <v>6.3029999999999999</v>
      </c>
      <c r="I384" s="272"/>
      <c r="J384" s="268"/>
      <c r="K384" s="268"/>
      <c r="L384" s="273"/>
      <c r="M384" s="274"/>
      <c r="N384" s="275"/>
      <c r="O384" s="275"/>
      <c r="P384" s="275"/>
      <c r="Q384" s="275"/>
      <c r="R384" s="275"/>
      <c r="S384" s="275"/>
      <c r="T384" s="27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77" t="s">
        <v>223</v>
      </c>
      <c r="AU384" s="277" t="s">
        <v>89</v>
      </c>
      <c r="AV384" s="14" t="s">
        <v>142</v>
      </c>
      <c r="AW384" s="14" t="s">
        <v>34</v>
      </c>
      <c r="AX384" s="14" t="s">
        <v>14</v>
      </c>
      <c r="AY384" s="277" t="s">
        <v>135</v>
      </c>
    </row>
    <row r="385" s="2" customFormat="1" ht="33" customHeight="1">
      <c r="A385" s="38"/>
      <c r="B385" s="39"/>
      <c r="C385" s="226" t="s">
        <v>396</v>
      </c>
      <c r="D385" s="226" t="s">
        <v>137</v>
      </c>
      <c r="E385" s="227" t="s">
        <v>385</v>
      </c>
      <c r="F385" s="228" t="s">
        <v>386</v>
      </c>
      <c r="G385" s="229" t="s">
        <v>168</v>
      </c>
      <c r="H385" s="230">
        <v>53</v>
      </c>
      <c r="I385" s="231"/>
      <c r="J385" s="232">
        <f>ROUND(I385*H385,2)</f>
        <v>0</v>
      </c>
      <c r="K385" s="228" t="s">
        <v>141</v>
      </c>
      <c r="L385" s="44"/>
      <c r="M385" s="233" t="s">
        <v>1</v>
      </c>
      <c r="N385" s="234" t="s">
        <v>45</v>
      </c>
      <c r="O385" s="91"/>
      <c r="P385" s="235">
        <f>O385*H385</f>
        <v>0</v>
      </c>
      <c r="Q385" s="235">
        <v>0.00060999999999999997</v>
      </c>
      <c r="R385" s="235">
        <f>Q385*H385</f>
        <v>0.032329999999999998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142</v>
      </c>
      <c r="AT385" s="237" t="s">
        <v>137</v>
      </c>
      <c r="AU385" s="237" t="s">
        <v>89</v>
      </c>
      <c r="AY385" s="17" t="s">
        <v>135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14</v>
      </c>
      <c r="BK385" s="238">
        <f>ROUND(I385*H385,2)</f>
        <v>0</v>
      </c>
      <c r="BL385" s="17" t="s">
        <v>142</v>
      </c>
      <c r="BM385" s="237" t="s">
        <v>707</v>
      </c>
    </row>
    <row r="386" s="2" customFormat="1">
      <c r="A386" s="38"/>
      <c r="B386" s="39"/>
      <c r="C386" s="40"/>
      <c r="D386" s="239" t="s">
        <v>144</v>
      </c>
      <c r="E386" s="40"/>
      <c r="F386" s="240" t="s">
        <v>708</v>
      </c>
      <c r="G386" s="40"/>
      <c r="H386" s="40"/>
      <c r="I386" s="241"/>
      <c r="J386" s="40"/>
      <c r="K386" s="40"/>
      <c r="L386" s="44"/>
      <c r="M386" s="242"/>
      <c r="N386" s="243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144</v>
      </c>
      <c r="AU386" s="17" t="s">
        <v>89</v>
      </c>
    </row>
    <row r="387" s="2" customFormat="1">
      <c r="A387" s="38"/>
      <c r="B387" s="39"/>
      <c r="C387" s="40"/>
      <c r="D387" s="244" t="s">
        <v>145</v>
      </c>
      <c r="E387" s="40"/>
      <c r="F387" s="245" t="s">
        <v>388</v>
      </c>
      <c r="G387" s="40"/>
      <c r="H387" s="40"/>
      <c r="I387" s="241"/>
      <c r="J387" s="40"/>
      <c r="K387" s="40"/>
      <c r="L387" s="44"/>
      <c r="M387" s="242"/>
      <c r="N387" s="243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145</v>
      </c>
      <c r="AU387" s="17" t="s">
        <v>89</v>
      </c>
    </row>
    <row r="388" s="15" customFormat="1">
      <c r="A388" s="15"/>
      <c r="B388" s="282"/>
      <c r="C388" s="283"/>
      <c r="D388" s="239" t="s">
        <v>223</v>
      </c>
      <c r="E388" s="284" t="s">
        <v>1</v>
      </c>
      <c r="F388" s="285" t="s">
        <v>709</v>
      </c>
      <c r="G388" s="283"/>
      <c r="H388" s="284" t="s">
        <v>1</v>
      </c>
      <c r="I388" s="286"/>
      <c r="J388" s="283"/>
      <c r="K388" s="283"/>
      <c r="L388" s="287"/>
      <c r="M388" s="288"/>
      <c r="N388" s="289"/>
      <c r="O388" s="289"/>
      <c r="P388" s="289"/>
      <c r="Q388" s="289"/>
      <c r="R388" s="289"/>
      <c r="S388" s="289"/>
      <c r="T388" s="29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91" t="s">
        <v>223</v>
      </c>
      <c r="AU388" s="291" t="s">
        <v>89</v>
      </c>
      <c r="AV388" s="15" t="s">
        <v>14</v>
      </c>
      <c r="AW388" s="15" t="s">
        <v>34</v>
      </c>
      <c r="AX388" s="15" t="s">
        <v>80</v>
      </c>
      <c r="AY388" s="291" t="s">
        <v>135</v>
      </c>
    </row>
    <row r="389" s="13" customFormat="1">
      <c r="A389" s="13"/>
      <c r="B389" s="256"/>
      <c r="C389" s="257"/>
      <c r="D389" s="239" t="s">
        <v>223</v>
      </c>
      <c r="E389" s="258" t="s">
        <v>1</v>
      </c>
      <c r="F389" s="259" t="s">
        <v>710</v>
      </c>
      <c r="G389" s="257"/>
      <c r="H389" s="260">
        <v>53</v>
      </c>
      <c r="I389" s="261"/>
      <c r="J389" s="257"/>
      <c r="K389" s="257"/>
      <c r="L389" s="262"/>
      <c r="M389" s="263"/>
      <c r="N389" s="264"/>
      <c r="O389" s="264"/>
      <c r="P389" s="264"/>
      <c r="Q389" s="264"/>
      <c r="R389" s="264"/>
      <c r="S389" s="264"/>
      <c r="T389" s="26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6" t="s">
        <v>223</v>
      </c>
      <c r="AU389" s="266" t="s">
        <v>89</v>
      </c>
      <c r="AV389" s="13" t="s">
        <v>89</v>
      </c>
      <c r="AW389" s="13" t="s">
        <v>34</v>
      </c>
      <c r="AX389" s="13" t="s">
        <v>80</v>
      </c>
      <c r="AY389" s="266" t="s">
        <v>135</v>
      </c>
    </row>
    <row r="390" s="14" customFormat="1">
      <c r="A390" s="14"/>
      <c r="B390" s="267"/>
      <c r="C390" s="268"/>
      <c r="D390" s="239" t="s">
        <v>223</v>
      </c>
      <c r="E390" s="269" t="s">
        <v>1</v>
      </c>
      <c r="F390" s="270" t="s">
        <v>225</v>
      </c>
      <c r="G390" s="268"/>
      <c r="H390" s="271">
        <v>53</v>
      </c>
      <c r="I390" s="272"/>
      <c r="J390" s="268"/>
      <c r="K390" s="268"/>
      <c r="L390" s="273"/>
      <c r="M390" s="274"/>
      <c r="N390" s="275"/>
      <c r="O390" s="275"/>
      <c r="P390" s="275"/>
      <c r="Q390" s="275"/>
      <c r="R390" s="275"/>
      <c r="S390" s="275"/>
      <c r="T390" s="27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77" t="s">
        <v>223</v>
      </c>
      <c r="AU390" s="277" t="s">
        <v>89</v>
      </c>
      <c r="AV390" s="14" t="s">
        <v>142</v>
      </c>
      <c r="AW390" s="14" t="s">
        <v>34</v>
      </c>
      <c r="AX390" s="14" t="s">
        <v>14</v>
      </c>
      <c r="AY390" s="277" t="s">
        <v>135</v>
      </c>
    </row>
    <row r="391" s="2" customFormat="1" ht="24.15" customHeight="1">
      <c r="A391" s="38"/>
      <c r="B391" s="39"/>
      <c r="C391" s="226" t="s">
        <v>408</v>
      </c>
      <c r="D391" s="226" t="s">
        <v>137</v>
      </c>
      <c r="E391" s="227" t="s">
        <v>390</v>
      </c>
      <c r="F391" s="228" t="s">
        <v>391</v>
      </c>
      <c r="G391" s="229" t="s">
        <v>140</v>
      </c>
      <c r="H391" s="230">
        <v>5</v>
      </c>
      <c r="I391" s="231"/>
      <c r="J391" s="232">
        <f>ROUND(I391*H391,2)</f>
        <v>0</v>
      </c>
      <c r="K391" s="228" t="s">
        <v>141</v>
      </c>
      <c r="L391" s="44"/>
      <c r="M391" s="233" t="s">
        <v>1</v>
      </c>
      <c r="N391" s="234" t="s">
        <v>45</v>
      </c>
      <c r="O391" s="91"/>
      <c r="P391" s="235">
        <f>O391*H391</f>
        <v>0</v>
      </c>
      <c r="Q391" s="235">
        <v>0</v>
      </c>
      <c r="R391" s="235">
        <f>Q391*H391</f>
        <v>0</v>
      </c>
      <c r="S391" s="235">
        <v>0</v>
      </c>
      <c r="T391" s="23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7" t="s">
        <v>142</v>
      </c>
      <c r="AT391" s="237" t="s">
        <v>137</v>
      </c>
      <c r="AU391" s="237" t="s">
        <v>89</v>
      </c>
      <c r="AY391" s="17" t="s">
        <v>135</v>
      </c>
      <c r="BE391" s="238">
        <f>IF(N391="základní",J391,0)</f>
        <v>0</v>
      </c>
      <c r="BF391" s="238">
        <f>IF(N391="snížená",J391,0)</f>
        <v>0</v>
      </c>
      <c r="BG391" s="238">
        <f>IF(N391="zákl. přenesená",J391,0)</f>
        <v>0</v>
      </c>
      <c r="BH391" s="238">
        <f>IF(N391="sníž. přenesená",J391,0)</f>
        <v>0</v>
      </c>
      <c r="BI391" s="238">
        <f>IF(N391="nulová",J391,0)</f>
        <v>0</v>
      </c>
      <c r="BJ391" s="17" t="s">
        <v>14</v>
      </c>
      <c r="BK391" s="238">
        <f>ROUND(I391*H391,2)</f>
        <v>0</v>
      </c>
      <c r="BL391" s="17" t="s">
        <v>142</v>
      </c>
      <c r="BM391" s="237" t="s">
        <v>711</v>
      </c>
    </row>
    <row r="392" s="2" customFormat="1">
      <c r="A392" s="38"/>
      <c r="B392" s="39"/>
      <c r="C392" s="40"/>
      <c r="D392" s="239" t="s">
        <v>144</v>
      </c>
      <c r="E392" s="40"/>
      <c r="F392" s="240" t="s">
        <v>712</v>
      </c>
      <c r="G392" s="40"/>
      <c r="H392" s="40"/>
      <c r="I392" s="241"/>
      <c r="J392" s="40"/>
      <c r="K392" s="40"/>
      <c r="L392" s="44"/>
      <c r="M392" s="242"/>
      <c r="N392" s="243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144</v>
      </c>
      <c r="AU392" s="17" t="s">
        <v>89</v>
      </c>
    </row>
    <row r="393" s="2" customFormat="1">
      <c r="A393" s="38"/>
      <c r="B393" s="39"/>
      <c r="C393" s="40"/>
      <c r="D393" s="244" t="s">
        <v>145</v>
      </c>
      <c r="E393" s="40"/>
      <c r="F393" s="245" t="s">
        <v>393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145</v>
      </c>
      <c r="AU393" s="17" t="s">
        <v>89</v>
      </c>
    </row>
    <row r="394" s="13" customFormat="1">
      <c r="A394" s="13"/>
      <c r="B394" s="256"/>
      <c r="C394" s="257"/>
      <c r="D394" s="239" t="s">
        <v>223</v>
      </c>
      <c r="E394" s="258" t="s">
        <v>1</v>
      </c>
      <c r="F394" s="259" t="s">
        <v>507</v>
      </c>
      <c r="G394" s="257"/>
      <c r="H394" s="260">
        <v>5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66" t="s">
        <v>223</v>
      </c>
      <c r="AU394" s="266" t="s">
        <v>89</v>
      </c>
      <c r="AV394" s="13" t="s">
        <v>89</v>
      </c>
      <c r="AW394" s="13" t="s">
        <v>34</v>
      </c>
      <c r="AX394" s="13" t="s">
        <v>80</v>
      </c>
      <c r="AY394" s="266" t="s">
        <v>135</v>
      </c>
    </row>
    <row r="395" s="14" customFormat="1">
      <c r="A395" s="14"/>
      <c r="B395" s="267"/>
      <c r="C395" s="268"/>
      <c r="D395" s="239" t="s">
        <v>223</v>
      </c>
      <c r="E395" s="269" t="s">
        <v>1</v>
      </c>
      <c r="F395" s="270" t="s">
        <v>225</v>
      </c>
      <c r="G395" s="268"/>
      <c r="H395" s="271">
        <v>5</v>
      </c>
      <c r="I395" s="272"/>
      <c r="J395" s="268"/>
      <c r="K395" s="268"/>
      <c r="L395" s="273"/>
      <c r="M395" s="274"/>
      <c r="N395" s="275"/>
      <c r="O395" s="275"/>
      <c r="P395" s="275"/>
      <c r="Q395" s="275"/>
      <c r="R395" s="275"/>
      <c r="S395" s="275"/>
      <c r="T395" s="27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77" t="s">
        <v>223</v>
      </c>
      <c r="AU395" s="277" t="s">
        <v>89</v>
      </c>
      <c r="AV395" s="14" t="s">
        <v>142</v>
      </c>
      <c r="AW395" s="14" t="s">
        <v>34</v>
      </c>
      <c r="AX395" s="14" t="s">
        <v>14</v>
      </c>
      <c r="AY395" s="277" t="s">
        <v>135</v>
      </c>
    </row>
    <row r="396" s="12" customFormat="1" ht="22.8" customHeight="1">
      <c r="A396" s="12"/>
      <c r="B396" s="210"/>
      <c r="C396" s="211"/>
      <c r="D396" s="212" t="s">
        <v>79</v>
      </c>
      <c r="E396" s="224" t="s">
        <v>394</v>
      </c>
      <c r="F396" s="224" t="s">
        <v>395</v>
      </c>
      <c r="G396" s="211"/>
      <c r="H396" s="211"/>
      <c r="I396" s="214"/>
      <c r="J396" s="225">
        <f>BK396</f>
        <v>0</v>
      </c>
      <c r="K396" s="211"/>
      <c r="L396" s="216"/>
      <c r="M396" s="217"/>
      <c r="N396" s="218"/>
      <c r="O396" s="218"/>
      <c r="P396" s="219">
        <f>SUM(P397:P411)</f>
        <v>0</v>
      </c>
      <c r="Q396" s="218"/>
      <c r="R396" s="219">
        <f>SUM(R397:R411)</f>
        <v>0</v>
      </c>
      <c r="S396" s="218"/>
      <c r="T396" s="220">
        <f>SUM(T397:T411)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21" t="s">
        <v>14</v>
      </c>
      <c r="AT396" s="222" t="s">
        <v>79</v>
      </c>
      <c r="AU396" s="222" t="s">
        <v>14</v>
      </c>
      <c r="AY396" s="221" t="s">
        <v>135</v>
      </c>
      <c r="BK396" s="223">
        <f>SUM(BK397:BK411)</f>
        <v>0</v>
      </c>
    </row>
    <row r="397" s="2" customFormat="1" ht="21.75" customHeight="1">
      <c r="A397" s="38"/>
      <c r="B397" s="39"/>
      <c r="C397" s="226" t="s">
        <v>414</v>
      </c>
      <c r="D397" s="226" t="s">
        <v>137</v>
      </c>
      <c r="E397" s="227" t="s">
        <v>397</v>
      </c>
      <c r="F397" s="228" t="s">
        <v>398</v>
      </c>
      <c r="G397" s="229" t="s">
        <v>399</v>
      </c>
      <c r="H397" s="230">
        <v>28.225000000000001</v>
      </c>
      <c r="I397" s="231"/>
      <c r="J397" s="232">
        <f>ROUND(I397*H397,2)</f>
        <v>0</v>
      </c>
      <c r="K397" s="228" t="s">
        <v>1</v>
      </c>
      <c r="L397" s="44"/>
      <c r="M397" s="233" t="s">
        <v>1</v>
      </c>
      <c r="N397" s="234" t="s">
        <v>45</v>
      </c>
      <c r="O397" s="91"/>
      <c r="P397" s="235">
        <f>O397*H397</f>
        <v>0</v>
      </c>
      <c r="Q397" s="235">
        <v>0</v>
      </c>
      <c r="R397" s="235">
        <f>Q397*H397</f>
        <v>0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142</v>
      </c>
      <c r="AT397" s="237" t="s">
        <v>137</v>
      </c>
      <c r="AU397" s="237" t="s">
        <v>89</v>
      </c>
      <c r="AY397" s="17" t="s">
        <v>135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14</v>
      </c>
      <c r="BK397" s="238">
        <f>ROUND(I397*H397,2)</f>
        <v>0</v>
      </c>
      <c r="BL397" s="17" t="s">
        <v>142</v>
      </c>
      <c r="BM397" s="237" t="s">
        <v>713</v>
      </c>
    </row>
    <row r="398" s="2" customFormat="1">
      <c r="A398" s="38"/>
      <c r="B398" s="39"/>
      <c r="C398" s="40"/>
      <c r="D398" s="239" t="s">
        <v>144</v>
      </c>
      <c r="E398" s="40"/>
      <c r="F398" s="240" t="s">
        <v>398</v>
      </c>
      <c r="G398" s="40"/>
      <c r="H398" s="40"/>
      <c r="I398" s="241"/>
      <c r="J398" s="40"/>
      <c r="K398" s="40"/>
      <c r="L398" s="44"/>
      <c r="M398" s="242"/>
      <c r="N398" s="24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144</v>
      </c>
      <c r="AU398" s="17" t="s">
        <v>89</v>
      </c>
    </row>
    <row r="399" s="13" customFormat="1">
      <c r="A399" s="13"/>
      <c r="B399" s="256"/>
      <c r="C399" s="257"/>
      <c r="D399" s="239" t="s">
        <v>223</v>
      </c>
      <c r="E399" s="258" t="s">
        <v>1</v>
      </c>
      <c r="F399" s="259" t="s">
        <v>714</v>
      </c>
      <c r="G399" s="257"/>
      <c r="H399" s="260">
        <v>18.324999999999999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6" t="s">
        <v>223</v>
      </c>
      <c r="AU399" s="266" t="s">
        <v>89</v>
      </c>
      <c r="AV399" s="13" t="s">
        <v>89</v>
      </c>
      <c r="AW399" s="13" t="s">
        <v>34</v>
      </c>
      <c r="AX399" s="13" t="s">
        <v>80</v>
      </c>
      <c r="AY399" s="266" t="s">
        <v>135</v>
      </c>
    </row>
    <row r="400" s="13" customFormat="1">
      <c r="A400" s="13"/>
      <c r="B400" s="256"/>
      <c r="C400" s="257"/>
      <c r="D400" s="239" t="s">
        <v>223</v>
      </c>
      <c r="E400" s="258" t="s">
        <v>1</v>
      </c>
      <c r="F400" s="259" t="s">
        <v>715</v>
      </c>
      <c r="G400" s="257"/>
      <c r="H400" s="260">
        <v>9.9000000000000004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6" t="s">
        <v>223</v>
      </c>
      <c r="AU400" s="266" t="s">
        <v>89</v>
      </c>
      <c r="AV400" s="13" t="s">
        <v>89</v>
      </c>
      <c r="AW400" s="13" t="s">
        <v>34</v>
      </c>
      <c r="AX400" s="13" t="s">
        <v>80</v>
      </c>
      <c r="AY400" s="266" t="s">
        <v>135</v>
      </c>
    </row>
    <row r="401" s="14" customFormat="1">
      <c r="A401" s="14"/>
      <c r="B401" s="267"/>
      <c r="C401" s="268"/>
      <c r="D401" s="239" t="s">
        <v>223</v>
      </c>
      <c r="E401" s="269" t="s">
        <v>1</v>
      </c>
      <c r="F401" s="270" t="s">
        <v>225</v>
      </c>
      <c r="G401" s="268"/>
      <c r="H401" s="271">
        <v>28.225000000000001</v>
      </c>
      <c r="I401" s="272"/>
      <c r="J401" s="268"/>
      <c r="K401" s="268"/>
      <c r="L401" s="273"/>
      <c r="M401" s="274"/>
      <c r="N401" s="275"/>
      <c r="O401" s="275"/>
      <c r="P401" s="275"/>
      <c r="Q401" s="275"/>
      <c r="R401" s="275"/>
      <c r="S401" s="275"/>
      <c r="T401" s="27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77" t="s">
        <v>223</v>
      </c>
      <c r="AU401" s="277" t="s">
        <v>89</v>
      </c>
      <c r="AV401" s="14" t="s">
        <v>142</v>
      </c>
      <c r="AW401" s="14" t="s">
        <v>34</v>
      </c>
      <c r="AX401" s="14" t="s">
        <v>14</v>
      </c>
      <c r="AY401" s="277" t="s">
        <v>135</v>
      </c>
    </row>
    <row r="402" s="2" customFormat="1" ht="24.15" customHeight="1">
      <c r="A402" s="38"/>
      <c r="B402" s="39"/>
      <c r="C402" s="226" t="s">
        <v>421</v>
      </c>
      <c r="D402" s="226" t="s">
        <v>137</v>
      </c>
      <c r="E402" s="227" t="s">
        <v>409</v>
      </c>
      <c r="F402" s="228" t="s">
        <v>410</v>
      </c>
      <c r="G402" s="229" t="s">
        <v>399</v>
      </c>
      <c r="H402" s="230">
        <v>342.69999999999999</v>
      </c>
      <c r="I402" s="231"/>
      <c r="J402" s="232">
        <f>ROUND(I402*H402,2)</f>
        <v>0</v>
      </c>
      <c r="K402" s="228" t="s">
        <v>1</v>
      </c>
      <c r="L402" s="44"/>
      <c r="M402" s="233" t="s">
        <v>1</v>
      </c>
      <c r="N402" s="234" t="s">
        <v>45</v>
      </c>
      <c r="O402" s="91"/>
      <c r="P402" s="235">
        <f>O402*H402</f>
        <v>0</v>
      </c>
      <c r="Q402" s="235">
        <v>0</v>
      </c>
      <c r="R402" s="235">
        <f>Q402*H402</f>
        <v>0</v>
      </c>
      <c r="S402" s="235">
        <v>0</v>
      </c>
      <c r="T402" s="236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7" t="s">
        <v>142</v>
      </c>
      <c r="AT402" s="237" t="s">
        <v>137</v>
      </c>
      <c r="AU402" s="237" t="s">
        <v>89</v>
      </c>
      <c r="AY402" s="17" t="s">
        <v>135</v>
      </c>
      <c r="BE402" s="238">
        <f>IF(N402="základní",J402,0)</f>
        <v>0</v>
      </c>
      <c r="BF402" s="238">
        <f>IF(N402="snížená",J402,0)</f>
        <v>0</v>
      </c>
      <c r="BG402" s="238">
        <f>IF(N402="zákl. přenesená",J402,0)</f>
        <v>0</v>
      </c>
      <c r="BH402" s="238">
        <f>IF(N402="sníž. přenesená",J402,0)</f>
        <v>0</v>
      </c>
      <c r="BI402" s="238">
        <f>IF(N402="nulová",J402,0)</f>
        <v>0</v>
      </c>
      <c r="BJ402" s="17" t="s">
        <v>14</v>
      </c>
      <c r="BK402" s="238">
        <f>ROUND(I402*H402,2)</f>
        <v>0</v>
      </c>
      <c r="BL402" s="17" t="s">
        <v>142</v>
      </c>
      <c r="BM402" s="237" t="s">
        <v>716</v>
      </c>
    </row>
    <row r="403" s="2" customFormat="1">
      <c r="A403" s="38"/>
      <c r="B403" s="39"/>
      <c r="C403" s="40"/>
      <c r="D403" s="239" t="s">
        <v>144</v>
      </c>
      <c r="E403" s="40"/>
      <c r="F403" s="240" t="s">
        <v>410</v>
      </c>
      <c r="G403" s="40"/>
      <c r="H403" s="40"/>
      <c r="I403" s="241"/>
      <c r="J403" s="40"/>
      <c r="K403" s="40"/>
      <c r="L403" s="44"/>
      <c r="M403" s="242"/>
      <c r="N403" s="243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144</v>
      </c>
      <c r="AU403" s="17" t="s">
        <v>89</v>
      </c>
    </row>
    <row r="404" s="13" customFormat="1">
      <c r="A404" s="13"/>
      <c r="B404" s="256"/>
      <c r="C404" s="257"/>
      <c r="D404" s="239" t="s">
        <v>223</v>
      </c>
      <c r="E404" s="258" t="s">
        <v>1</v>
      </c>
      <c r="F404" s="259" t="s">
        <v>717</v>
      </c>
      <c r="G404" s="257"/>
      <c r="H404" s="260">
        <v>342.69999999999999</v>
      </c>
      <c r="I404" s="261"/>
      <c r="J404" s="257"/>
      <c r="K404" s="257"/>
      <c r="L404" s="262"/>
      <c r="M404" s="263"/>
      <c r="N404" s="264"/>
      <c r="O404" s="264"/>
      <c r="P404" s="264"/>
      <c r="Q404" s="264"/>
      <c r="R404" s="264"/>
      <c r="S404" s="264"/>
      <c r="T404" s="26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6" t="s">
        <v>223</v>
      </c>
      <c r="AU404" s="266" t="s">
        <v>89</v>
      </c>
      <c r="AV404" s="13" t="s">
        <v>89</v>
      </c>
      <c r="AW404" s="13" t="s">
        <v>34</v>
      </c>
      <c r="AX404" s="13" t="s">
        <v>80</v>
      </c>
      <c r="AY404" s="266" t="s">
        <v>135</v>
      </c>
    </row>
    <row r="405" s="14" customFormat="1">
      <c r="A405" s="14"/>
      <c r="B405" s="267"/>
      <c r="C405" s="268"/>
      <c r="D405" s="239" t="s">
        <v>223</v>
      </c>
      <c r="E405" s="269" t="s">
        <v>1</v>
      </c>
      <c r="F405" s="270" t="s">
        <v>225</v>
      </c>
      <c r="G405" s="268"/>
      <c r="H405" s="271">
        <v>342.69999999999999</v>
      </c>
      <c r="I405" s="272"/>
      <c r="J405" s="268"/>
      <c r="K405" s="268"/>
      <c r="L405" s="273"/>
      <c r="M405" s="274"/>
      <c r="N405" s="275"/>
      <c r="O405" s="275"/>
      <c r="P405" s="275"/>
      <c r="Q405" s="275"/>
      <c r="R405" s="275"/>
      <c r="S405" s="275"/>
      <c r="T405" s="27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77" t="s">
        <v>223</v>
      </c>
      <c r="AU405" s="277" t="s">
        <v>89</v>
      </c>
      <c r="AV405" s="14" t="s">
        <v>142</v>
      </c>
      <c r="AW405" s="14" t="s">
        <v>34</v>
      </c>
      <c r="AX405" s="14" t="s">
        <v>14</v>
      </c>
      <c r="AY405" s="277" t="s">
        <v>135</v>
      </c>
    </row>
    <row r="406" s="2" customFormat="1" ht="24.15" customHeight="1">
      <c r="A406" s="38"/>
      <c r="B406" s="39"/>
      <c r="C406" s="226" t="s">
        <v>427</v>
      </c>
      <c r="D406" s="226" t="s">
        <v>137</v>
      </c>
      <c r="E406" s="227" t="s">
        <v>428</v>
      </c>
      <c r="F406" s="228" t="s">
        <v>429</v>
      </c>
      <c r="G406" s="229" t="s">
        <v>399</v>
      </c>
      <c r="H406" s="230">
        <v>28.225000000000001</v>
      </c>
      <c r="I406" s="231"/>
      <c r="J406" s="232">
        <f>ROUND(I406*H406,2)</f>
        <v>0</v>
      </c>
      <c r="K406" s="228" t="s">
        <v>1</v>
      </c>
      <c r="L406" s="44"/>
      <c r="M406" s="233" t="s">
        <v>1</v>
      </c>
      <c r="N406" s="234" t="s">
        <v>45</v>
      </c>
      <c r="O406" s="91"/>
      <c r="P406" s="235">
        <f>O406*H406</f>
        <v>0</v>
      </c>
      <c r="Q406" s="235">
        <v>0</v>
      </c>
      <c r="R406" s="235">
        <f>Q406*H406</f>
        <v>0</v>
      </c>
      <c r="S406" s="235">
        <v>0</v>
      </c>
      <c r="T406" s="23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7" t="s">
        <v>142</v>
      </c>
      <c r="AT406" s="237" t="s">
        <v>137</v>
      </c>
      <c r="AU406" s="237" t="s">
        <v>89</v>
      </c>
      <c r="AY406" s="17" t="s">
        <v>135</v>
      </c>
      <c r="BE406" s="238">
        <f>IF(N406="základní",J406,0)</f>
        <v>0</v>
      </c>
      <c r="BF406" s="238">
        <f>IF(N406="snížená",J406,0)</f>
        <v>0</v>
      </c>
      <c r="BG406" s="238">
        <f>IF(N406="zákl. přenesená",J406,0)</f>
        <v>0</v>
      </c>
      <c r="BH406" s="238">
        <f>IF(N406="sníž. přenesená",J406,0)</f>
        <v>0</v>
      </c>
      <c r="BI406" s="238">
        <f>IF(N406="nulová",J406,0)</f>
        <v>0</v>
      </c>
      <c r="BJ406" s="17" t="s">
        <v>14</v>
      </c>
      <c r="BK406" s="238">
        <f>ROUND(I406*H406,2)</f>
        <v>0</v>
      </c>
      <c r="BL406" s="17" t="s">
        <v>142</v>
      </c>
      <c r="BM406" s="237" t="s">
        <v>718</v>
      </c>
    </row>
    <row r="407" s="2" customFormat="1">
      <c r="A407" s="38"/>
      <c r="B407" s="39"/>
      <c r="C407" s="40"/>
      <c r="D407" s="239" t="s">
        <v>144</v>
      </c>
      <c r="E407" s="40"/>
      <c r="F407" s="240" t="s">
        <v>429</v>
      </c>
      <c r="G407" s="40"/>
      <c r="H407" s="40"/>
      <c r="I407" s="241"/>
      <c r="J407" s="40"/>
      <c r="K407" s="40"/>
      <c r="L407" s="44"/>
      <c r="M407" s="242"/>
      <c r="N407" s="243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144</v>
      </c>
      <c r="AU407" s="17" t="s">
        <v>89</v>
      </c>
    </row>
    <row r="408" s="2" customFormat="1" ht="37.8" customHeight="1">
      <c r="A408" s="38"/>
      <c r="B408" s="39"/>
      <c r="C408" s="226" t="s">
        <v>432</v>
      </c>
      <c r="D408" s="226" t="s">
        <v>137</v>
      </c>
      <c r="E408" s="227" t="s">
        <v>438</v>
      </c>
      <c r="F408" s="228" t="s">
        <v>439</v>
      </c>
      <c r="G408" s="229" t="s">
        <v>399</v>
      </c>
      <c r="H408" s="230">
        <v>18.324999999999999</v>
      </c>
      <c r="I408" s="231"/>
      <c r="J408" s="232">
        <f>ROUND(I408*H408,2)</f>
        <v>0</v>
      </c>
      <c r="K408" s="228" t="s">
        <v>1</v>
      </c>
      <c r="L408" s="44"/>
      <c r="M408" s="233" t="s">
        <v>1</v>
      </c>
      <c r="N408" s="234" t="s">
        <v>45</v>
      </c>
      <c r="O408" s="91"/>
      <c r="P408" s="235">
        <f>O408*H408</f>
        <v>0</v>
      </c>
      <c r="Q408" s="235">
        <v>0</v>
      </c>
      <c r="R408" s="235">
        <f>Q408*H408</f>
        <v>0</v>
      </c>
      <c r="S408" s="235">
        <v>0</v>
      </c>
      <c r="T408" s="23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7" t="s">
        <v>142</v>
      </c>
      <c r="AT408" s="237" t="s">
        <v>137</v>
      </c>
      <c r="AU408" s="237" t="s">
        <v>89</v>
      </c>
      <c r="AY408" s="17" t="s">
        <v>135</v>
      </c>
      <c r="BE408" s="238">
        <f>IF(N408="základní",J408,0)</f>
        <v>0</v>
      </c>
      <c r="BF408" s="238">
        <f>IF(N408="snížená",J408,0)</f>
        <v>0</v>
      </c>
      <c r="BG408" s="238">
        <f>IF(N408="zákl. přenesená",J408,0)</f>
        <v>0</v>
      </c>
      <c r="BH408" s="238">
        <f>IF(N408="sníž. přenesená",J408,0)</f>
        <v>0</v>
      </c>
      <c r="BI408" s="238">
        <f>IF(N408="nulová",J408,0)</f>
        <v>0</v>
      </c>
      <c r="BJ408" s="17" t="s">
        <v>14</v>
      </c>
      <c r="BK408" s="238">
        <f>ROUND(I408*H408,2)</f>
        <v>0</v>
      </c>
      <c r="BL408" s="17" t="s">
        <v>142</v>
      </c>
      <c r="BM408" s="237" t="s">
        <v>719</v>
      </c>
    </row>
    <row r="409" s="2" customFormat="1">
      <c r="A409" s="38"/>
      <c r="B409" s="39"/>
      <c r="C409" s="40"/>
      <c r="D409" s="239" t="s">
        <v>144</v>
      </c>
      <c r="E409" s="40"/>
      <c r="F409" s="240" t="s">
        <v>439</v>
      </c>
      <c r="G409" s="40"/>
      <c r="H409" s="40"/>
      <c r="I409" s="241"/>
      <c r="J409" s="40"/>
      <c r="K409" s="40"/>
      <c r="L409" s="44"/>
      <c r="M409" s="242"/>
      <c r="N409" s="243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144</v>
      </c>
      <c r="AU409" s="17" t="s">
        <v>89</v>
      </c>
    </row>
    <row r="410" s="2" customFormat="1" ht="44.25" customHeight="1">
      <c r="A410" s="38"/>
      <c r="B410" s="39"/>
      <c r="C410" s="226" t="s">
        <v>437</v>
      </c>
      <c r="D410" s="226" t="s">
        <v>137</v>
      </c>
      <c r="E410" s="227" t="s">
        <v>448</v>
      </c>
      <c r="F410" s="228" t="s">
        <v>449</v>
      </c>
      <c r="G410" s="229" t="s">
        <v>399</v>
      </c>
      <c r="H410" s="230">
        <v>9.9000000000000004</v>
      </c>
      <c r="I410" s="231"/>
      <c r="J410" s="232">
        <f>ROUND(I410*H410,2)</f>
        <v>0</v>
      </c>
      <c r="K410" s="228" t="s">
        <v>1</v>
      </c>
      <c r="L410" s="44"/>
      <c r="M410" s="233" t="s">
        <v>1</v>
      </c>
      <c r="N410" s="234" t="s">
        <v>45</v>
      </c>
      <c r="O410" s="91"/>
      <c r="P410" s="235">
        <f>O410*H410</f>
        <v>0</v>
      </c>
      <c r="Q410" s="235">
        <v>0</v>
      </c>
      <c r="R410" s="235">
        <f>Q410*H410</f>
        <v>0</v>
      </c>
      <c r="S410" s="235">
        <v>0</v>
      </c>
      <c r="T410" s="23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142</v>
      </c>
      <c r="AT410" s="237" t="s">
        <v>137</v>
      </c>
      <c r="AU410" s="237" t="s">
        <v>89</v>
      </c>
      <c r="AY410" s="17" t="s">
        <v>135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14</v>
      </c>
      <c r="BK410" s="238">
        <f>ROUND(I410*H410,2)</f>
        <v>0</v>
      </c>
      <c r="BL410" s="17" t="s">
        <v>142</v>
      </c>
      <c r="BM410" s="237" t="s">
        <v>720</v>
      </c>
    </row>
    <row r="411" s="2" customFormat="1">
      <c r="A411" s="38"/>
      <c r="B411" s="39"/>
      <c r="C411" s="40"/>
      <c r="D411" s="239" t="s">
        <v>144</v>
      </c>
      <c r="E411" s="40"/>
      <c r="F411" s="240" t="s">
        <v>449</v>
      </c>
      <c r="G411" s="40"/>
      <c r="H411" s="40"/>
      <c r="I411" s="241"/>
      <c r="J411" s="40"/>
      <c r="K411" s="40"/>
      <c r="L411" s="44"/>
      <c r="M411" s="242"/>
      <c r="N411" s="243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144</v>
      </c>
      <c r="AU411" s="17" t="s">
        <v>89</v>
      </c>
    </row>
    <row r="412" s="12" customFormat="1" ht="22.8" customHeight="1">
      <c r="A412" s="12"/>
      <c r="B412" s="210"/>
      <c r="C412" s="211"/>
      <c r="D412" s="212" t="s">
        <v>79</v>
      </c>
      <c r="E412" s="224" t="s">
        <v>452</v>
      </c>
      <c r="F412" s="224" t="s">
        <v>453</v>
      </c>
      <c r="G412" s="211"/>
      <c r="H412" s="211"/>
      <c r="I412" s="214"/>
      <c r="J412" s="225">
        <f>BK412</f>
        <v>0</v>
      </c>
      <c r="K412" s="211"/>
      <c r="L412" s="216"/>
      <c r="M412" s="217"/>
      <c r="N412" s="218"/>
      <c r="O412" s="218"/>
      <c r="P412" s="219">
        <f>SUM(P413:P415)</f>
        <v>0</v>
      </c>
      <c r="Q412" s="218"/>
      <c r="R412" s="219">
        <f>SUM(R413:R415)</f>
        <v>0</v>
      </c>
      <c r="S412" s="218"/>
      <c r="T412" s="220">
        <f>SUM(T413:T415)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21" t="s">
        <v>14</v>
      </c>
      <c r="AT412" s="222" t="s">
        <v>79</v>
      </c>
      <c r="AU412" s="222" t="s">
        <v>14</v>
      </c>
      <c r="AY412" s="221" t="s">
        <v>135</v>
      </c>
      <c r="BK412" s="223">
        <f>SUM(BK413:BK415)</f>
        <v>0</v>
      </c>
    </row>
    <row r="413" s="2" customFormat="1" ht="24.15" customHeight="1">
      <c r="A413" s="38"/>
      <c r="B413" s="39"/>
      <c r="C413" s="226" t="s">
        <v>442</v>
      </c>
      <c r="D413" s="226" t="s">
        <v>137</v>
      </c>
      <c r="E413" s="227" t="s">
        <v>455</v>
      </c>
      <c r="F413" s="228" t="s">
        <v>456</v>
      </c>
      <c r="G413" s="229" t="s">
        <v>399</v>
      </c>
      <c r="H413" s="230">
        <v>104.42</v>
      </c>
      <c r="I413" s="231"/>
      <c r="J413" s="232">
        <f>ROUND(I413*H413,2)</f>
        <v>0</v>
      </c>
      <c r="K413" s="228" t="s">
        <v>141</v>
      </c>
      <c r="L413" s="44"/>
      <c r="M413" s="233" t="s">
        <v>1</v>
      </c>
      <c r="N413" s="234" t="s">
        <v>45</v>
      </c>
      <c r="O413" s="91"/>
      <c r="P413" s="235">
        <f>O413*H413</f>
        <v>0</v>
      </c>
      <c r="Q413" s="235">
        <v>0</v>
      </c>
      <c r="R413" s="235">
        <f>Q413*H413</f>
        <v>0</v>
      </c>
      <c r="S413" s="235">
        <v>0</v>
      </c>
      <c r="T413" s="236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7" t="s">
        <v>142</v>
      </c>
      <c r="AT413" s="237" t="s">
        <v>137</v>
      </c>
      <c r="AU413" s="237" t="s">
        <v>89</v>
      </c>
      <c r="AY413" s="17" t="s">
        <v>135</v>
      </c>
      <c r="BE413" s="238">
        <f>IF(N413="základní",J413,0)</f>
        <v>0</v>
      </c>
      <c r="BF413" s="238">
        <f>IF(N413="snížená",J413,0)</f>
        <v>0</v>
      </c>
      <c r="BG413" s="238">
        <f>IF(N413="zákl. přenesená",J413,0)</f>
        <v>0</v>
      </c>
      <c r="BH413" s="238">
        <f>IF(N413="sníž. přenesená",J413,0)</f>
        <v>0</v>
      </c>
      <c r="BI413" s="238">
        <f>IF(N413="nulová",J413,0)</f>
        <v>0</v>
      </c>
      <c r="BJ413" s="17" t="s">
        <v>14</v>
      </c>
      <c r="BK413" s="238">
        <f>ROUND(I413*H413,2)</f>
        <v>0</v>
      </c>
      <c r="BL413" s="17" t="s">
        <v>142</v>
      </c>
      <c r="BM413" s="237" t="s">
        <v>721</v>
      </c>
    </row>
    <row r="414" s="2" customFormat="1">
      <c r="A414" s="38"/>
      <c r="B414" s="39"/>
      <c r="C414" s="40"/>
      <c r="D414" s="239" t="s">
        <v>144</v>
      </c>
      <c r="E414" s="40"/>
      <c r="F414" s="240" t="s">
        <v>722</v>
      </c>
      <c r="G414" s="40"/>
      <c r="H414" s="40"/>
      <c r="I414" s="241"/>
      <c r="J414" s="40"/>
      <c r="K414" s="40"/>
      <c r="L414" s="44"/>
      <c r="M414" s="242"/>
      <c r="N414" s="243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144</v>
      </c>
      <c r="AU414" s="17" t="s">
        <v>89</v>
      </c>
    </row>
    <row r="415" s="2" customFormat="1">
      <c r="A415" s="38"/>
      <c r="B415" s="39"/>
      <c r="C415" s="40"/>
      <c r="D415" s="244" t="s">
        <v>145</v>
      </c>
      <c r="E415" s="40"/>
      <c r="F415" s="245" t="s">
        <v>458</v>
      </c>
      <c r="G415" s="40"/>
      <c r="H415" s="40"/>
      <c r="I415" s="241"/>
      <c r="J415" s="40"/>
      <c r="K415" s="40"/>
      <c r="L415" s="44"/>
      <c r="M415" s="242"/>
      <c r="N415" s="243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145</v>
      </c>
      <c r="AU415" s="17" t="s">
        <v>89</v>
      </c>
    </row>
    <row r="416" s="12" customFormat="1" ht="25.92" customHeight="1">
      <c r="A416" s="12"/>
      <c r="B416" s="210"/>
      <c r="C416" s="211"/>
      <c r="D416" s="212" t="s">
        <v>79</v>
      </c>
      <c r="E416" s="213" t="s">
        <v>219</v>
      </c>
      <c r="F416" s="213" t="s">
        <v>459</v>
      </c>
      <c r="G416" s="211"/>
      <c r="H416" s="211"/>
      <c r="I416" s="214"/>
      <c r="J416" s="215">
        <f>BK416</f>
        <v>0</v>
      </c>
      <c r="K416" s="211"/>
      <c r="L416" s="216"/>
      <c r="M416" s="217"/>
      <c r="N416" s="218"/>
      <c r="O416" s="218"/>
      <c r="P416" s="219">
        <f>P417</f>
        <v>0</v>
      </c>
      <c r="Q416" s="218"/>
      <c r="R416" s="219">
        <f>R417</f>
        <v>26.435337499999999</v>
      </c>
      <c r="S416" s="218"/>
      <c r="T416" s="220">
        <f>T417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21" t="s">
        <v>151</v>
      </c>
      <c r="AT416" s="222" t="s">
        <v>79</v>
      </c>
      <c r="AU416" s="222" t="s">
        <v>80</v>
      </c>
      <c r="AY416" s="221" t="s">
        <v>135</v>
      </c>
      <c r="BK416" s="223">
        <f>BK417</f>
        <v>0</v>
      </c>
    </row>
    <row r="417" s="12" customFormat="1" ht="22.8" customHeight="1">
      <c r="A417" s="12"/>
      <c r="B417" s="210"/>
      <c r="C417" s="211"/>
      <c r="D417" s="212" t="s">
        <v>79</v>
      </c>
      <c r="E417" s="224" t="s">
        <v>460</v>
      </c>
      <c r="F417" s="224" t="s">
        <v>461</v>
      </c>
      <c r="G417" s="211"/>
      <c r="H417" s="211"/>
      <c r="I417" s="214"/>
      <c r="J417" s="225">
        <f>BK417</f>
        <v>0</v>
      </c>
      <c r="K417" s="211"/>
      <c r="L417" s="216"/>
      <c r="M417" s="217"/>
      <c r="N417" s="218"/>
      <c r="O417" s="218"/>
      <c r="P417" s="219">
        <f>SUM(P418:P464)</f>
        <v>0</v>
      </c>
      <c r="Q417" s="218"/>
      <c r="R417" s="219">
        <f>SUM(R418:R464)</f>
        <v>26.435337499999999</v>
      </c>
      <c r="S417" s="218"/>
      <c r="T417" s="220">
        <f>SUM(T418:T464)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21" t="s">
        <v>151</v>
      </c>
      <c r="AT417" s="222" t="s">
        <v>79</v>
      </c>
      <c r="AU417" s="222" t="s">
        <v>14</v>
      </c>
      <c r="AY417" s="221" t="s">
        <v>135</v>
      </c>
      <c r="BK417" s="223">
        <f>SUM(BK418:BK464)</f>
        <v>0</v>
      </c>
    </row>
    <row r="418" s="2" customFormat="1" ht="24.15" customHeight="1">
      <c r="A418" s="38"/>
      <c r="B418" s="39"/>
      <c r="C418" s="226" t="s">
        <v>447</v>
      </c>
      <c r="D418" s="226" t="s">
        <v>137</v>
      </c>
      <c r="E418" s="227" t="s">
        <v>723</v>
      </c>
      <c r="F418" s="228" t="s">
        <v>724</v>
      </c>
      <c r="G418" s="229" t="s">
        <v>168</v>
      </c>
      <c r="H418" s="230">
        <v>75</v>
      </c>
      <c r="I418" s="231"/>
      <c r="J418" s="232">
        <f>ROUND(I418*H418,2)</f>
        <v>0</v>
      </c>
      <c r="K418" s="228" t="s">
        <v>141</v>
      </c>
      <c r="L418" s="44"/>
      <c r="M418" s="233" t="s">
        <v>1</v>
      </c>
      <c r="N418" s="234" t="s">
        <v>45</v>
      </c>
      <c r="O418" s="91"/>
      <c r="P418" s="235">
        <f>O418*H418</f>
        <v>0</v>
      </c>
      <c r="Q418" s="235">
        <v>0</v>
      </c>
      <c r="R418" s="235">
        <f>Q418*H418</f>
        <v>0</v>
      </c>
      <c r="S418" s="235">
        <v>0</v>
      </c>
      <c r="T418" s="23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7" t="s">
        <v>465</v>
      </c>
      <c r="AT418" s="237" t="s">
        <v>137</v>
      </c>
      <c r="AU418" s="237" t="s">
        <v>89</v>
      </c>
      <c r="AY418" s="17" t="s">
        <v>135</v>
      </c>
      <c r="BE418" s="238">
        <f>IF(N418="základní",J418,0)</f>
        <v>0</v>
      </c>
      <c r="BF418" s="238">
        <f>IF(N418="snížená",J418,0)</f>
        <v>0</v>
      </c>
      <c r="BG418" s="238">
        <f>IF(N418="zákl. přenesená",J418,0)</f>
        <v>0</v>
      </c>
      <c r="BH418" s="238">
        <f>IF(N418="sníž. přenesená",J418,0)</f>
        <v>0</v>
      </c>
      <c r="BI418" s="238">
        <f>IF(N418="nulová",J418,0)</f>
        <v>0</v>
      </c>
      <c r="BJ418" s="17" t="s">
        <v>14</v>
      </c>
      <c r="BK418" s="238">
        <f>ROUND(I418*H418,2)</f>
        <v>0</v>
      </c>
      <c r="BL418" s="17" t="s">
        <v>465</v>
      </c>
      <c r="BM418" s="237" t="s">
        <v>725</v>
      </c>
    </row>
    <row r="419" s="2" customFormat="1">
      <c r="A419" s="38"/>
      <c r="B419" s="39"/>
      <c r="C419" s="40"/>
      <c r="D419" s="239" t="s">
        <v>144</v>
      </c>
      <c r="E419" s="40"/>
      <c r="F419" s="240" t="s">
        <v>726</v>
      </c>
      <c r="G419" s="40"/>
      <c r="H419" s="40"/>
      <c r="I419" s="241"/>
      <c r="J419" s="40"/>
      <c r="K419" s="40"/>
      <c r="L419" s="44"/>
      <c r="M419" s="242"/>
      <c r="N419" s="243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144</v>
      </c>
      <c r="AU419" s="17" t="s">
        <v>89</v>
      </c>
    </row>
    <row r="420" s="2" customFormat="1">
      <c r="A420" s="38"/>
      <c r="B420" s="39"/>
      <c r="C420" s="40"/>
      <c r="D420" s="244" t="s">
        <v>145</v>
      </c>
      <c r="E420" s="40"/>
      <c r="F420" s="245" t="s">
        <v>727</v>
      </c>
      <c r="G420" s="40"/>
      <c r="H420" s="40"/>
      <c r="I420" s="241"/>
      <c r="J420" s="40"/>
      <c r="K420" s="40"/>
      <c r="L420" s="44"/>
      <c r="M420" s="242"/>
      <c r="N420" s="243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145</v>
      </c>
      <c r="AU420" s="17" t="s">
        <v>89</v>
      </c>
    </row>
    <row r="421" s="15" customFormat="1">
      <c r="A421" s="15"/>
      <c r="B421" s="282"/>
      <c r="C421" s="283"/>
      <c r="D421" s="239" t="s">
        <v>223</v>
      </c>
      <c r="E421" s="284" t="s">
        <v>1</v>
      </c>
      <c r="F421" s="285" t="s">
        <v>709</v>
      </c>
      <c r="G421" s="283"/>
      <c r="H421" s="284" t="s">
        <v>1</v>
      </c>
      <c r="I421" s="286"/>
      <c r="J421" s="283"/>
      <c r="K421" s="283"/>
      <c r="L421" s="287"/>
      <c r="M421" s="288"/>
      <c r="N421" s="289"/>
      <c r="O421" s="289"/>
      <c r="P421" s="289"/>
      <c r="Q421" s="289"/>
      <c r="R421" s="289"/>
      <c r="S421" s="289"/>
      <c r="T421" s="290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91" t="s">
        <v>223</v>
      </c>
      <c r="AU421" s="291" t="s">
        <v>89</v>
      </c>
      <c r="AV421" s="15" t="s">
        <v>14</v>
      </c>
      <c r="AW421" s="15" t="s">
        <v>34</v>
      </c>
      <c r="AX421" s="15" t="s">
        <v>80</v>
      </c>
      <c r="AY421" s="291" t="s">
        <v>135</v>
      </c>
    </row>
    <row r="422" s="13" customFormat="1">
      <c r="A422" s="13"/>
      <c r="B422" s="256"/>
      <c r="C422" s="257"/>
      <c r="D422" s="239" t="s">
        <v>223</v>
      </c>
      <c r="E422" s="258" t="s">
        <v>1</v>
      </c>
      <c r="F422" s="259" t="s">
        <v>728</v>
      </c>
      <c r="G422" s="257"/>
      <c r="H422" s="260">
        <v>75</v>
      </c>
      <c r="I422" s="261"/>
      <c r="J422" s="257"/>
      <c r="K422" s="257"/>
      <c r="L422" s="262"/>
      <c r="M422" s="263"/>
      <c r="N422" s="264"/>
      <c r="O422" s="264"/>
      <c r="P422" s="264"/>
      <c r="Q422" s="264"/>
      <c r="R422" s="264"/>
      <c r="S422" s="264"/>
      <c r="T422" s="26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6" t="s">
        <v>223</v>
      </c>
      <c r="AU422" s="266" t="s">
        <v>89</v>
      </c>
      <c r="AV422" s="13" t="s">
        <v>89</v>
      </c>
      <c r="AW422" s="13" t="s">
        <v>34</v>
      </c>
      <c r="AX422" s="13" t="s">
        <v>80</v>
      </c>
      <c r="AY422" s="266" t="s">
        <v>135</v>
      </c>
    </row>
    <row r="423" s="14" customFormat="1">
      <c r="A423" s="14"/>
      <c r="B423" s="267"/>
      <c r="C423" s="268"/>
      <c r="D423" s="239" t="s">
        <v>223</v>
      </c>
      <c r="E423" s="269" t="s">
        <v>1</v>
      </c>
      <c r="F423" s="270" t="s">
        <v>225</v>
      </c>
      <c r="G423" s="268"/>
      <c r="H423" s="271">
        <v>75</v>
      </c>
      <c r="I423" s="272"/>
      <c r="J423" s="268"/>
      <c r="K423" s="268"/>
      <c r="L423" s="273"/>
      <c r="M423" s="274"/>
      <c r="N423" s="275"/>
      <c r="O423" s="275"/>
      <c r="P423" s="275"/>
      <c r="Q423" s="275"/>
      <c r="R423" s="275"/>
      <c r="S423" s="275"/>
      <c r="T423" s="27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77" t="s">
        <v>223</v>
      </c>
      <c r="AU423" s="277" t="s">
        <v>89</v>
      </c>
      <c r="AV423" s="14" t="s">
        <v>142</v>
      </c>
      <c r="AW423" s="14" t="s">
        <v>34</v>
      </c>
      <c r="AX423" s="14" t="s">
        <v>14</v>
      </c>
      <c r="AY423" s="277" t="s">
        <v>135</v>
      </c>
    </row>
    <row r="424" s="2" customFormat="1" ht="33" customHeight="1">
      <c r="A424" s="38"/>
      <c r="B424" s="39"/>
      <c r="C424" s="226" t="s">
        <v>454</v>
      </c>
      <c r="D424" s="226" t="s">
        <v>137</v>
      </c>
      <c r="E424" s="227" t="s">
        <v>729</v>
      </c>
      <c r="F424" s="228" t="s">
        <v>730</v>
      </c>
      <c r="G424" s="229" t="s">
        <v>174</v>
      </c>
      <c r="H424" s="230">
        <v>13.125</v>
      </c>
      <c r="I424" s="231"/>
      <c r="J424" s="232">
        <f>ROUND(I424*H424,2)</f>
        <v>0</v>
      </c>
      <c r="K424" s="228" t="s">
        <v>141</v>
      </c>
      <c r="L424" s="44"/>
      <c r="M424" s="233" t="s">
        <v>1</v>
      </c>
      <c r="N424" s="234" t="s">
        <v>45</v>
      </c>
      <c r="O424" s="91"/>
      <c r="P424" s="235">
        <f>O424*H424</f>
        <v>0</v>
      </c>
      <c r="Q424" s="235">
        <v>0</v>
      </c>
      <c r="R424" s="235">
        <f>Q424*H424</f>
        <v>0</v>
      </c>
      <c r="S424" s="235">
        <v>0</v>
      </c>
      <c r="T424" s="23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7" t="s">
        <v>465</v>
      </c>
      <c r="AT424" s="237" t="s">
        <v>137</v>
      </c>
      <c r="AU424" s="237" t="s">
        <v>89</v>
      </c>
      <c r="AY424" s="17" t="s">
        <v>135</v>
      </c>
      <c r="BE424" s="238">
        <f>IF(N424="základní",J424,0)</f>
        <v>0</v>
      </c>
      <c r="BF424" s="238">
        <f>IF(N424="snížená",J424,0)</f>
        <v>0</v>
      </c>
      <c r="BG424" s="238">
        <f>IF(N424="zákl. přenesená",J424,0)</f>
        <v>0</v>
      </c>
      <c r="BH424" s="238">
        <f>IF(N424="sníž. přenesená",J424,0)</f>
        <v>0</v>
      </c>
      <c r="BI424" s="238">
        <f>IF(N424="nulová",J424,0)</f>
        <v>0</v>
      </c>
      <c r="BJ424" s="17" t="s">
        <v>14</v>
      </c>
      <c r="BK424" s="238">
        <f>ROUND(I424*H424,2)</f>
        <v>0</v>
      </c>
      <c r="BL424" s="17" t="s">
        <v>465</v>
      </c>
      <c r="BM424" s="237" t="s">
        <v>731</v>
      </c>
    </row>
    <row r="425" s="2" customFormat="1">
      <c r="A425" s="38"/>
      <c r="B425" s="39"/>
      <c r="C425" s="40"/>
      <c r="D425" s="239" t="s">
        <v>144</v>
      </c>
      <c r="E425" s="40"/>
      <c r="F425" s="240" t="s">
        <v>732</v>
      </c>
      <c r="G425" s="40"/>
      <c r="H425" s="40"/>
      <c r="I425" s="241"/>
      <c r="J425" s="40"/>
      <c r="K425" s="40"/>
      <c r="L425" s="44"/>
      <c r="M425" s="242"/>
      <c r="N425" s="243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144</v>
      </c>
      <c r="AU425" s="17" t="s">
        <v>89</v>
      </c>
    </row>
    <row r="426" s="2" customFormat="1">
      <c r="A426" s="38"/>
      <c r="B426" s="39"/>
      <c r="C426" s="40"/>
      <c r="D426" s="244" t="s">
        <v>145</v>
      </c>
      <c r="E426" s="40"/>
      <c r="F426" s="245" t="s">
        <v>733</v>
      </c>
      <c r="G426" s="40"/>
      <c r="H426" s="40"/>
      <c r="I426" s="241"/>
      <c r="J426" s="40"/>
      <c r="K426" s="40"/>
      <c r="L426" s="44"/>
      <c r="M426" s="242"/>
      <c r="N426" s="243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145</v>
      </c>
      <c r="AU426" s="17" t="s">
        <v>89</v>
      </c>
    </row>
    <row r="427" s="15" customFormat="1">
      <c r="A427" s="15"/>
      <c r="B427" s="282"/>
      <c r="C427" s="283"/>
      <c r="D427" s="239" t="s">
        <v>223</v>
      </c>
      <c r="E427" s="284" t="s">
        <v>1</v>
      </c>
      <c r="F427" s="285" t="s">
        <v>709</v>
      </c>
      <c r="G427" s="283"/>
      <c r="H427" s="284" t="s">
        <v>1</v>
      </c>
      <c r="I427" s="286"/>
      <c r="J427" s="283"/>
      <c r="K427" s="283"/>
      <c r="L427" s="287"/>
      <c r="M427" s="288"/>
      <c r="N427" s="289"/>
      <c r="O427" s="289"/>
      <c r="P427" s="289"/>
      <c r="Q427" s="289"/>
      <c r="R427" s="289"/>
      <c r="S427" s="289"/>
      <c r="T427" s="290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91" t="s">
        <v>223</v>
      </c>
      <c r="AU427" s="291" t="s">
        <v>89</v>
      </c>
      <c r="AV427" s="15" t="s">
        <v>14</v>
      </c>
      <c r="AW427" s="15" t="s">
        <v>34</v>
      </c>
      <c r="AX427" s="15" t="s">
        <v>80</v>
      </c>
      <c r="AY427" s="291" t="s">
        <v>135</v>
      </c>
    </row>
    <row r="428" s="13" customFormat="1">
      <c r="A428" s="13"/>
      <c r="B428" s="256"/>
      <c r="C428" s="257"/>
      <c r="D428" s="239" t="s">
        <v>223</v>
      </c>
      <c r="E428" s="258" t="s">
        <v>1</v>
      </c>
      <c r="F428" s="259" t="s">
        <v>734</v>
      </c>
      <c r="G428" s="257"/>
      <c r="H428" s="260">
        <v>13.125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66" t="s">
        <v>223</v>
      </c>
      <c r="AU428" s="266" t="s">
        <v>89</v>
      </c>
      <c r="AV428" s="13" t="s">
        <v>89</v>
      </c>
      <c r="AW428" s="13" t="s">
        <v>34</v>
      </c>
      <c r="AX428" s="13" t="s">
        <v>80</v>
      </c>
      <c r="AY428" s="266" t="s">
        <v>135</v>
      </c>
    </row>
    <row r="429" s="14" customFormat="1">
      <c r="A429" s="14"/>
      <c r="B429" s="267"/>
      <c r="C429" s="268"/>
      <c r="D429" s="239" t="s">
        <v>223</v>
      </c>
      <c r="E429" s="269" t="s">
        <v>1</v>
      </c>
      <c r="F429" s="270" t="s">
        <v>225</v>
      </c>
      <c r="G429" s="268"/>
      <c r="H429" s="271">
        <v>13.125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77" t="s">
        <v>223</v>
      </c>
      <c r="AU429" s="277" t="s">
        <v>89</v>
      </c>
      <c r="AV429" s="14" t="s">
        <v>142</v>
      </c>
      <c r="AW429" s="14" t="s">
        <v>34</v>
      </c>
      <c r="AX429" s="14" t="s">
        <v>14</v>
      </c>
      <c r="AY429" s="277" t="s">
        <v>135</v>
      </c>
    </row>
    <row r="430" s="2" customFormat="1" ht="37.8" customHeight="1">
      <c r="A430" s="38"/>
      <c r="B430" s="39"/>
      <c r="C430" s="226" t="s">
        <v>462</v>
      </c>
      <c r="D430" s="226" t="s">
        <v>137</v>
      </c>
      <c r="E430" s="227" t="s">
        <v>735</v>
      </c>
      <c r="F430" s="228" t="s">
        <v>736</v>
      </c>
      <c r="G430" s="229" t="s">
        <v>174</v>
      </c>
      <c r="H430" s="230">
        <v>315</v>
      </c>
      <c r="I430" s="231"/>
      <c r="J430" s="232">
        <f>ROUND(I430*H430,2)</f>
        <v>0</v>
      </c>
      <c r="K430" s="228" t="s">
        <v>141</v>
      </c>
      <c r="L430" s="44"/>
      <c r="M430" s="233" t="s">
        <v>1</v>
      </c>
      <c r="N430" s="234" t="s">
        <v>45</v>
      </c>
      <c r="O430" s="91"/>
      <c r="P430" s="235">
        <f>O430*H430</f>
        <v>0</v>
      </c>
      <c r="Q430" s="235">
        <v>0</v>
      </c>
      <c r="R430" s="235">
        <f>Q430*H430</f>
        <v>0</v>
      </c>
      <c r="S430" s="235">
        <v>0</v>
      </c>
      <c r="T430" s="23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7" t="s">
        <v>465</v>
      </c>
      <c r="AT430" s="237" t="s">
        <v>137</v>
      </c>
      <c r="AU430" s="237" t="s">
        <v>89</v>
      </c>
      <c r="AY430" s="17" t="s">
        <v>135</v>
      </c>
      <c r="BE430" s="238">
        <f>IF(N430="základní",J430,0)</f>
        <v>0</v>
      </c>
      <c r="BF430" s="238">
        <f>IF(N430="snížená",J430,0)</f>
        <v>0</v>
      </c>
      <c r="BG430" s="238">
        <f>IF(N430="zákl. přenesená",J430,0)</f>
        <v>0</v>
      </c>
      <c r="BH430" s="238">
        <f>IF(N430="sníž. přenesená",J430,0)</f>
        <v>0</v>
      </c>
      <c r="BI430" s="238">
        <f>IF(N430="nulová",J430,0)</f>
        <v>0</v>
      </c>
      <c r="BJ430" s="17" t="s">
        <v>14</v>
      </c>
      <c r="BK430" s="238">
        <f>ROUND(I430*H430,2)</f>
        <v>0</v>
      </c>
      <c r="BL430" s="17" t="s">
        <v>465</v>
      </c>
      <c r="BM430" s="237" t="s">
        <v>737</v>
      </c>
    </row>
    <row r="431" s="2" customFormat="1">
      <c r="A431" s="38"/>
      <c r="B431" s="39"/>
      <c r="C431" s="40"/>
      <c r="D431" s="239" t="s">
        <v>144</v>
      </c>
      <c r="E431" s="40"/>
      <c r="F431" s="240" t="s">
        <v>738</v>
      </c>
      <c r="G431" s="40"/>
      <c r="H431" s="40"/>
      <c r="I431" s="241"/>
      <c r="J431" s="40"/>
      <c r="K431" s="40"/>
      <c r="L431" s="44"/>
      <c r="M431" s="242"/>
      <c r="N431" s="243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144</v>
      </c>
      <c r="AU431" s="17" t="s">
        <v>89</v>
      </c>
    </row>
    <row r="432" s="2" customFormat="1">
      <c r="A432" s="38"/>
      <c r="B432" s="39"/>
      <c r="C432" s="40"/>
      <c r="D432" s="244" t="s">
        <v>145</v>
      </c>
      <c r="E432" s="40"/>
      <c r="F432" s="245" t="s">
        <v>739</v>
      </c>
      <c r="G432" s="40"/>
      <c r="H432" s="40"/>
      <c r="I432" s="241"/>
      <c r="J432" s="40"/>
      <c r="K432" s="40"/>
      <c r="L432" s="44"/>
      <c r="M432" s="242"/>
      <c r="N432" s="243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145</v>
      </c>
      <c r="AU432" s="17" t="s">
        <v>89</v>
      </c>
    </row>
    <row r="433" s="15" customFormat="1">
      <c r="A433" s="15"/>
      <c r="B433" s="282"/>
      <c r="C433" s="283"/>
      <c r="D433" s="239" t="s">
        <v>223</v>
      </c>
      <c r="E433" s="284" t="s">
        <v>1</v>
      </c>
      <c r="F433" s="285" t="s">
        <v>709</v>
      </c>
      <c r="G433" s="283"/>
      <c r="H433" s="284" t="s">
        <v>1</v>
      </c>
      <c r="I433" s="286"/>
      <c r="J433" s="283"/>
      <c r="K433" s="283"/>
      <c r="L433" s="287"/>
      <c r="M433" s="288"/>
      <c r="N433" s="289"/>
      <c r="O433" s="289"/>
      <c r="P433" s="289"/>
      <c r="Q433" s="289"/>
      <c r="R433" s="289"/>
      <c r="S433" s="289"/>
      <c r="T433" s="290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91" t="s">
        <v>223</v>
      </c>
      <c r="AU433" s="291" t="s">
        <v>89</v>
      </c>
      <c r="AV433" s="15" t="s">
        <v>14</v>
      </c>
      <c r="AW433" s="15" t="s">
        <v>34</v>
      </c>
      <c r="AX433" s="15" t="s">
        <v>80</v>
      </c>
      <c r="AY433" s="291" t="s">
        <v>135</v>
      </c>
    </row>
    <row r="434" s="13" customFormat="1">
      <c r="A434" s="13"/>
      <c r="B434" s="256"/>
      <c r="C434" s="257"/>
      <c r="D434" s="239" t="s">
        <v>223</v>
      </c>
      <c r="E434" s="258" t="s">
        <v>1</v>
      </c>
      <c r="F434" s="259" t="s">
        <v>740</v>
      </c>
      <c r="G434" s="257"/>
      <c r="H434" s="260">
        <v>315</v>
      </c>
      <c r="I434" s="261"/>
      <c r="J434" s="257"/>
      <c r="K434" s="257"/>
      <c r="L434" s="262"/>
      <c r="M434" s="263"/>
      <c r="N434" s="264"/>
      <c r="O434" s="264"/>
      <c r="P434" s="264"/>
      <c r="Q434" s="264"/>
      <c r="R434" s="264"/>
      <c r="S434" s="264"/>
      <c r="T434" s="26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66" t="s">
        <v>223</v>
      </c>
      <c r="AU434" s="266" t="s">
        <v>89</v>
      </c>
      <c r="AV434" s="13" t="s">
        <v>89</v>
      </c>
      <c r="AW434" s="13" t="s">
        <v>34</v>
      </c>
      <c r="AX434" s="13" t="s">
        <v>80</v>
      </c>
      <c r="AY434" s="266" t="s">
        <v>135</v>
      </c>
    </row>
    <row r="435" s="14" customFormat="1">
      <c r="A435" s="14"/>
      <c r="B435" s="267"/>
      <c r="C435" s="268"/>
      <c r="D435" s="239" t="s">
        <v>223</v>
      </c>
      <c r="E435" s="269" t="s">
        <v>1</v>
      </c>
      <c r="F435" s="270" t="s">
        <v>225</v>
      </c>
      <c r="G435" s="268"/>
      <c r="H435" s="271">
        <v>315</v>
      </c>
      <c r="I435" s="272"/>
      <c r="J435" s="268"/>
      <c r="K435" s="268"/>
      <c r="L435" s="273"/>
      <c r="M435" s="274"/>
      <c r="N435" s="275"/>
      <c r="O435" s="275"/>
      <c r="P435" s="275"/>
      <c r="Q435" s="275"/>
      <c r="R435" s="275"/>
      <c r="S435" s="275"/>
      <c r="T435" s="27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77" t="s">
        <v>223</v>
      </c>
      <c r="AU435" s="277" t="s">
        <v>89</v>
      </c>
      <c r="AV435" s="14" t="s">
        <v>142</v>
      </c>
      <c r="AW435" s="14" t="s">
        <v>34</v>
      </c>
      <c r="AX435" s="14" t="s">
        <v>14</v>
      </c>
      <c r="AY435" s="277" t="s">
        <v>135</v>
      </c>
    </row>
    <row r="436" s="2" customFormat="1" ht="24.15" customHeight="1">
      <c r="A436" s="38"/>
      <c r="B436" s="39"/>
      <c r="C436" s="226" t="s">
        <v>468</v>
      </c>
      <c r="D436" s="226" t="s">
        <v>137</v>
      </c>
      <c r="E436" s="227" t="s">
        <v>741</v>
      </c>
      <c r="F436" s="228" t="s">
        <v>742</v>
      </c>
      <c r="G436" s="229" t="s">
        <v>399</v>
      </c>
      <c r="H436" s="230">
        <v>23.625</v>
      </c>
      <c r="I436" s="231"/>
      <c r="J436" s="232">
        <f>ROUND(I436*H436,2)</f>
        <v>0</v>
      </c>
      <c r="K436" s="228" t="s">
        <v>141</v>
      </c>
      <c r="L436" s="44"/>
      <c r="M436" s="233" t="s">
        <v>1</v>
      </c>
      <c r="N436" s="234" t="s">
        <v>45</v>
      </c>
      <c r="O436" s="91"/>
      <c r="P436" s="235">
        <f>O436*H436</f>
        <v>0</v>
      </c>
      <c r="Q436" s="235">
        <v>0</v>
      </c>
      <c r="R436" s="235">
        <f>Q436*H436</f>
        <v>0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465</v>
      </c>
      <c r="AT436" s="237" t="s">
        <v>137</v>
      </c>
      <c r="AU436" s="237" t="s">
        <v>89</v>
      </c>
      <c r="AY436" s="17" t="s">
        <v>135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14</v>
      </c>
      <c r="BK436" s="238">
        <f>ROUND(I436*H436,2)</f>
        <v>0</v>
      </c>
      <c r="BL436" s="17" t="s">
        <v>465</v>
      </c>
      <c r="BM436" s="237" t="s">
        <v>743</v>
      </c>
    </row>
    <row r="437" s="2" customFormat="1">
      <c r="A437" s="38"/>
      <c r="B437" s="39"/>
      <c r="C437" s="40"/>
      <c r="D437" s="239" t="s">
        <v>144</v>
      </c>
      <c r="E437" s="40"/>
      <c r="F437" s="240" t="s">
        <v>744</v>
      </c>
      <c r="G437" s="40"/>
      <c r="H437" s="40"/>
      <c r="I437" s="241"/>
      <c r="J437" s="40"/>
      <c r="K437" s="40"/>
      <c r="L437" s="44"/>
      <c r="M437" s="242"/>
      <c r="N437" s="243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144</v>
      </c>
      <c r="AU437" s="17" t="s">
        <v>89</v>
      </c>
    </row>
    <row r="438" s="2" customFormat="1">
      <c r="A438" s="38"/>
      <c r="B438" s="39"/>
      <c r="C438" s="40"/>
      <c r="D438" s="244" t="s">
        <v>145</v>
      </c>
      <c r="E438" s="40"/>
      <c r="F438" s="245" t="s">
        <v>745</v>
      </c>
      <c r="G438" s="40"/>
      <c r="H438" s="40"/>
      <c r="I438" s="241"/>
      <c r="J438" s="40"/>
      <c r="K438" s="40"/>
      <c r="L438" s="44"/>
      <c r="M438" s="242"/>
      <c r="N438" s="243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145</v>
      </c>
      <c r="AU438" s="17" t="s">
        <v>89</v>
      </c>
    </row>
    <row r="439" s="15" customFormat="1">
      <c r="A439" s="15"/>
      <c r="B439" s="282"/>
      <c r="C439" s="283"/>
      <c r="D439" s="239" t="s">
        <v>223</v>
      </c>
      <c r="E439" s="284" t="s">
        <v>1</v>
      </c>
      <c r="F439" s="285" t="s">
        <v>709</v>
      </c>
      <c r="G439" s="283"/>
      <c r="H439" s="284" t="s">
        <v>1</v>
      </c>
      <c r="I439" s="286"/>
      <c r="J439" s="283"/>
      <c r="K439" s="283"/>
      <c r="L439" s="287"/>
      <c r="M439" s="288"/>
      <c r="N439" s="289"/>
      <c r="O439" s="289"/>
      <c r="P439" s="289"/>
      <c r="Q439" s="289"/>
      <c r="R439" s="289"/>
      <c r="S439" s="289"/>
      <c r="T439" s="290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91" t="s">
        <v>223</v>
      </c>
      <c r="AU439" s="291" t="s">
        <v>89</v>
      </c>
      <c r="AV439" s="15" t="s">
        <v>14</v>
      </c>
      <c r="AW439" s="15" t="s">
        <v>34</v>
      </c>
      <c r="AX439" s="15" t="s">
        <v>80</v>
      </c>
      <c r="AY439" s="291" t="s">
        <v>135</v>
      </c>
    </row>
    <row r="440" s="13" customFormat="1">
      <c r="A440" s="13"/>
      <c r="B440" s="256"/>
      <c r="C440" s="257"/>
      <c r="D440" s="239" t="s">
        <v>223</v>
      </c>
      <c r="E440" s="258" t="s">
        <v>1</v>
      </c>
      <c r="F440" s="259" t="s">
        <v>746</v>
      </c>
      <c r="G440" s="257"/>
      <c r="H440" s="260">
        <v>23.625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66" t="s">
        <v>223</v>
      </c>
      <c r="AU440" s="266" t="s">
        <v>89</v>
      </c>
      <c r="AV440" s="13" t="s">
        <v>89</v>
      </c>
      <c r="AW440" s="13" t="s">
        <v>34</v>
      </c>
      <c r="AX440" s="13" t="s">
        <v>80</v>
      </c>
      <c r="AY440" s="266" t="s">
        <v>135</v>
      </c>
    </row>
    <row r="441" s="14" customFormat="1">
      <c r="A441" s="14"/>
      <c r="B441" s="267"/>
      <c r="C441" s="268"/>
      <c r="D441" s="239" t="s">
        <v>223</v>
      </c>
      <c r="E441" s="269" t="s">
        <v>1</v>
      </c>
      <c r="F441" s="270" t="s">
        <v>225</v>
      </c>
      <c r="G441" s="268"/>
      <c r="H441" s="271">
        <v>23.625</v>
      </c>
      <c r="I441" s="272"/>
      <c r="J441" s="268"/>
      <c r="K441" s="268"/>
      <c r="L441" s="273"/>
      <c r="M441" s="274"/>
      <c r="N441" s="275"/>
      <c r="O441" s="275"/>
      <c r="P441" s="275"/>
      <c r="Q441" s="275"/>
      <c r="R441" s="275"/>
      <c r="S441" s="275"/>
      <c r="T441" s="27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77" t="s">
        <v>223</v>
      </c>
      <c r="AU441" s="277" t="s">
        <v>89</v>
      </c>
      <c r="AV441" s="14" t="s">
        <v>142</v>
      </c>
      <c r="AW441" s="14" t="s">
        <v>34</v>
      </c>
      <c r="AX441" s="14" t="s">
        <v>14</v>
      </c>
      <c r="AY441" s="277" t="s">
        <v>135</v>
      </c>
    </row>
    <row r="442" s="2" customFormat="1" ht="24.15" customHeight="1">
      <c r="A442" s="38"/>
      <c r="B442" s="39"/>
      <c r="C442" s="226" t="s">
        <v>474</v>
      </c>
      <c r="D442" s="226" t="s">
        <v>137</v>
      </c>
      <c r="E442" s="227" t="s">
        <v>747</v>
      </c>
      <c r="F442" s="228" t="s">
        <v>748</v>
      </c>
      <c r="G442" s="229" t="s">
        <v>168</v>
      </c>
      <c r="H442" s="230">
        <v>75</v>
      </c>
      <c r="I442" s="231"/>
      <c r="J442" s="232">
        <f>ROUND(I442*H442,2)</f>
        <v>0</v>
      </c>
      <c r="K442" s="228" t="s">
        <v>141</v>
      </c>
      <c r="L442" s="44"/>
      <c r="M442" s="233" t="s">
        <v>1</v>
      </c>
      <c r="N442" s="234" t="s">
        <v>45</v>
      </c>
      <c r="O442" s="91"/>
      <c r="P442" s="235">
        <f>O442*H442</f>
        <v>0</v>
      </c>
      <c r="Q442" s="235">
        <v>0</v>
      </c>
      <c r="R442" s="235">
        <f>Q442*H442</f>
        <v>0</v>
      </c>
      <c r="S442" s="235">
        <v>0</v>
      </c>
      <c r="T442" s="23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7" t="s">
        <v>465</v>
      </c>
      <c r="AT442" s="237" t="s">
        <v>137</v>
      </c>
      <c r="AU442" s="237" t="s">
        <v>89</v>
      </c>
      <c r="AY442" s="17" t="s">
        <v>135</v>
      </c>
      <c r="BE442" s="238">
        <f>IF(N442="základní",J442,0)</f>
        <v>0</v>
      </c>
      <c r="BF442" s="238">
        <f>IF(N442="snížená",J442,0)</f>
        <v>0</v>
      </c>
      <c r="BG442" s="238">
        <f>IF(N442="zákl. přenesená",J442,0)</f>
        <v>0</v>
      </c>
      <c r="BH442" s="238">
        <f>IF(N442="sníž. přenesená",J442,0)</f>
        <v>0</v>
      </c>
      <c r="BI442" s="238">
        <f>IF(N442="nulová",J442,0)</f>
        <v>0</v>
      </c>
      <c r="BJ442" s="17" t="s">
        <v>14</v>
      </c>
      <c r="BK442" s="238">
        <f>ROUND(I442*H442,2)</f>
        <v>0</v>
      </c>
      <c r="BL442" s="17" t="s">
        <v>465</v>
      </c>
      <c r="BM442" s="237" t="s">
        <v>749</v>
      </c>
    </row>
    <row r="443" s="2" customFormat="1">
      <c r="A443" s="38"/>
      <c r="B443" s="39"/>
      <c r="C443" s="40"/>
      <c r="D443" s="239" t="s">
        <v>144</v>
      </c>
      <c r="E443" s="40"/>
      <c r="F443" s="240" t="s">
        <v>750</v>
      </c>
      <c r="G443" s="40"/>
      <c r="H443" s="40"/>
      <c r="I443" s="241"/>
      <c r="J443" s="40"/>
      <c r="K443" s="40"/>
      <c r="L443" s="44"/>
      <c r="M443" s="242"/>
      <c r="N443" s="243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144</v>
      </c>
      <c r="AU443" s="17" t="s">
        <v>89</v>
      </c>
    </row>
    <row r="444" s="2" customFormat="1">
      <c r="A444" s="38"/>
      <c r="B444" s="39"/>
      <c r="C444" s="40"/>
      <c r="D444" s="244" t="s">
        <v>145</v>
      </c>
      <c r="E444" s="40"/>
      <c r="F444" s="245" t="s">
        <v>751</v>
      </c>
      <c r="G444" s="40"/>
      <c r="H444" s="40"/>
      <c r="I444" s="241"/>
      <c r="J444" s="40"/>
      <c r="K444" s="40"/>
      <c r="L444" s="44"/>
      <c r="M444" s="242"/>
      <c r="N444" s="243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145</v>
      </c>
      <c r="AU444" s="17" t="s">
        <v>89</v>
      </c>
    </row>
    <row r="445" s="15" customFormat="1">
      <c r="A445" s="15"/>
      <c r="B445" s="282"/>
      <c r="C445" s="283"/>
      <c r="D445" s="239" t="s">
        <v>223</v>
      </c>
      <c r="E445" s="284" t="s">
        <v>1</v>
      </c>
      <c r="F445" s="285" t="s">
        <v>709</v>
      </c>
      <c r="G445" s="283"/>
      <c r="H445" s="284" t="s">
        <v>1</v>
      </c>
      <c r="I445" s="286"/>
      <c r="J445" s="283"/>
      <c r="K445" s="283"/>
      <c r="L445" s="287"/>
      <c r="M445" s="288"/>
      <c r="N445" s="289"/>
      <c r="O445" s="289"/>
      <c r="P445" s="289"/>
      <c r="Q445" s="289"/>
      <c r="R445" s="289"/>
      <c r="S445" s="289"/>
      <c r="T445" s="290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91" t="s">
        <v>223</v>
      </c>
      <c r="AU445" s="291" t="s">
        <v>89</v>
      </c>
      <c r="AV445" s="15" t="s">
        <v>14</v>
      </c>
      <c r="AW445" s="15" t="s">
        <v>34</v>
      </c>
      <c r="AX445" s="15" t="s">
        <v>80</v>
      </c>
      <c r="AY445" s="291" t="s">
        <v>135</v>
      </c>
    </row>
    <row r="446" s="13" customFormat="1">
      <c r="A446" s="13"/>
      <c r="B446" s="256"/>
      <c r="C446" s="257"/>
      <c r="D446" s="239" t="s">
        <v>223</v>
      </c>
      <c r="E446" s="258" t="s">
        <v>1</v>
      </c>
      <c r="F446" s="259" t="s">
        <v>728</v>
      </c>
      <c r="G446" s="257"/>
      <c r="H446" s="260">
        <v>75</v>
      </c>
      <c r="I446" s="261"/>
      <c r="J446" s="257"/>
      <c r="K446" s="257"/>
      <c r="L446" s="262"/>
      <c r="M446" s="263"/>
      <c r="N446" s="264"/>
      <c r="O446" s="264"/>
      <c r="P446" s="264"/>
      <c r="Q446" s="264"/>
      <c r="R446" s="264"/>
      <c r="S446" s="264"/>
      <c r="T446" s="26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6" t="s">
        <v>223</v>
      </c>
      <c r="AU446" s="266" t="s">
        <v>89</v>
      </c>
      <c r="AV446" s="13" t="s">
        <v>89</v>
      </c>
      <c r="AW446" s="13" t="s">
        <v>34</v>
      </c>
      <c r="AX446" s="13" t="s">
        <v>80</v>
      </c>
      <c r="AY446" s="266" t="s">
        <v>135</v>
      </c>
    </row>
    <row r="447" s="14" customFormat="1">
      <c r="A447" s="14"/>
      <c r="B447" s="267"/>
      <c r="C447" s="268"/>
      <c r="D447" s="239" t="s">
        <v>223</v>
      </c>
      <c r="E447" s="269" t="s">
        <v>1</v>
      </c>
      <c r="F447" s="270" t="s">
        <v>225</v>
      </c>
      <c r="G447" s="268"/>
      <c r="H447" s="271">
        <v>75</v>
      </c>
      <c r="I447" s="272"/>
      <c r="J447" s="268"/>
      <c r="K447" s="268"/>
      <c r="L447" s="273"/>
      <c r="M447" s="274"/>
      <c r="N447" s="275"/>
      <c r="O447" s="275"/>
      <c r="P447" s="275"/>
      <c r="Q447" s="275"/>
      <c r="R447" s="275"/>
      <c r="S447" s="275"/>
      <c r="T447" s="27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77" t="s">
        <v>223</v>
      </c>
      <c r="AU447" s="277" t="s">
        <v>89</v>
      </c>
      <c r="AV447" s="14" t="s">
        <v>142</v>
      </c>
      <c r="AW447" s="14" t="s">
        <v>34</v>
      </c>
      <c r="AX447" s="14" t="s">
        <v>14</v>
      </c>
      <c r="AY447" s="277" t="s">
        <v>135</v>
      </c>
    </row>
    <row r="448" s="2" customFormat="1" ht="16.5" customHeight="1">
      <c r="A448" s="38"/>
      <c r="B448" s="39"/>
      <c r="C448" s="246" t="s">
        <v>465</v>
      </c>
      <c r="D448" s="246" t="s">
        <v>219</v>
      </c>
      <c r="E448" s="247" t="s">
        <v>752</v>
      </c>
      <c r="F448" s="248" t="s">
        <v>753</v>
      </c>
      <c r="G448" s="249" t="s">
        <v>399</v>
      </c>
      <c r="H448" s="250">
        <v>26.381</v>
      </c>
      <c r="I448" s="251"/>
      <c r="J448" s="252">
        <f>ROUND(I448*H448,2)</f>
        <v>0</v>
      </c>
      <c r="K448" s="248" t="s">
        <v>141</v>
      </c>
      <c r="L448" s="253"/>
      <c r="M448" s="254" t="s">
        <v>1</v>
      </c>
      <c r="N448" s="255" t="s">
        <v>45</v>
      </c>
      <c r="O448" s="91"/>
      <c r="P448" s="235">
        <f>O448*H448</f>
        <v>0</v>
      </c>
      <c r="Q448" s="235">
        <v>1</v>
      </c>
      <c r="R448" s="235">
        <f>Q448*H448</f>
        <v>26.381</v>
      </c>
      <c r="S448" s="235">
        <v>0</v>
      </c>
      <c r="T448" s="236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7" t="s">
        <v>471</v>
      </c>
      <c r="AT448" s="237" t="s">
        <v>219</v>
      </c>
      <c r="AU448" s="237" t="s">
        <v>89</v>
      </c>
      <c r="AY448" s="17" t="s">
        <v>135</v>
      </c>
      <c r="BE448" s="238">
        <f>IF(N448="základní",J448,0)</f>
        <v>0</v>
      </c>
      <c r="BF448" s="238">
        <f>IF(N448="snížená",J448,0)</f>
        <v>0</v>
      </c>
      <c r="BG448" s="238">
        <f>IF(N448="zákl. přenesená",J448,0)</f>
        <v>0</v>
      </c>
      <c r="BH448" s="238">
        <f>IF(N448="sníž. přenesená",J448,0)</f>
        <v>0</v>
      </c>
      <c r="BI448" s="238">
        <f>IF(N448="nulová",J448,0)</f>
        <v>0</v>
      </c>
      <c r="BJ448" s="17" t="s">
        <v>14</v>
      </c>
      <c r="BK448" s="238">
        <f>ROUND(I448*H448,2)</f>
        <v>0</v>
      </c>
      <c r="BL448" s="17" t="s">
        <v>465</v>
      </c>
      <c r="BM448" s="237" t="s">
        <v>754</v>
      </c>
    </row>
    <row r="449" s="2" customFormat="1">
      <c r="A449" s="38"/>
      <c r="B449" s="39"/>
      <c r="C449" s="40"/>
      <c r="D449" s="239" t="s">
        <v>144</v>
      </c>
      <c r="E449" s="40"/>
      <c r="F449" s="240" t="s">
        <v>753</v>
      </c>
      <c r="G449" s="40"/>
      <c r="H449" s="40"/>
      <c r="I449" s="241"/>
      <c r="J449" s="40"/>
      <c r="K449" s="40"/>
      <c r="L449" s="44"/>
      <c r="M449" s="242"/>
      <c r="N449" s="243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144</v>
      </c>
      <c r="AU449" s="17" t="s">
        <v>89</v>
      </c>
    </row>
    <row r="450" s="15" customFormat="1">
      <c r="A450" s="15"/>
      <c r="B450" s="282"/>
      <c r="C450" s="283"/>
      <c r="D450" s="239" t="s">
        <v>223</v>
      </c>
      <c r="E450" s="284" t="s">
        <v>1</v>
      </c>
      <c r="F450" s="285" t="s">
        <v>709</v>
      </c>
      <c r="G450" s="283"/>
      <c r="H450" s="284" t="s">
        <v>1</v>
      </c>
      <c r="I450" s="286"/>
      <c r="J450" s="283"/>
      <c r="K450" s="283"/>
      <c r="L450" s="287"/>
      <c r="M450" s="288"/>
      <c r="N450" s="289"/>
      <c r="O450" s="289"/>
      <c r="P450" s="289"/>
      <c r="Q450" s="289"/>
      <c r="R450" s="289"/>
      <c r="S450" s="289"/>
      <c r="T450" s="290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91" t="s">
        <v>223</v>
      </c>
      <c r="AU450" s="291" t="s">
        <v>89</v>
      </c>
      <c r="AV450" s="15" t="s">
        <v>14</v>
      </c>
      <c r="AW450" s="15" t="s">
        <v>34</v>
      </c>
      <c r="AX450" s="15" t="s">
        <v>80</v>
      </c>
      <c r="AY450" s="291" t="s">
        <v>135</v>
      </c>
    </row>
    <row r="451" s="13" customFormat="1">
      <c r="A451" s="13"/>
      <c r="B451" s="256"/>
      <c r="C451" s="257"/>
      <c r="D451" s="239" t="s">
        <v>223</v>
      </c>
      <c r="E451" s="258" t="s">
        <v>1</v>
      </c>
      <c r="F451" s="259" t="s">
        <v>755</v>
      </c>
      <c r="G451" s="257"/>
      <c r="H451" s="260">
        <v>26.381</v>
      </c>
      <c r="I451" s="261"/>
      <c r="J451" s="257"/>
      <c r="K451" s="257"/>
      <c r="L451" s="262"/>
      <c r="M451" s="263"/>
      <c r="N451" s="264"/>
      <c r="O451" s="264"/>
      <c r="P451" s="264"/>
      <c r="Q451" s="264"/>
      <c r="R451" s="264"/>
      <c r="S451" s="264"/>
      <c r="T451" s="26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66" t="s">
        <v>223</v>
      </c>
      <c r="AU451" s="266" t="s">
        <v>89</v>
      </c>
      <c r="AV451" s="13" t="s">
        <v>89</v>
      </c>
      <c r="AW451" s="13" t="s">
        <v>34</v>
      </c>
      <c r="AX451" s="13" t="s">
        <v>80</v>
      </c>
      <c r="AY451" s="266" t="s">
        <v>135</v>
      </c>
    </row>
    <row r="452" s="14" customFormat="1">
      <c r="A452" s="14"/>
      <c r="B452" s="267"/>
      <c r="C452" s="268"/>
      <c r="D452" s="239" t="s">
        <v>223</v>
      </c>
      <c r="E452" s="269" t="s">
        <v>1</v>
      </c>
      <c r="F452" s="270" t="s">
        <v>225</v>
      </c>
      <c r="G452" s="268"/>
      <c r="H452" s="271">
        <v>26.381</v>
      </c>
      <c r="I452" s="272"/>
      <c r="J452" s="268"/>
      <c r="K452" s="268"/>
      <c r="L452" s="273"/>
      <c r="M452" s="274"/>
      <c r="N452" s="275"/>
      <c r="O452" s="275"/>
      <c r="P452" s="275"/>
      <c r="Q452" s="275"/>
      <c r="R452" s="275"/>
      <c r="S452" s="275"/>
      <c r="T452" s="27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77" t="s">
        <v>223</v>
      </c>
      <c r="AU452" s="277" t="s">
        <v>89</v>
      </c>
      <c r="AV452" s="14" t="s">
        <v>142</v>
      </c>
      <c r="AW452" s="14" t="s">
        <v>34</v>
      </c>
      <c r="AX452" s="14" t="s">
        <v>14</v>
      </c>
      <c r="AY452" s="277" t="s">
        <v>135</v>
      </c>
    </row>
    <row r="453" s="2" customFormat="1" ht="24.15" customHeight="1">
      <c r="A453" s="38"/>
      <c r="B453" s="39"/>
      <c r="C453" s="226" t="s">
        <v>756</v>
      </c>
      <c r="D453" s="226" t="s">
        <v>137</v>
      </c>
      <c r="E453" s="227" t="s">
        <v>463</v>
      </c>
      <c r="F453" s="228" t="s">
        <v>464</v>
      </c>
      <c r="G453" s="229" t="s">
        <v>168</v>
      </c>
      <c r="H453" s="230">
        <v>75</v>
      </c>
      <c r="I453" s="231"/>
      <c r="J453" s="232">
        <f>ROUND(I453*H453,2)</f>
        <v>0</v>
      </c>
      <c r="K453" s="228" t="s">
        <v>141</v>
      </c>
      <c r="L453" s="44"/>
      <c r="M453" s="233" t="s">
        <v>1</v>
      </c>
      <c r="N453" s="234" t="s">
        <v>45</v>
      </c>
      <c r="O453" s="91"/>
      <c r="P453" s="235">
        <f>O453*H453</f>
        <v>0</v>
      </c>
      <c r="Q453" s="235">
        <v>0</v>
      </c>
      <c r="R453" s="235">
        <f>Q453*H453</f>
        <v>0</v>
      </c>
      <c r="S453" s="235">
        <v>0</v>
      </c>
      <c r="T453" s="236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7" t="s">
        <v>465</v>
      </c>
      <c r="AT453" s="237" t="s">
        <v>137</v>
      </c>
      <c r="AU453" s="237" t="s">
        <v>89</v>
      </c>
      <c r="AY453" s="17" t="s">
        <v>135</v>
      </c>
      <c r="BE453" s="238">
        <f>IF(N453="základní",J453,0)</f>
        <v>0</v>
      </c>
      <c r="BF453" s="238">
        <f>IF(N453="snížená",J453,0)</f>
        <v>0</v>
      </c>
      <c r="BG453" s="238">
        <f>IF(N453="zákl. přenesená",J453,0)</f>
        <v>0</v>
      </c>
      <c r="BH453" s="238">
        <f>IF(N453="sníž. přenesená",J453,0)</f>
        <v>0</v>
      </c>
      <c r="BI453" s="238">
        <f>IF(N453="nulová",J453,0)</f>
        <v>0</v>
      </c>
      <c r="BJ453" s="17" t="s">
        <v>14</v>
      </c>
      <c r="BK453" s="238">
        <f>ROUND(I453*H453,2)</f>
        <v>0</v>
      </c>
      <c r="BL453" s="17" t="s">
        <v>465</v>
      </c>
      <c r="BM453" s="237" t="s">
        <v>757</v>
      </c>
    </row>
    <row r="454" s="2" customFormat="1">
      <c r="A454" s="38"/>
      <c r="B454" s="39"/>
      <c r="C454" s="40"/>
      <c r="D454" s="239" t="s">
        <v>144</v>
      </c>
      <c r="E454" s="40"/>
      <c r="F454" s="240" t="s">
        <v>758</v>
      </c>
      <c r="G454" s="40"/>
      <c r="H454" s="40"/>
      <c r="I454" s="241"/>
      <c r="J454" s="40"/>
      <c r="K454" s="40"/>
      <c r="L454" s="44"/>
      <c r="M454" s="242"/>
      <c r="N454" s="243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144</v>
      </c>
      <c r="AU454" s="17" t="s">
        <v>89</v>
      </c>
    </row>
    <row r="455" s="2" customFormat="1">
      <c r="A455" s="38"/>
      <c r="B455" s="39"/>
      <c r="C455" s="40"/>
      <c r="D455" s="244" t="s">
        <v>145</v>
      </c>
      <c r="E455" s="40"/>
      <c r="F455" s="245" t="s">
        <v>467</v>
      </c>
      <c r="G455" s="40"/>
      <c r="H455" s="40"/>
      <c r="I455" s="241"/>
      <c r="J455" s="40"/>
      <c r="K455" s="40"/>
      <c r="L455" s="44"/>
      <c r="M455" s="242"/>
      <c r="N455" s="243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145</v>
      </c>
      <c r="AU455" s="17" t="s">
        <v>89</v>
      </c>
    </row>
    <row r="456" s="15" customFormat="1">
      <c r="A456" s="15"/>
      <c r="B456" s="282"/>
      <c r="C456" s="283"/>
      <c r="D456" s="239" t="s">
        <v>223</v>
      </c>
      <c r="E456" s="284" t="s">
        <v>1</v>
      </c>
      <c r="F456" s="285" t="s">
        <v>709</v>
      </c>
      <c r="G456" s="283"/>
      <c r="H456" s="284" t="s">
        <v>1</v>
      </c>
      <c r="I456" s="286"/>
      <c r="J456" s="283"/>
      <c r="K456" s="283"/>
      <c r="L456" s="287"/>
      <c r="M456" s="288"/>
      <c r="N456" s="289"/>
      <c r="O456" s="289"/>
      <c r="P456" s="289"/>
      <c r="Q456" s="289"/>
      <c r="R456" s="289"/>
      <c r="S456" s="289"/>
      <c r="T456" s="290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91" t="s">
        <v>223</v>
      </c>
      <c r="AU456" s="291" t="s">
        <v>89</v>
      </c>
      <c r="AV456" s="15" t="s">
        <v>14</v>
      </c>
      <c r="AW456" s="15" t="s">
        <v>34</v>
      </c>
      <c r="AX456" s="15" t="s">
        <v>80</v>
      </c>
      <c r="AY456" s="291" t="s">
        <v>135</v>
      </c>
    </row>
    <row r="457" s="13" customFormat="1">
      <c r="A457" s="13"/>
      <c r="B457" s="256"/>
      <c r="C457" s="257"/>
      <c r="D457" s="239" t="s">
        <v>223</v>
      </c>
      <c r="E457" s="258" t="s">
        <v>1</v>
      </c>
      <c r="F457" s="259" t="s">
        <v>759</v>
      </c>
      <c r="G457" s="257"/>
      <c r="H457" s="260">
        <v>75</v>
      </c>
      <c r="I457" s="261"/>
      <c r="J457" s="257"/>
      <c r="K457" s="257"/>
      <c r="L457" s="262"/>
      <c r="M457" s="263"/>
      <c r="N457" s="264"/>
      <c r="O457" s="264"/>
      <c r="P457" s="264"/>
      <c r="Q457" s="264"/>
      <c r="R457" s="264"/>
      <c r="S457" s="264"/>
      <c r="T457" s="26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66" t="s">
        <v>223</v>
      </c>
      <c r="AU457" s="266" t="s">
        <v>89</v>
      </c>
      <c r="AV457" s="13" t="s">
        <v>89</v>
      </c>
      <c r="AW457" s="13" t="s">
        <v>34</v>
      </c>
      <c r="AX457" s="13" t="s">
        <v>80</v>
      </c>
      <c r="AY457" s="266" t="s">
        <v>135</v>
      </c>
    </row>
    <row r="458" s="14" customFormat="1">
      <c r="A458" s="14"/>
      <c r="B458" s="267"/>
      <c r="C458" s="268"/>
      <c r="D458" s="239" t="s">
        <v>223</v>
      </c>
      <c r="E458" s="269" t="s">
        <v>1</v>
      </c>
      <c r="F458" s="270" t="s">
        <v>225</v>
      </c>
      <c r="G458" s="268"/>
      <c r="H458" s="271">
        <v>75</v>
      </c>
      <c r="I458" s="272"/>
      <c r="J458" s="268"/>
      <c r="K458" s="268"/>
      <c r="L458" s="273"/>
      <c r="M458" s="274"/>
      <c r="N458" s="275"/>
      <c r="O458" s="275"/>
      <c r="P458" s="275"/>
      <c r="Q458" s="275"/>
      <c r="R458" s="275"/>
      <c r="S458" s="275"/>
      <c r="T458" s="27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77" t="s">
        <v>223</v>
      </c>
      <c r="AU458" s="277" t="s">
        <v>89</v>
      </c>
      <c r="AV458" s="14" t="s">
        <v>142</v>
      </c>
      <c r="AW458" s="14" t="s">
        <v>34</v>
      </c>
      <c r="AX458" s="14" t="s">
        <v>14</v>
      </c>
      <c r="AY458" s="277" t="s">
        <v>135</v>
      </c>
    </row>
    <row r="459" s="2" customFormat="1" ht="24.15" customHeight="1">
      <c r="A459" s="38"/>
      <c r="B459" s="39"/>
      <c r="C459" s="246" t="s">
        <v>760</v>
      </c>
      <c r="D459" s="246" t="s">
        <v>219</v>
      </c>
      <c r="E459" s="247" t="s">
        <v>761</v>
      </c>
      <c r="F459" s="248" t="s">
        <v>762</v>
      </c>
      <c r="G459" s="249" t="s">
        <v>168</v>
      </c>
      <c r="H459" s="250">
        <v>78.75</v>
      </c>
      <c r="I459" s="251"/>
      <c r="J459" s="252">
        <f>ROUND(I459*H459,2)</f>
        <v>0</v>
      </c>
      <c r="K459" s="248" t="s">
        <v>141</v>
      </c>
      <c r="L459" s="253"/>
      <c r="M459" s="254" t="s">
        <v>1</v>
      </c>
      <c r="N459" s="255" t="s">
        <v>45</v>
      </c>
      <c r="O459" s="91"/>
      <c r="P459" s="235">
        <f>O459*H459</f>
        <v>0</v>
      </c>
      <c r="Q459" s="235">
        <v>0.00068999999999999997</v>
      </c>
      <c r="R459" s="235">
        <f>Q459*H459</f>
        <v>0.054337499999999997</v>
      </c>
      <c r="S459" s="235">
        <v>0</v>
      </c>
      <c r="T459" s="23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7" t="s">
        <v>763</v>
      </c>
      <c r="AT459" s="237" t="s">
        <v>219</v>
      </c>
      <c r="AU459" s="237" t="s">
        <v>89</v>
      </c>
      <c r="AY459" s="17" t="s">
        <v>135</v>
      </c>
      <c r="BE459" s="238">
        <f>IF(N459="základní",J459,0)</f>
        <v>0</v>
      </c>
      <c r="BF459" s="238">
        <f>IF(N459="snížená",J459,0)</f>
        <v>0</v>
      </c>
      <c r="BG459" s="238">
        <f>IF(N459="zákl. přenesená",J459,0)</f>
        <v>0</v>
      </c>
      <c r="BH459" s="238">
        <f>IF(N459="sníž. přenesená",J459,0)</f>
        <v>0</v>
      </c>
      <c r="BI459" s="238">
        <f>IF(N459="nulová",J459,0)</f>
        <v>0</v>
      </c>
      <c r="BJ459" s="17" t="s">
        <v>14</v>
      </c>
      <c r="BK459" s="238">
        <f>ROUND(I459*H459,2)</f>
        <v>0</v>
      </c>
      <c r="BL459" s="17" t="s">
        <v>763</v>
      </c>
      <c r="BM459" s="237" t="s">
        <v>764</v>
      </c>
    </row>
    <row r="460" s="2" customFormat="1">
      <c r="A460" s="38"/>
      <c r="B460" s="39"/>
      <c r="C460" s="40"/>
      <c r="D460" s="239" t="s">
        <v>144</v>
      </c>
      <c r="E460" s="40"/>
      <c r="F460" s="240" t="s">
        <v>762</v>
      </c>
      <c r="G460" s="40"/>
      <c r="H460" s="40"/>
      <c r="I460" s="241"/>
      <c r="J460" s="40"/>
      <c r="K460" s="40"/>
      <c r="L460" s="44"/>
      <c r="M460" s="242"/>
      <c r="N460" s="243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144</v>
      </c>
      <c r="AU460" s="17" t="s">
        <v>89</v>
      </c>
    </row>
    <row r="461" s="13" customFormat="1">
      <c r="A461" s="13"/>
      <c r="B461" s="256"/>
      <c r="C461" s="257"/>
      <c r="D461" s="239" t="s">
        <v>223</v>
      </c>
      <c r="E461" s="257"/>
      <c r="F461" s="259" t="s">
        <v>765</v>
      </c>
      <c r="G461" s="257"/>
      <c r="H461" s="260">
        <v>78.75</v>
      </c>
      <c r="I461" s="261"/>
      <c r="J461" s="257"/>
      <c r="K461" s="257"/>
      <c r="L461" s="262"/>
      <c r="M461" s="263"/>
      <c r="N461" s="264"/>
      <c r="O461" s="264"/>
      <c r="P461" s="264"/>
      <c r="Q461" s="264"/>
      <c r="R461" s="264"/>
      <c r="S461" s="264"/>
      <c r="T461" s="26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66" t="s">
        <v>223</v>
      </c>
      <c r="AU461" s="266" t="s">
        <v>89</v>
      </c>
      <c r="AV461" s="13" t="s">
        <v>89</v>
      </c>
      <c r="AW461" s="13" t="s">
        <v>4</v>
      </c>
      <c r="AX461" s="13" t="s">
        <v>14</v>
      </c>
      <c r="AY461" s="266" t="s">
        <v>135</v>
      </c>
    </row>
    <row r="462" s="2" customFormat="1" ht="24.15" customHeight="1">
      <c r="A462" s="38"/>
      <c r="B462" s="39"/>
      <c r="C462" s="226" t="s">
        <v>766</v>
      </c>
      <c r="D462" s="226" t="s">
        <v>137</v>
      </c>
      <c r="E462" s="227" t="s">
        <v>475</v>
      </c>
      <c r="F462" s="228" t="s">
        <v>476</v>
      </c>
      <c r="G462" s="229" t="s">
        <v>399</v>
      </c>
      <c r="H462" s="230">
        <v>26.434999999999999</v>
      </c>
      <c r="I462" s="231"/>
      <c r="J462" s="232">
        <f>ROUND(I462*H462,2)</f>
        <v>0</v>
      </c>
      <c r="K462" s="228" t="s">
        <v>141</v>
      </c>
      <c r="L462" s="44"/>
      <c r="M462" s="233" t="s">
        <v>1</v>
      </c>
      <c r="N462" s="234" t="s">
        <v>45</v>
      </c>
      <c r="O462" s="91"/>
      <c r="P462" s="235">
        <f>O462*H462</f>
        <v>0</v>
      </c>
      <c r="Q462" s="235">
        <v>0</v>
      </c>
      <c r="R462" s="235">
        <f>Q462*H462</f>
        <v>0</v>
      </c>
      <c r="S462" s="235">
        <v>0</v>
      </c>
      <c r="T462" s="23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7" t="s">
        <v>465</v>
      </c>
      <c r="AT462" s="237" t="s">
        <v>137</v>
      </c>
      <c r="AU462" s="237" t="s">
        <v>89</v>
      </c>
      <c r="AY462" s="17" t="s">
        <v>135</v>
      </c>
      <c r="BE462" s="238">
        <f>IF(N462="základní",J462,0)</f>
        <v>0</v>
      </c>
      <c r="BF462" s="238">
        <f>IF(N462="snížená",J462,0)</f>
        <v>0</v>
      </c>
      <c r="BG462" s="238">
        <f>IF(N462="zákl. přenesená",J462,0)</f>
        <v>0</v>
      </c>
      <c r="BH462" s="238">
        <f>IF(N462="sníž. přenesená",J462,0)</f>
        <v>0</v>
      </c>
      <c r="BI462" s="238">
        <f>IF(N462="nulová",J462,0)</f>
        <v>0</v>
      </c>
      <c r="BJ462" s="17" t="s">
        <v>14</v>
      </c>
      <c r="BK462" s="238">
        <f>ROUND(I462*H462,2)</f>
        <v>0</v>
      </c>
      <c r="BL462" s="17" t="s">
        <v>465</v>
      </c>
      <c r="BM462" s="237" t="s">
        <v>767</v>
      </c>
    </row>
    <row r="463" s="2" customFormat="1">
      <c r="A463" s="38"/>
      <c r="B463" s="39"/>
      <c r="C463" s="40"/>
      <c r="D463" s="239" t="s">
        <v>144</v>
      </c>
      <c r="E463" s="40"/>
      <c r="F463" s="240" t="s">
        <v>768</v>
      </c>
      <c r="G463" s="40"/>
      <c r="H463" s="40"/>
      <c r="I463" s="241"/>
      <c r="J463" s="40"/>
      <c r="K463" s="40"/>
      <c r="L463" s="44"/>
      <c r="M463" s="242"/>
      <c r="N463" s="243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144</v>
      </c>
      <c r="AU463" s="17" t="s">
        <v>89</v>
      </c>
    </row>
    <row r="464" s="2" customFormat="1">
      <c r="A464" s="38"/>
      <c r="B464" s="39"/>
      <c r="C464" s="40"/>
      <c r="D464" s="244" t="s">
        <v>145</v>
      </c>
      <c r="E464" s="40"/>
      <c r="F464" s="245" t="s">
        <v>478</v>
      </c>
      <c r="G464" s="40"/>
      <c r="H464" s="40"/>
      <c r="I464" s="241"/>
      <c r="J464" s="40"/>
      <c r="K464" s="40"/>
      <c r="L464" s="44"/>
      <c r="M464" s="278"/>
      <c r="N464" s="279"/>
      <c r="O464" s="280"/>
      <c r="P464" s="280"/>
      <c r="Q464" s="280"/>
      <c r="R464" s="280"/>
      <c r="S464" s="280"/>
      <c r="T464" s="281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145</v>
      </c>
      <c r="AU464" s="17" t="s">
        <v>89</v>
      </c>
    </row>
    <row r="465" s="2" customFormat="1" ht="6.96" customHeight="1">
      <c r="A465" s="38"/>
      <c r="B465" s="66"/>
      <c r="C465" s="67"/>
      <c r="D465" s="67"/>
      <c r="E465" s="67"/>
      <c r="F465" s="67"/>
      <c r="G465" s="67"/>
      <c r="H465" s="67"/>
      <c r="I465" s="67"/>
      <c r="J465" s="67"/>
      <c r="K465" s="67"/>
      <c r="L465" s="44"/>
      <c r="M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</row>
  </sheetData>
  <sheetProtection sheet="1" autoFilter="0" formatColumns="0" formatRows="0" objects="1" scenarios="1" spinCount="100000" saltValue="R+IK+SAbINNOSEqRjCXHGYXijtG4fobRF5m7/CnJnXaj3hWU4RZt/TGL2cRjPM7WbIMtR83/teSjKXxQ2yMn7A==" hashValue="788c2XPlEhEusVujAAUra/72n6Cu0vMxuIdLymySXp/uEe/fx/MmFgaRb0omousRsaeU5ka9wjse+d5x5UQyYw==" algorithmName="SHA-512" password="CC35"/>
  <autoFilter ref="C128:K4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hyperlinks>
    <hyperlink ref="F134" r:id="rId1" display="https://podminky.urs.cz/item/CS_URS_2023_02/112111111"/>
    <hyperlink ref="F140" r:id="rId2" display="https://podminky.urs.cz/item/CS_URS_2023_02/112151354"/>
    <hyperlink ref="F146" r:id="rId3" display="https://podminky.urs.cz/item/CS_URS_2023_02/112201114"/>
    <hyperlink ref="F152" r:id="rId4" display="https://podminky.urs.cz/item/CS_URS_2023_02/112211112"/>
    <hyperlink ref="F158" r:id="rId5" display="https://podminky.urs.cz/item/CS_URS_2023_02/113106123"/>
    <hyperlink ref="F163" r:id="rId6" display="https://podminky.urs.cz/item/CS_URS_2023_02/113107132"/>
    <hyperlink ref="F169" r:id="rId7" display="https://podminky.urs.cz/item/CS_URS_2023_02/113107142"/>
    <hyperlink ref="F175" r:id="rId8" display="https://podminky.urs.cz/item/CS_URS_2023_02/113202111"/>
    <hyperlink ref="F181" r:id="rId9" display="https://podminky.urs.cz/item/CS_URS_2023_02/121151115"/>
    <hyperlink ref="F187" r:id="rId10" display="https://podminky.urs.cz/item/CS_URS_2023_02/122252203"/>
    <hyperlink ref="F193" r:id="rId11" display="https://podminky.urs.cz/item/CS_URS_2023_02/162201406"/>
    <hyperlink ref="F199" r:id="rId12" display="https://podminky.urs.cz/item/CS_URS_2023_02/162201416"/>
    <hyperlink ref="F205" r:id="rId13" display="https://podminky.urs.cz/item/CS_URS_2023_02/162201422"/>
    <hyperlink ref="F211" r:id="rId14" display="https://podminky.urs.cz/item/CS_URS_2023_02/162301942"/>
    <hyperlink ref="F217" r:id="rId15" display="https://podminky.urs.cz/item/CS_URS_2023_02/162301962"/>
    <hyperlink ref="F223" r:id="rId16" display="https://podminky.urs.cz/item/CS_URS_2023_02/162301972"/>
    <hyperlink ref="F229" r:id="rId17" display="https://podminky.urs.cz/item/CS_URS_2023_02/162751117"/>
    <hyperlink ref="F232" r:id="rId18" display="https://podminky.urs.cz/item/CS_URS_2023_02/162751119"/>
    <hyperlink ref="F237" r:id="rId19" display="https://podminky.urs.cz/item/CS_URS_2023_02/171201231"/>
    <hyperlink ref="F242" r:id="rId20" display="https://podminky.urs.cz/item/CS_URS_2023_02/171251201"/>
    <hyperlink ref="F245" r:id="rId21" display="https://podminky.urs.cz/item/CS_URS_2023_02/174251202"/>
    <hyperlink ref="F251" r:id="rId22" display="https://podminky.urs.cz/item/CS_URS_2023_02/181411131"/>
    <hyperlink ref="F260" r:id="rId23" display="https://podminky.urs.cz/item/CS_URS_2023_02/181913111"/>
    <hyperlink ref="F271" r:id="rId24" display="https://podminky.urs.cz/item/CS_URS_2023_02/181913112"/>
    <hyperlink ref="F280" r:id="rId25" display="https://podminky.urs.cz/item/CS_URS_2023_02/451317777"/>
    <hyperlink ref="F285" r:id="rId26" display="https://podminky.urs.cz/item/CS_URS_2023_02/451319777"/>
    <hyperlink ref="F291" r:id="rId27" display="https://podminky.urs.cz/item/CS_URS_2023_02/564831011"/>
    <hyperlink ref="F296" r:id="rId28" display="https://podminky.urs.cz/item/CS_URS_2023_02/564851111"/>
    <hyperlink ref="F301" r:id="rId29" display="https://podminky.urs.cz/item/CS_URS_2023_02/565145101"/>
    <hyperlink ref="F307" r:id="rId30" display="https://podminky.urs.cz/item/CS_URS_2023_02/573191111"/>
    <hyperlink ref="F312" r:id="rId31" display="https://podminky.urs.cz/item/CS_URS_2023_02/573231108"/>
    <hyperlink ref="F317" r:id="rId32" display="https://podminky.urs.cz/item/CS_URS_2023_02/577134111"/>
    <hyperlink ref="F323" r:id="rId33" display="https://podminky.urs.cz/item/CS_URS_2023_02/581121215"/>
    <hyperlink ref="F328" r:id="rId34" display="https://podminky.urs.cz/item/CS_URS_2023_02/596211112"/>
    <hyperlink ref="F340" r:id="rId35" display="https://podminky.urs.cz/item/CS_URS_2023_02/596811120"/>
    <hyperlink ref="F350" r:id="rId36" display="https://podminky.urs.cz/item/CS_URS_2023_02/916131213"/>
    <hyperlink ref="F364" r:id="rId37" display="https://podminky.urs.cz/item/CS_URS_2023_02/916133112"/>
    <hyperlink ref="F372" r:id="rId38" display="https://podminky.urs.cz/item/CS_URS_2023_02/916331112"/>
    <hyperlink ref="F380" r:id="rId39" display="https://podminky.urs.cz/item/CS_URS_2023_02/916991121"/>
    <hyperlink ref="F387" r:id="rId40" display="https://podminky.urs.cz/item/CS_URS_2023_02/919732211"/>
    <hyperlink ref="F393" r:id="rId41" display="https://podminky.urs.cz/item/CS_URS_2023_02/979054451"/>
    <hyperlink ref="F415" r:id="rId42" display="https://podminky.urs.cz/item/CS_URS_2023_02/998223011"/>
    <hyperlink ref="F420" r:id="rId43" display="https://podminky.urs.cz/item/CS_URS_2023_02/460161142"/>
    <hyperlink ref="F426" r:id="rId44" display="https://podminky.urs.cz/item/CS_URS_2023_02/460341111"/>
    <hyperlink ref="F432" r:id="rId45" display="https://podminky.urs.cz/item/CS_URS_2023_02/460341121"/>
    <hyperlink ref="F438" r:id="rId46" display="https://podminky.urs.cz/item/CS_URS_2023_02/460361121"/>
    <hyperlink ref="F444" r:id="rId47" display="https://podminky.urs.cz/item/CS_URS_2023_02/460431152"/>
    <hyperlink ref="F455" r:id="rId48" display="https://podminky.urs.cz/item/CS_URS_2023_02/460791114"/>
    <hyperlink ref="F464" r:id="rId49" display="https://podminky.urs.cz/item/CS_URS_2023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89</v>
      </c>
    </row>
    <row r="4" s="1" customFormat="1" ht="24.96" customHeight="1">
      <c r="B4" s="20"/>
      <c r="D4" s="148" t="s">
        <v>103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Chodník v ul. Příčná, Broumov</v>
      </c>
      <c r="F7" s="150"/>
      <c r="G7" s="150"/>
      <c r="H7" s="150"/>
      <c r="L7" s="20"/>
    </row>
    <row r="8" s="1" customFormat="1" ht="12" customHeight="1">
      <c r="B8" s="20"/>
      <c r="D8" s="150" t="s">
        <v>104</v>
      </c>
      <c r="L8" s="20"/>
    </row>
    <row r="9" s="2" customFormat="1" ht="16.5" customHeight="1">
      <c r="A9" s="38"/>
      <c r="B9" s="44"/>
      <c r="C9" s="38"/>
      <c r="D9" s="38"/>
      <c r="E9" s="151" t="s">
        <v>479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480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769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9. 11. 2023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31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32</v>
      </c>
      <c r="F23" s="38"/>
      <c r="G23" s="38"/>
      <c r="H23" s="38"/>
      <c r="I23" s="150" t="s">
        <v>27</v>
      </c>
      <c r="J23" s="141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35</v>
      </c>
      <c r="E25" s="38"/>
      <c r="F25" s="38"/>
      <c r="G25" s="38"/>
      <c r="H25" s="38"/>
      <c r="I25" s="150" t="s">
        <v>25</v>
      </c>
      <c r="J25" s="141" t="s">
        <v>36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37</v>
      </c>
      <c r="F26" s="38"/>
      <c r="G26" s="38"/>
      <c r="H26" s="38"/>
      <c r="I26" s="150" t="s">
        <v>27</v>
      </c>
      <c r="J26" s="141" t="s">
        <v>38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39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40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42</v>
      </c>
      <c r="G34" s="38"/>
      <c r="H34" s="38"/>
      <c r="I34" s="161" t="s">
        <v>41</v>
      </c>
      <c r="J34" s="161" t="s">
        <v>43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44</v>
      </c>
      <c r="E35" s="150" t="s">
        <v>45</v>
      </c>
      <c r="F35" s="163">
        <f>ROUND((SUM(BE125:BE251)),  2)</f>
        <v>0</v>
      </c>
      <c r="G35" s="38"/>
      <c r="H35" s="38"/>
      <c r="I35" s="164">
        <v>0.20999999999999999</v>
      </c>
      <c r="J35" s="163">
        <f>ROUND(((SUM(BE125:BE251))*I35),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46</v>
      </c>
      <c r="F36" s="163">
        <f>ROUND((SUM(BF125:BF251)),  2)</f>
        <v>0</v>
      </c>
      <c r="G36" s="38"/>
      <c r="H36" s="38"/>
      <c r="I36" s="164">
        <v>0.14999999999999999</v>
      </c>
      <c r="J36" s="163">
        <f>ROUND(((SUM(BF125:BF251))*I36),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47</v>
      </c>
      <c r="F37" s="163">
        <f>ROUND((SUM(BG125:BG251)),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48</v>
      </c>
      <c r="F38" s="163">
        <f>ROUND((SUM(BH125:BH251)),  2)</f>
        <v>0</v>
      </c>
      <c r="G38" s="38"/>
      <c r="H38" s="38"/>
      <c r="I38" s="164">
        <v>0.14999999999999999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49</v>
      </c>
      <c r="F39" s="163">
        <f>ROUND((SUM(BI125:BI251)),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50</v>
      </c>
      <c r="E41" s="167"/>
      <c r="F41" s="167"/>
      <c r="G41" s="168" t="s">
        <v>51</v>
      </c>
      <c r="H41" s="169" t="s">
        <v>52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53</v>
      </c>
      <c r="E50" s="173"/>
      <c r="F50" s="173"/>
      <c r="G50" s="172" t="s">
        <v>54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55</v>
      </c>
      <c r="E61" s="175"/>
      <c r="F61" s="176" t="s">
        <v>56</v>
      </c>
      <c r="G61" s="174" t="s">
        <v>55</v>
      </c>
      <c r="H61" s="175"/>
      <c r="I61" s="175"/>
      <c r="J61" s="177" t="s">
        <v>56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57</v>
      </c>
      <c r="E65" s="178"/>
      <c r="F65" s="178"/>
      <c r="G65" s="172" t="s">
        <v>58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55</v>
      </c>
      <c r="E76" s="175"/>
      <c r="F76" s="176" t="s">
        <v>56</v>
      </c>
      <c r="G76" s="174" t="s">
        <v>55</v>
      </c>
      <c r="H76" s="175"/>
      <c r="I76" s="175"/>
      <c r="J76" s="177" t="s">
        <v>56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Chodník v ul. Příčná, Broumov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479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480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100.2.2 - Neuznatelné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ulice Příčná</v>
      </c>
      <c r="G91" s="40"/>
      <c r="H91" s="40"/>
      <c r="I91" s="32" t="s">
        <v>22</v>
      </c>
      <c r="J91" s="79" t="str">
        <f>IF(J14="","",J14)</f>
        <v>9. 11. 2023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Broumov</v>
      </c>
      <c r="G93" s="40"/>
      <c r="H93" s="40"/>
      <c r="I93" s="32" t="s">
        <v>30</v>
      </c>
      <c r="J93" s="36" t="str">
        <f>E23</f>
        <v>Ing. Adam Beneš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35</v>
      </c>
      <c r="J94" s="36" t="str">
        <f>E26</f>
        <v>TMI Building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107</v>
      </c>
      <c r="D96" s="185"/>
      <c r="E96" s="185"/>
      <c r="F96" s="185"/>
      <c r="G96" s="185"/>
      <c r="H96" s="185"/>
      <c r="I96" s="185"/>
      <c r="J96" s="186" t="s">
        <v>108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109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110</v>
      </c>
    </row>
    <row r="99" s="9" customFormat="1" ht="24.96" customHeight="1">
      <c r="A99" s="9"/>
      <c r="B99" s="188"/>
      <c r="C99" s="189"/>
      <c r="D99" s="190" t="s">
        <v>111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112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113</v>
      </c>
      <c r="E101" s="196"/>
      <c r="F101" s="196"/>
      <c r="G101" s="196"/>
      <c r="H101" s="196"/>
      <c r="I101" s="196"/>
      <c r="J101" s="197">
        <f>J155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115</v>
      </c>
      <c r="E102" s="196"/>
      <c r="F102" s="196"/>
      <c r="G102" s="196"/>
      <c r="H102" s="196"/>
      <c r="I102" s="196"/>
      <c r="J102" s="197">
        <f>J187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117</v>
      </c>
      <c r="E103" s="196"/>
      <c r="F103" s="196"/>
      <c r="G103" s="196"/>
      <c r="H103" s="196"/>
      <c r="I103" s="196"/>
      <c r="J103" s="197">
        <f>J248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Chodník v ul. Příčná, Broumov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104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479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480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SO 100.2.2 - Neuznatelné náklady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ulice Příčná</v>
      </c>
      <c r="G119" s="40"/>
      <c r="H119" s="40"/>
      <c r="I119" s="32" t="s">
        <v>22</v>
      </c>
      <c r="J119" s="79" t="str">
        <f>IF(J14="","",J14)</f>
        <v>9. 11. 2023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E17</f>
        <v>Město Broumov</v>
      </c>
      <c r="G121" s="40"/>
      <c r="H121" s="40"/>
      <c r="I121" s="32" t="s">
        <v>30</v>
      </c>
      <c r="J121" s="36" t="str">
        <f>E23</f>
        <v>Ing. Adam Beneš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35</v>
      </c>
      <c r="J122" s="36" t="str">
        <f>E26</f>
        <v>TMI Building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121</v>
      </c>
      <c r="D124" s="202" t="s">
        <v>65</v>
      </c>
      <c r="E124" s="202" t="s">
        <v>61</v>
      </c>
      <c r="F124" s="202" t="s">
        <v>62</v>
      </c>
      <c r="G124" s="202" t="s">
        <v>122</v>
      </c>
      <c r="H124" s="202" t="s">
        <v>123</v>
      </c>
      <c r="I124" s="202" t="s">
        <v>124</v>
      </c>
      <c r="J124" s="202" t="s">
        <v>108</v>
      </c>
      <c r="K124" s="203" t="s">
        <v>125</v>
      </c>
      <c r="L124" s="204"/>
      <c r="M124" s="100" t="s">
        <v>1</v>
      </c>
      <c r="N124" s="101" t="s">
        <v>44</v>
      </c>
      <c r="O124" s="101" t="s">
        <v>126</v>
      </c>
      <c r="P124" s="101" t="s">
        <v>127</v>
      </c>
      <c r="Q124" s="101" t="s">
        <v>128</v>
      </c>
      <c r="R124" s="101" t="s">
        <v>129</v>
      </c>
      <c r="S124" s="101" t="s">
        <v>130</v>
      </c>
      <c r="T124" s="102" t="s">
        <v>131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132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</f>
        <v>0</v>
      </c>
      <c r="Q125" s="104"/>
      <c r="R125" s="207">
        <f>R126</f>
        <v>24.982469999999996</v>
      </c>
      <c r="S125" s="104"/>
      <c r="T125" s="208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79</v>
      </c>
      <c r="AU125" s="17" t="s">
        <v>110</v>
      </c>
      <c r="BK125" s="209">
        <f>BK126</f>
        <v>0</v>
      </c>
    </row>
    <row r="126" s="12" customFormat="1" ht="25.92" customHeight="1">
      <c r="A126" s="12"/>
      <c r="B126" s="210"/>
      <c r="C126" s="211"/>
      <c r="D126" s="212" t="s">
        <v>79</v>
      </c>
      <c r="E126" s="213" t="s">
        <v>133</v>
      </c>
      <c r="F126" s="213" t="s">
        <v>134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P127+P155+P187+P248</f>
        <v>0</v>
      </c>
      <c r="Q126" s="218"/>
      <c r="R126" s="219">
        <f>R127+R155+R187+R248</f>
        <v>24.982469999999996</v>
      </c>
      <c r="S126" s="218"/>
      <c r="T126" s="220">
        <f>T127+T155+T187+T248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14</v>
      </c>
      <c r="AT126" s="222" t="s">
        <v>79</v>
      </c>
      <c r="AU126" s="222" t="s">
        <v>80</v>
      </c>
      <c r="AY126" s="221" t="s">
        <v>135</v>
      </c>
      <c r="BK126" s="223">
        <f>BK127+BK155+BK187+BK248</f>
        <v>0</v>
      </c>
    </row>
    <row r="127" s="12" customFormat="1" ht="22.8" customHeight="1">
      <c r="A127" s="12"/>
      <c r="B127" s="210"/>
      <c r="C127" s="211"/>
      <c r="D127" s="212" t="s">
        <v>79</v>
      </c>
      <c r="E127" s="224" t="s">
        <v>14</v>
      </c>
      <c r="F127" s="224" t="s">
        <v>136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SUM(P128:P154)</f>
        <v>0</v>
      </c>
      <c r="Q127" s="218"/>
      <c r="R127" s="219">
        <f>SUM(R128:R154)</f>
        <v>0</v>
      </c>
      <c r="S127" s="218"/>
      <c r="T127" s="220">
        <f>SUM(T128:T154)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14</v>
      </c>
      <c r="AT127" s="222" t="s">
        <v>79</v>
      </c>
      <c r="AU127" s="222" t="s">
        <v>14</v>
      </c>
      <c r="AY127" s="221" t="s">
        <v>135</v>
      </c>
      <c r="BK127" s="223">
        <f>SUM(BK128:BK154)</f>
        <v>0</v>
      </c>
    </row>
    <row r="128" s="2" customFormat="1" ht="37.8" customHeight="1">
      <c r="A128" s="38"/>
      <c r="B128" s="39"/>
      <c r="C128" s="226" t="s">
        <v>14</v>
      </c>
      <c r="D128" s="226" t="s">
        <v>137</v>
      </c>
      <c r="E128" s="227" t="s">
        <v>172</v>
      </c>
      <c r="F128" s="228" t="s">
        <v>173</v>
      </c>
      <c r="G128" s="229" t="s">
        <v>174</v>
      </c>
      <c r="H128" s="230">
        <v>25</v>
      </c>
      <c r="I128" s="231"/>
      <c r="J128" s="232">
        <f>ROUND(I128*H128,2)</f>
        <v>0</v>
      </c>
      <c r="K128" s="228" t="s">
        <v>141</v>
      </c>
      <c r="L128" s="44"/>
      <c r="M128" s="233" t="s">
        <v>1</v>
      </c>
      <c r="N128" s="234" t="s">
        <v>45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142</v>
      </c>
      <c r="AT128" s="237" t="s">
        <v>137</v>
      </c>
      <c r="AU128" s="237" t="s">
        <v>89</v>
      </c>
      <c r="AY128" s="17" t="s">
        <v>135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14</v>
      </c>
      <c r="BK128" s="238">
        <f>ROUND(I128*H128,2)</f>
        <v>0</v>
      </c>
      <c r="BL128" s="17" t="s">
        <v>142</v>
      </c>
      <c r="BM128" s="237" t="s">
        <v>770</v>
      </c>
    </row>
    <row r="129" s="2" customFormat="1">
      <c r="A129" s="38"/>
      <c r="B129" s="39"/>
      <c r="C129" s="40"/>
      <c r="D129" s="239" t="s">
        <v>144</v>
      </c>
      <c r="E129" s="40"/>
      <c r="F129" s="240" t="s">
        <v>533</v>
      </c>
      <c r="G129" s="40"/>
      <c r="H129" s="40"/>
      <c r="I129" s="241"/>
      <c r="J129" s="40"/>
      <c r="K129" s="40"/>
      <c r="L129" s="44"/>
      <c r="M129" s="242"/>
      <c r="N129" s="243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144</v>
      </c>
      <c r="AU129" s="17" t="s">
        <v>89</v>
      </c>
    </row>
    <row r="130" s="2" customFormat="1">
      <c r="A130" s="38"/>
      <c r="B130" s="39"/>
      <c r="C130" s="40"/>
      <c r="D130" s="244" t="s">
        <v>145</v>
      </c>
      <c r="E130" s="40"/>
      <c r="F130" s="245" t="s">
        <v>176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89</v>
      </c>
    </row>
    <row r="131" s="15" customFormat="1">
      <c r="A131" s="15"/>
      <c r="B131" s="282"/>
      <c r="C131" s="283"/>
      <c r="D131" s="239" t="s">
        <v>223</v>
      </c>
      <c r="E131" s="284" t="s">
        <v>1</v>
      </c>
      <c r="F131" s="285" t="s">
        <v>488</v>
      </c>
      <c r="G131" s="283"/>
      <c r="H131" s="284" t="s">
        <v>1</v>
      </c>
      <c r="I131" s="286"/>
      <c r="J131" s="283"/>
      <c r="K131" s="283"/>
      <c r="L131" s="287"/>
      <c r="M131" s="288"/>
      <c r="N131" s="289"/>
      <c r="O131" s="289"/>
      <c r="P131" s="289"/>
      <c r="Q131" s="289"/>
      <c r="R131" s="289"/>
      <c r="S131" s="289"/>
      <c r="T131" s="29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91" t="s">
        <v>223</v>
      </c>
      <c r="AU131" s="291" t="s">
        <v>89</v>
      </c>
      <c r="AV131" s="15" t="s">
        <v>14</v>
      </c>
      <c r="AW131" s="15" t="s">
        <v>34</v>
      </c>
      <c r="AX131" s="15" t="s">
        <v>80</v>
      </c>
      <c r="AY131" s="291" t="s">
        <v>135</v>
      </c>
    </row>
    <row r="132" s="13" customFormat="1">
      <c r="A132" s="13"/>
      <c r="B132" s="256"/>
      <c r="C132" s="257"/>
      <c r="D132" s="239" t="s">
        <v>223</v>
      </c>
      <c r="E132" s="258" t="s">
        <v>1</v>
      </c>
      <c r="F132" s="259" t="s">
        <v>771</v>
      </c>
      <c r="G132" s="257"/>
      <c r="H132" s="260">
        <v>25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6" t="s">
        <v>223</v>
      </c>
      <c r="AU132" s="266" t="s">
        <v>89</v>
      </c>
      <c r="AV132" s="13" t="s">
        <v>89</v>
      </c>
      <c r="AW132" s="13" t="s">
        <v>34</v>
      </c>
      <c r="AX132" s="13" t="s">
        <v>80</v>
      </c>
      <c r="AY132" s="266" t="s">
        <v>135</v>
      </c>
    </row>
    <row r="133" s="14" customFormat="1">
      <c r="A133" s="14"/>
      <c r="B133" s="267"/>
      <c r="C133" s="268"/>
      <c r="D133" s="239" t="s">
        <v>223</v>
      </c>
      <c r="E133" s="269" t="s">
        <v>1</v>
      </c>
      <c r="F133" s="270" t="s">
        <v>225</v>
      </c>
      <c r="G133" s="268"/>
      <c r="H133" s="271">
        <v>25</v>
      </c>
      <c r="I133" s="272"/>
      <c r="J133" s="268"/>
      <c r="K133" s="268"/>
      <c r="L133" s="273"/>
      <c r="M133" s="274"/>
      <c r="N133" s="275"/>
      <c r="O133" s="275"/>
      <c r="P133" s="275"/>
      <c r="Q133" s="275"/>
      <c r="R133" s="275"/>
      <c r="S133" s="275"/>
      <c r="T133" s="27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77" t="s">
        <v>223</v>
      </c>
      <c r="AU133" s="277" t="s">
        <v>89</v>
      </c>
      <c r="AV133" s="14" t="s">
        <v>142</v>
      </c>
      <c r="AW133" s="14" t="s">
        <v>34</v>
      </c>
      <c r="AX133" s="14" t="s">
        <v>14</v>
      </c>
      <c r="AY133" s="277" t="s">
        <v>135</v>
      </c>
    </row>
    <row r="134" s="2" customFormat="1" ht="37.8" customHeight="1">
      <c r="A134" s="38"/>
      <c r="B134" s="39"/>
      <c r="C134" s="226" t="s">
        <v>89</v>
      </c>
      <c r="D134" s="226" t="s">
        <v>137</v>
      </c>
      <c r="E134" s="227" t="s">
        <v>566</v>
      </c>
      <c r="F134" s="228" t="s">
        <v>567</v>
      </c>
      <c r="G134" s="229" t="s">
        <v>174</v>
      </c>
      <c r="H134" s="230">
        <v>25</v>
      </c>
      <c r="I134" s="231"/>
      <c r="J134" s="232">
        <f>ROUND(I134*H134,2)</f>
        <v>0</v>
      </c>
      <c r="K134" s="228" t="s">
        <v>141</v>
      </c>
      <c r="L134" s="44"/>
      <c r="M134" s="233" t="s">
        <v>1</v>
      </c>
      <c r="N134" s="234" t="s">
        <v>45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142</v>
      </c>
      <c r="AT134" s="237" t="s">
        <v>137</v>
      </c>
      <c r="AU134" s="237" t="s">
        <v>89</v>
      </c>
      <c r="AY134" s="17" t="s">
        <v>135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14</v>
      </c>
      <c r="BK134" s="238">
        <f>ROUND(I134*H134,2)</f>
        <v>0</v>
      </c>
      <c r="BL134" s="17" t="s">
        <v>142</v>
      </c>
      <c r="BM134" s="237" t="s">
        <v>772</v>
      </c>
    </row>
    <row r="135" s="2" customFormat="1">
      <c r="A135" s="38"/>
      <c r="B135" s="39"/>
      <c r="C135" s="40"/>
      <c r="D135" s="239" t="s">
        <v>144</v>
      </c>
      <c r="E135" s="40"/>
      <c r="F135" s="240" t="s">
        <v>569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144</v>
      </c>
      <c r="AU135" s="17" t="s">
        <v>89</v>
      </c>
    </row>
    <row r="136" s="2" customFormat="1">
      <c r="A136" s="38"/>
      <c r="B136" s="39"/>
      <c r="C136" s="40"/>
      <c r="D136" s="244" t="s">
        <v>145</v>
      </c>
      <c r="E136" s="40"/>
      <c r="F136" s="245" t="s">
        <v>570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89</v>
      </c>
    </row>
    <row r="137" s="2" customFormat="1" ht="37.8" customHeight="1">
      <c r="A137" s="38"/>
      <c r="B137" s="39"/>
      <c r="C137" s="226" t="s">
        <v>151</v>
      </c>
      <c r="D137" s="226" t="s">
        <v>137</v>
      </c>
      <c r="E137" s="227" t="s">
        <v>571</v>
      </c>
      <c r="F137" s="228" t="s">
        <v>572</v>
      </c>
      <c r="G137" s="229" t="s">
        <v>174</v>
      </c>
      <c r="H137" s="230">
        <v>350</v>
      </c>
      <c r="I137" s="231"/>
      <c r="J137" s="232">
        <f>ROUND(I137*H137,2)</f>
        <v>0</v>
      </c>
      <c r="K137" s="228" t="s">
        <v>141</v>
      </c>
      <c r="L137" s="44"/>
      <c r="M137" s="233" t="s">
        <v>1</v>
      </c>
      <c r="N137" s="234" t="s">
        <v>45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142</v>
      </c>
      <c r="AT137" s="237" t="s">
        <v>137</v>
      </c>
      <c r="AU137" s="237" t="s">
        <v>89</v>
      </c>
      <c r="AY137" s="17" t="s">
        <v>135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14</v>
      </c>
      <c r="BK137" s="238">
        <f>ROUND(I137*H137,2)</f>
        <v>0</v>
      </c>
      <c r="BL137" s="17" t="s">
        <v>142</v>
      </c>
      <c r="BM137" s="237" t="s">
        <v>773</v>
      </c>
    </row>
    <row r="138" s="2" customFormat="1">
      <c r="A138" s="38"/>
      <c r="B138" s="39"/>
      <c r="C138" s="40"/>
      <c r="D138" s="239" t="s">
        <v>144</v>
      </c>
      <c r="E138" s="40"/>
      <c r="F138" s="240" t="s">
        <v>574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144</v>
      </c>
      <c r="AU138" s="17" t="s">
        <v>89</v>
      </c>
    </row>
    <row r="139" s="2" customFormat="1">
      <c r="A139" s="38"/>
      <c r="B139" s="39"/>
      <c r="C139" s="40"/>
      <c r="D139" s="244" t="s">
        <v>145</v>
      </c>
      <c r="E139" s="40"/>
      <c r="F139" s="245" t="s">
        <v>575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145</v>
      </c>
      <c r="AU139" s="17" t="s">
        <v>89</v>
      </c>
    </row>
    <row r="140" s="13" customFormat="1">
      <c r="A140" s="13"/>
      <c r="B140" s="256"/>
      <c r="C140" s="257"/>
      <c r="D140" s="239" t="s">
        <v>223</v>
      </c>
      <c r="E140" s="258" t="s">
        <v>1</v>
      </c>
      <c r="F140" s="259" t="s">
        <v>774</v>
      </c>
      <c r="G140" s="257"/>
      <c r="H140" s="260">
        <v>350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6" t="s">
        <v>223</v>
      </c>
      <c r="AU140" s="266" t="s">
        <v>89</v>
      </c>
      <c r="AV140" s="13" t="s">
        <v>89</v>
      </c>
      <c r="AW140" s="13" t="s">
        <v>34</v>
      </c>
      <c r="AX140" s="13" t="s">
        <v>80</v>
      </c>
      <c r="AY140" s="266" t="s">
        <v>135</v>
      </c>
    </row>
    <row r="141" s="14" customFormat="1">
      <c r="A141" s="14"/>
      <c r="B141" s="267"/>
      <c r="C141" s="268"/>
      <c r="D141" s="239" t="s">
        <v>223</v>
      </c>
      <c r="E141" s="269" t="s">
        <v>1</v>
      </c>
      <c r="F141" s="270" t="s">
        <v>225</v>
      </c>
      <c r="G141" s="268"/>
      <c r="H141" s="271">
        <v>350</v>
      </c>
      <c r="I141" s="272"/>
      <c r="J141" s="268"/>
      <c r="K141" s="268"/>
      <c r="L141" s="273"/>
      <c r="M141" s="274"/>
      <c r="N141" s="275"/>
      <c r="O141" s="275"/>
      <c r="P141" s="275"/>
      <c r="Q141" s="275"/>
      <c r="R141" s="275"/>
      <c r="S141" s="275"/>
      <c r="T141" s="27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7" t="s">
        <v>223</v>
      </c>
      <c r="AU141" s="277" t="s">
        <v>89</v>
      </c>
      <c r="AV141" s="14" t="s">
        <v>142</v>
      </c>
      <c r="AW141" s="14" t="s">
        <v>34</v>
      </c>
      <c r="AX141" s="14" t="s">
        <v>14</v>
      </c>
      <c r="AY141" s="277" t="s">
        <v>135</v>
      </c>
    </row>
    <row r="142" s="2" customFormat="1" ht="33" customHeight="1">
      <c r="A142" s="38"/>
      <c r="B142" s="39"/>
      <c r="C142" s="226" t="s">
        <v>142</v>
      </c>
      <c r="D142" s="226" t="s">
        <v>137</v>
      </c>
      <c r="E142" s="227" t="s">
        <v>577</v>
      </c>
      <c r="F142" s="228" t="s">
        <v>578</v>
      </c>
      <c r="G142" s="229" t="s">
        <v>399</v>
      </c>
      <c r="H142" s="230">
        <v>45</v>
      </c>
      <c r="I142" s="231"/>
      <c r="J142" s="232">
        <f>ROUND(I142*H142,2)</f>
        <v>0</v>
      </c>
      <c r="K142" s="228" t="s">
        <v>141</v>
      </c>
      <c r="L142" s="44"/>
      <c r="M142" s="233" t="s">
        <v>1</v>
      </c>
      <c r="N142" s="234" t="s">
        <v>45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142</v>
      </c>
      <c r="AT142" s="237" t="s">
        <v>137</v>
      </c>
      <c r="AU142" s="237" t="s">
        <v>89</v>
      </c>
      <c r="AY142" s="17" t="s">
        <v>135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14</v>
      </c>
      <c r="BK142" s="238">
        <f>ROUND(I142*H142,2)</f>
        <v>0</v>
      </c>
      <c r="BL142" s="17" t="s">
        <v>142</v>
      </c>
      <c r="BM142" s="237" t="s">
        <v>775</v>
      </c>
    </row>
    <row r="143" s="2" customFormat="1">
      <c r="A143" s="38"/>
      <c r="B143" s="39"/>
      <c r="C143" s="40"/>
      <c r="D143" s="239" t="s">
        <v>144</v>
      </c>
      <c r="E143" s="40"/>
      <c r="F143" s="240" t="s">
        <v>444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144</v>
      </c>
      <c r="AU143" s="17" t="s">
        <v>89</v>
      </c>
    </row>
    <row r="144" s="2" customFormat="1">
      <c r="A144" s="38"/>
      <c r="B144" s="39"/>
      <c r="C144" s="40"/>
      <c r="D144" s="244" t="s">
        <v>145</v>
      </c>
      <c r="E144" s="40"/>
      <c r="F144" s="245" t="s">
        <v>580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145</v>
      </c>
      <c r="AU144" s="17" t="s">
        <v>89</v>
      </c>
    </row>
    <row r="145" s="13" customFormat="1">
      <c r="A145" s="13"/>
      <c r="B145" s="256"/>
      <c r="C145" s="257"/>
      <c r="D145" s="239" t="s">
        <v>223</v>
      </c>
      <c r="E145" s="258" t="s">
        <v>1</v>
      </c>
      <c r="F145" s="259" t="s">
        <v>776</v>
      </c>
      <c r="G145" s="257"/>
      <c r="H145" s="260">
        <v>45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6" t="s">
        <v>223</v>
      </c>
      <c r="AU145" s="266" t="s">
        <v>89</v>
      </c>
      <c r="AV145" s="13" t="s">
        <v>89</v>
      </c>
      <c r="AW145" s="13" t="s">
        <v>34</v>
      </c>
      <c r="AX145" s="13" t="s">
        <v>80</v>
      </c>
      <c r="AY145" s="266" t="s">
        <v>135</v>
      </c>
    </row>
    <row r="146" s="14" customFormat="1">
      <c r="A146" s="14"/>
      <c r="B146" s="267"/>
      <c r="C146" s="268"/>
      <c r="D146" s="239" t="s">
        <v>223</v>
      </c>
      <c r="E146" s="269" t="s">
        <v>1</v>
      </c>
      <c r="F146" s="270" t="s">
        <v>225</v>
      </c>
      <c r="G146" s="268"/>
      <c r="H146" s="271">
        <v>45</v>
      </c>
      <c r="I146" s="272"/>
      <c r="J146" s="268"/>
      <c r="K146" s="268"/>
      <c r="L146" s="273"/>
      <c r="M146" s="274"/>
      <c r="N146" s="275"/>
      <c r="O146" s="275"/>
      <c r="P146" s="275"/>
      <c r="Q146" s="275"/>
      <c r="R146" s="275"/>
      <c r="S146" s="275"/>
      <c r="T146" s="27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7" t="s">
        <v>223</v>
      </c>
      <c r="AU146" s="277" t="s">
        <v>89</v>
      </c>
      <c r="AV146" s="14" t="s">
        <v>142</v>
      </c>
      <c r="AW146" s="14" t="s">
        <v>34</v>
      </c>
      <c r="AX146" s="14" t="s">
        <v>14</v>
      </c>
      <c r="AY146" s="277" t="s">
        <v>135</v>
      </c>
    </row>
    <row r="147" s="2" customFormat="1" ht="16.5" customHeight="1">
      <c r="A147" s="38"/>
      <c r="B147" s="39"/>
      <c r="C147" s="226" t="s">
        <v>160</v>
      </c>
      <c r="D147" s="226" t="s">
        <v>137</v>
      </c>
      <c r="E147" s="227" t="s">
        <v>582</v>
      </c>
      <c r="F147" s="228" t="s">
        <v>583</v>
      </c>
      <c r="G147" s="229" t="s">
        <v>174</v>
      </c>
      <c r="H147" s="230">
        <v>25</v>
      </c>
      <c r="I147" s="231"/>
      <c r="J147" s="232">
        <f>ROUND(I147*H147,2)</f>
        <v>0</v>
      </c>
      <c r="K147" s="228" t="s">
        <v>141</v>
      </c>
      <c r="L147" s="44"/>
      <c r="M147" s="233" t="s">
        <v>1</v>
      </c>
      <c r="N147" s="234" t="s">
        <v>45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142</v>
      </c>
      <c r="AT147" s="237" t="s">
        <v>137</v>
      </c>
      <c r="AU147" s="237" t="s">
        <v>89</v>
      </c>
      <c r="AY147" s="17" t="s">
        <v>135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14</v>
      </c>
      <c r="BK147" s="238">
        <f>ROUND(I147*H147,2)</f>
        <v>0</v>
      </c>
      <c r="BL147" s="17" t="s">
        <v>142</v>
      </c>
      <c r="BM147" s="237" t="s">
        <v>777</v>
      </c>
    </row>
    <row r="148" s="2" customFormat="1">
      <c r="A148" s="38"/>
      <c r="B148" s="39"/>
      <c r="C148" s="40"/>
      <c r="D148" s="239" t="s">
        <v>144</v>
      </c>
      <c r="E148" s="40"/>
      <c r="F148" s="240" t="s">
        <v>585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144</v>
      </c>
      <c r="AU148" s="17" t="s">
        <v>89</v>
      </c>
    </row>
    <row r="149" s="2" customFormat="1">
      <c r="A149" s="38"/>
      <c r="B149" s="39"/>
      <c r="C149" s="40"/>
      <c r="D149" s="244" t="s">
        <v>145</v>
      </c>
      <c r="E149" s="40"/>
      <c r="F149" s="245" t="s">
        <v>586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145</v>
      </c>
      <c r="AU149" s="17" t="s">
        <v>89</v>
      </c>
    </row>
    <row r="150" s="2" customFormat="1" ht="24.15" customHeight="1">
      <c r="A150" s="38"/>
      <c r="B150" s="39"/>
      <c r="C150" s="226" t="s">
        <v>165</v>
      </c>
      <c r="D150" s="226" t="s">
        <v>137</v>
      </c>
      <c r="E150" s="227" t="s">
        <v>613</v>
      </c>
      <c r="F150" s="228" t="s">
        <v>614</v>
      </c>
      <c r="G150" s="229" t="s">
        <v>140</v>
      </c>
      <c r="H150" s="230">
        <v>83</v>
      </c>
      <c r="I150" s="231"/>
      <c r="J150" s="232">
        <f>ROUND(I150*H150,2)</f>
        <v>0</v>
      </c>
      <c r="K150" s="228" t="s">
        <v>141</v>
      </c>
      <c r="L150" s="44"/>
      <c r="M150" s="233" t="s">
        <v>1</v>
      </c>
      <c r="N150" s="234" t="s">
        <v>45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142</v>
      </c>
      <c r="AT150" s="237" t="s">
        <v>137</v>
      </c>
      <c r="AU150" s="237" t="s">
        <v>89</v>
      </c>
      <c r="AY150" s="17" t="s">
        <v>135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14</v>
      </c>
      <c r="BK150" s="238">
        <f>ROUND(I150*H150,2)</f>
        <v>0</v>
      </c>
      <c r="BL150" s="17" t="s">
        <v>142</v>
      </c>
      <c r="BM150" s="237" t="s">
        <v>778</v>
      </c>
    </row>
    <row r="151" s="2" customFormat="1">
      <c r="A151" s="38"/>
      <c r="B151" s="39"/>
      <c r="C151" s="40"/>
      <c r="D151" s="239" t="s">
        <v>144</v>
      </c>
      <c r="E151" s="40"/>
      <c r="F151" s="240" t="s">
        <v>616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144</v>
      </c>
      <c r="AU151" s="17" t="s">
        <v>89</v>
      </c>
    </row>
    <row r="152" s="2" customFormat="1">
      <c r="A152" s="38"/>
      <c r="B152" s="39"/>
      <c r="C152" s="40"/>
      <c r="D152" s="244" t="s">
        <v>145</v>
      </c>
      <c r="E152" s="40"/>
      <c r="F152" s="245" t="s">
        <v>617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89</v>
      </c>
    </row>
    <row r="153" s="13" customFormat="1">
      <c r="A153" s="13"/>
      <c r="B153" s="256"/>
      <c r="C153" s="257"/>
      <c r="D153" s="239" t="s">
        <v>223</v>
      </c>
      <c r="E153" s="258" t="s">
        <v>1</v>
      </c>
      <c r="F153" s="259" t="s">
        <v>779</v>
      </c>
      <c r="G153" s="257"/>
      <c r="H153" s="260">
        <v>83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6" t="s">
        <v>223</v>
      </c>
      <c r="AU153" s="266" t="s">
        <v>89</v>
      </c>
      <c r="AV153" s="13" t="s">
        <v>89</v>
      </c>
      <c r="AW153" s="13" t="s">
        <v>34</v>
      </c>
      <c r="AX153" s="13" t="s">
        <v>80</v>
      </c>
      <c r="AY153" s="266" t="s">
        <v>135</v>
      </c>
    </row>
    <row r="154" s="14" customFormat="1">
      <c r="A154" s="14"/>
      <c r="B154" s="267"/>
      <c r="C154" s="268"/>
      <c r="D154" s="239" t="s">
        <v>223</v>
      </c>
      <c r="E154" s="269" t="s">
        <v>1</v>
      </c>
      <c r="F154" s="270" t="s">
        <v>225</v>
      </c>
      <c r="G154" s="268"/>
      <c r="H154" s="271">
        <v>83</v>
      </c>
      <c r="I154" s="272"/>
      <c r="J154" s="268"/>
      <c r="K154" s="268"/>
      <c r="L154" s="273"/>
      <c r="M154" s="274"/>
      <c r="N154" s="275"/>
      <c r="O154" s="275"/>
      <c r="P154" s="275"/>
      <c r="Q154" s="275"/>
      <c r="R154" s="275"/>
      <c r="S154" s="275"/>
      <c r="T154" s="27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7" t="s">
        <v>223</v>
      </c>
      <c r="AU154" s="277" t="s">
        <v>89</v>
      </c>
      <c r="AV154" s="14" t="s">
        <v>142</v>
      </c>
      <c r="AW154" s="14" t="s">
        <v>34</v>
      </c>
      <c r="AX154" s="14" t="s">
        <v>14</v>
      </c>
      <c r="AY154" s="277" t="s">
        <v>135</v>
      </c>
    </row>
    <row r="155" s="12" customFormat="1" ht="22.8" customHeight="1">
      <c r="A155" s="12"/>
      <c r="B155" s="210"/>
      <c r="C155" s="211"/>
      <c r="D155" s="212" t="s">
        <v>79</v>
      </c>
      <c r="E155" s="224" t="s">
        <v>160</v>
      </c>
      <c r="F155" s="224" t="s">
        <v>177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SUM(P156:P186)</f>
        <v>0</v>
      </c>
      <c r="Q155" s="218"/>
      <c r="R155" s="219">
        <f>SUM(R156:R186)</f>
        <v>21.305774999999997</v>
      </c>
      <c r="S155" s="218"/>
      <c r="T155" s="220">
        <f>SUM(T156:T186)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14</v>
      </c>
      <c r="AT155" s="222" t="s">
        <v>79</v>
      </c>
      <c r="AU155" s="222" t="s">
        <v>14</v>
      </c>
      <c r="AY155" s="221" t="s">
        <v>135</v>
      </c>
      <c r="BK155" s="223">
        <f>SUM(BK156:BK186)</f>
        <v>0</v>
      </c>
    </row>
    <row r="156" s="2" customFormat="1" ht="21.75" customHeight="1">
      <c r="A156" s="38"/>
      <c r="B156" s="39"/>
      <c r="C156" s="226" t="s">
        <v>171</v>
      </c>
      <c r="D156" s="226" t="s">
        <v>137</v>
      </c>
      <c r="E156" s="227" t="s">
        <v>184</v>
      </c>
      <c r="F156" s="228" t="s">
        <v>185</v>
      </c>
      <c r="G156" s="229" t="s">
        <v>140</v>
      </c>
      <c r="H156" s="230">
        <v>83</v>
      </c>
      <c r="I156" s="231"/>
      <c r="J156" s="232">
        <f>ROUND(I156*H156,2)</f>
        <v>0</v>
      </c>
      <c r="K156" s="228" t="s">
        <v>141</v>
      </c>
      <c r="L156" s="44"/>
      <c r="M156" s="233" t="s">
        <v>1</v>
      </c>
      <c r="N156" s="234" t="s">
        <v>45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142</v>
      </c>
      <c r="AT156" s="237" t="s">
        <v>137</v>
      </c>
      <c r="AU156" s="237" t="s">
        <v>89</v>
      </c>
      <c r="AY156" s="17" t="s">
        <v>135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14</v>
      </c>
      <c r="BK156" s="238">
        <f>ROUND(I156*H156,2)</f>
        <v>0</v>
      </c>
      <c r="BL156" s="17" t="s">
        <v>142</v>
      </c>
      <c r="BM156" s="237" t="s">
        <v>780</v>
      </c>
    </row>
    <row r="157" s="2" customFormat="1">
      <c r="A157" s="38"/>
      <c r="B157" s="39"/>
      <c r="C157" s="40"/>
      <c r="D157" s="239" t="s">
        <v>144</v>
      </c>
      <c r="E157" s="40"/>
      <c r="F157" s="240" t="s">
        <v>781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144</v>
      </c>
      <c r="AU157" s="17" t="s">
        <v>89</v>
      </c>
    </row>
    <row r="158" s="2" customFormat="1">
      <c r="A158" s="38"/>
      <c r="B158" s="39"/>
      <c r="C158" s="40"/>
      <c r="D158" s="244" t="s">
        <v>145</v>
      </c>
      <c r="E158" s="40"/>
      <c r="F158" s="245" t="s">
        <v>187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145</v>
      </c>
      <c r="AU158" s="17" t="s">
        <v>89</v>
      </c>
    </row>
    <row r="159" s="13" customFormat="1">
      <c r="A159" s="13"/>
      <c r="B159" s="256"/>
      <c r="C159" s="257"/>
      <c r="D159" s="239" t="s">
        <v>223</v>
      </c>
      <c r="E159" s="258" t="s">
        <v>1</v>
      </c>
      <c r="F159" s="259" t="s">
        <v>779</v>
      </c>
      <c r="G159" s="257"/>
      <c r="H159" s="260">
        <v>83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6" t="s">
        <v>223</v>
      </c>
      <c r="AU159" s="266" t="s">
        <v>89</v>
      </c>
      <c r="AV159" s="13" t="s">
        <v>89</v>
      </c>
      <c r="AW159" s="13" t="s">
        <v>34</v>
      </c>
      <c r="AX159" s="13" t="s">
        <v>80</v>
      </c>
      <c r="AY159" s="266" t="s">
        <v>135</v>
      </c>
    </row>
    <row r="160" s="14" customFormat="1">
      <c r="A160" s="14"/>
      <c r="B160" s="267"/>
      <c r="C160" s="268"/>
      <c r="D160" s="239" t="s">
        <v>223</v>
      </c>
      <c r="E160" s="269" t="s">
        <v>1</v>
      </c>
      <c r="F160" s="270" t="s">
        <v>225</v>
      </c>
      <c r="G160" s="268"/>
      <c r="H160" s="271">
        <v>83</v>
      </c>
      <c r="I160" s="272"/>
      <c r="J160" s="268"/>
      <c r="K160" s="268"/>
      <c r="L160" s="273"/>
      <c r="M160" s="274"/>
      <c r="N160" s="275"/>
      <c r="O160" s="275"/>
      <c r="P160" s="275"/>
      <c r="Q160" s="275"/>
      <c r="R160" s="275"/>
      <c r="S160" s="275"/>
      <c r="T160" s="27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7" t="s">
        <v>223</v>
      </c>
      <c r="AU160" s="277" t="s">
        <v>89</v>
      </c>
      <c r="AV160" s="14" t="s">
        <v>142</v>
      </c>
      <c r="AW160" s="14" t="s">
        <v>34</v>
      </c>
      <c r="AX160" s="14" t="s">
        <v>14</v>
      </c>
      <c r="AY160" s="277" t="s">
        <v>135</v>
      </c>
    </row>
    <row r="161" s="2" customFormat="1" ht="24.15" customHeight="1">
      <c r="A161" s="38"/>
      <c r="B161" s="39"/>
      <c r="C161" s="226" t="s">
        <v>178</v>
      </c>
      <c r="D161" s="226" t="s">
        <v>137</v>
      </c>
      <c r="E161" s="227" t="s">
        <v>237</v>
      </c>
      <c r="F161" s="228" t="s">
        <v>238</v>
      </c>
      <c r="G161" s="229" t="s">
        <v>140</v>
      </c>
      <c r="H161" s="230">
        <v>18.5</v>
      </c>
      <c r="I161" s="231"/>
      <c r="J161" s="232">
        <f>ROUND(I161*H161,2)</f>
        <v>0</v>
      </c>
      <c r="K161" s="228" t="s">
        <v>141</v>
      </c>
      <c r="L161" s="44"/>
      <c r="M161" s="233" t="s">
        <v>1</v>
      </c>
      <c r="N161" s="234" t="s">
        <v>45</v>
      </c>
      <c r="O161" s="91"/>
      <c r="P161" s="235">
        <f>O161*H161</f>
        <v>0</v>
      </c>
      <c r="Q161" s="235">
        <v>0.11162</v>
      </c>
      <c r="R161" s="235">
        <f>Q161*H161</f>
        <v>2.0649699999999998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142</v>
      </c>
      <c r="AT161" s="237" t="s">
        <v>137</v>
      </c>
      <c r="AU161" s="237" t="s">
        <v>89</v>
      </c>
      <c r="AY161" s="17" t="s">
        <v>135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14</v>
      </c>
      <c r="BK161" s="238">
        <f>ROUND(I161*H161,2)</f>
        <v>0</v>
      </c>
      <c r="BL161" s="17" t="s">
        <v>142</v>
      </c>
      <c r="BM161" s="237" t="s">
        <v>782</v>
      </c>
    </row>
    <row r="162" s="2" customFormat="1">
      <c r="A162" s="38"/>
      <c r="B162" s="39"/>
      <c r="C162" s="40"/>
      <c r="D162" s="239" t="s">
        <v>144</v>
      </c>
      <c r="E162" s="40"/>
      <c r="F162" s="240" t="s">
        <v>783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144</v>
      </c>
      <c r="AU162" s="17" t="s">
        <v>89</v>
      </c>
    </row>
    <row r="163" s="2" customFormat="1">
      <c r="A163" s="38"/>
      <c r="B163" s="39"/>
      <c r="C163" s="40"/>
      <c r="D163" s="244" t="s">
        <v>145</v>
      </c>
      <c r="E163" s="40"/>
      <c r="F163" s="245" t="s">
        <v>240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145</v>
      </c>
      <c r="AU163" s="17" t="s">
        <v>89</v>
      </c>
    </row>
    <row r="164" s="13" customFormat="1">
      <c r="A164" s="13"/>
      <c r="B164" s="256"/>
      <c r="C164" s="257"/>
      <c r="D164" s="239" t="s">
        <v>223</v>
      </c>
      <c r="E164" s="258" t="s">
        <v>1</v>
      </c>
      <c r="F164" s="259" t="s">
        <v>784</v>
      </c>
      <c r="G164" s="257"/>
      <c r="H164" s="260">
        <v>18.5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6" t="s">
        <v>223</v>
      </c>
      <c r="AU164" s="266" t="s">
        <v>89</v>
      </c>
      <c r="AV164" s="13" t="s">
        <v>89</v>
      </c>
      <c r="AW164" s="13" t="s">
        <v>34</v>
      </c>
      <c r="AX164" s="13" t="s">
        <v>80</v>
      </c>
      <c r="AY164" s="266" t="s">
        <v>135</v>
      </c>
    </row>
    <row r="165" s="14" customFormat="1">
      <c r="A165" s="14"/>
      <c r="B165" s="267"/>
      <c r="C165" s="268"/>
      <c r="D165" s="239" t="s">
        <v>223</v>
      </c>
      <c r="E165" s="269" t="s">
        <v>1</v>
      </c>
      <c r="F165" s="270" t="s">
        <v>225</v>
      </c>
      <c r="G165" s="268"/>
      <c r="H165" s="271">
        <v>18.5</v>
      </c>
      <c r="I165" s="272"/>
      <c r="J165" s="268"/>
      <c r="K165" s="268"/>
      <c r="L165" s="273"/>
      <c r="M165" s="274"/>
      <c r="N165" s="275"/>
      <c r="O165" s="275"/>
      <c r="P165" s="275"/>
      <c r="Q165" s="275"/>
      <c r="R165" s="275"/>
      <c r="S165" s="275"/>
      <c r="T165" s="27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7" t="s">
        <v>223</v>
      </c>
      <c r="AU165" s="277" t="s">
        <v>89</v>
      </c>
      <c r="AV165" s="14" t="s">
        <v>142</v>
      </c>
      <c r="AW165" s="14" t="s">
        <v>34</v>
      </c>
      <c r="AX165" s="14" t="s">
        <v>14</v>
      </c>
      <c r="AY165" s="277" t="s">
        <v>135</v>
      </c>
    </row>
    <row r="166" s="2" customFormat="1" ht="21.75" customHeight="1">
      <c r="A166" s="38"/>
      <c r="B166" s="39"/>
      <c r="C166" s="246" t="s">
        <v>183</v>
      </c>
      <c r="D166" s="246" t="s">
        <v>219</v>
      </c>
      <c r="E166" s="247" t="s">
        <v>785</v>
      </c>
      <c r="F166" s="248" t="s">
        <v>786</v>
      </c>
      <c r="G166" s="249" t="s">
        <v>140</v>
      </c>
      <c r="H166" s="250">
        <v>2.5750000000000002</v>
      </c>
      <c r="I166" s="251"/>
      <c r="J166" s="252">
        <f>ROUND(I166*H166,2)</f>
        <v>0</v>
      </c>
      <c r="K166" s="248" t="s">
        <v>141</v>
      </c>
      <c r="L166" s="253"/>
      <c r="M166" s="254" t="s">
        <v>1</v>
      </c>
      <c r="N166" s="255" t="s">
        <v>45</v>
      </c>
      <c r="O166" s="91"/>
      <c r="P166" s="235">
        <f>O166*H166</f>
        <v>0</v>
      </c>
      <c r="Q166" s="235">
        <v>0.14999999999999999</v>
      </c>
      <c r="R166" s="235">
        <f>Q166*H166</f>
        <v>0.38625000000000004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178</v>
      </c>
      <c r="AT166" s="237" t="s">
        <v>219</v>
      </c>
      <c r="AU166" s="237" t="s">
        <v>89</v>
      </c>
      <c r="AY166" s="17" t="s">
        <v>135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14</v>
      </c>
      <c r="BK166" s="238">
        <f>ROUND(I166*H166,2)</f>
        <v>0</v>
      </c>
      <c r="BL166" s="17" t="s">
        <v>142</v>
      </c>
      <c r="BM166" s="237" t="s">
        <v>787</v>
      </c>
    </row>
    <row r="167" s="2" customFormat="1">
      <c r="A167" s="38"/>
      <c r="B167" s="39"/>
      <c r="C167" s="40"/>
      <c r="D167" s="239" t="s">
        <v>144</v>
      </c>
      <c r="E167" s="40"/>
      <c r="F167" s="240" t="s">
        <v>786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144</v>
      </c>
      <c r="AU167" s="17" t="s">
        <v>89</v>
      </c>
    </row>
    <row r="168" s="2" customFormat="1">
      <c r="A168" s="38"/>
      <c r="B168" s="39"/>
      <c r="C168" s="40"/>
      <c r="D168" s="239" t="s">
        <v>642</v>
      </c>
      <c r="E168" s="40"/>
      <c r="F168" s="292" t="s">
        <v>788</v>
      </c>
      <c r="G168" s="40"/>
      <c r="H168" s="40"/>
      <c r="I168" s="241"/>
      <c r="J168" s="40"/>
      <c r="K168" s="40"/>
      <c r="L168" s="44"/>
      <c r="M168" s="242"/>
      <c r="N168" s="243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642</v>
      </c>
      <c r="AU168" s="17" t="s">
        <v>89</v>
      </c>
    </row>
    <row r="169" s="13" customFormat="1">
      <c r="A169" s="13"/>
      <c r="B169" s="256"/>
      <c r="C169" s="257"/>
      <c r="D169" s="239" t="s">
        <v>223</v>
      </c>
      <c r="E169" s="257"/>
      <c r="F169" s="259" t="s">
        <v>789</v>
      </c>
      <c r="G169" s="257"/>
      <c r="H169" s="260">
        <v>2.5750000000000002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6" t="s">
        <v>223</v>
      </c>
      <c r="AU169" s="266" t="s">
        <v>89</v>
      </c>
      <c r="AV169" s="13" t="s">
        <v>89</v>
      </c>
      <c r="AW169" s="13" t="s">
        <v>4</v>
      </c>
      <c r="AX169" s="13" t="s">
        <v>14</v>
      </c>
      <c r="AY169" s="266" t="s">
        <v>135</v>
      </c>
    </row>
    <row r="170" s="2" customFormat="1" ht="21.75" customHeight="1">
      <c r="A170" s="38"/>
      <c r="B170" s="39"/>
      <c r="C170" s="246" t="s">
        <v>188</v>
      </c>
      <c r="D170" s="246" t="s">
        <v>219</v>
      </c>
      <c r="E170" s="247" t="s">
        <v>790</v>
      </c>
      <c r="F170" s="248" t="s">
        <v>791</v>
      </c>
      <c r="G170" s="249" t="s">
        <v>140</v>
      </c>
      <c r="H170" s="250">
        <v>16.48</v>
      </c>
      <c r="I170" s="251"/>
      <c r="J170" s="252">
        <f>ROUND(I170*H170,2)</f>
        <v>0</v>
      </c>
      <c r="K170" s="248" t="s">
        <v>141</v>
      </c>
      <c r="L170" s="253"/>
      <c r="M170" s="254" t="s">
        <v>1</v>
      </c>
      <c r="N170" s="255" t="s">
        <v>45</v>
      </c>
      <c r="O170" s="91"/>
      <c r="P170" s="235">
        <f>O170*H170</f>
        <v>0</v>
      </c>
      <c r="Q170" s="235">
        <v>0.17599999999999999</v>
      </c>
      <c r="R170" s="235">
        <f>Q170*H170</f>
        <v>2.9004799999999999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178</v>
      </c>
      <c r="AT170" s="237" t="s">
        <v>219</v>
      </c>
      <c r="AU170" s="237" t="s">
        <v>89</v>
      </c>
      <c r="AY170" s="17" t="s">
        <v>135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14</v>
      </c>
      <c r="BK170" s="238">
        <f>ROUND(I170*H170,2)</f>
        <v>0</v>
      </c>
      <c r="BL170" s="17" t="s">
        <v>142</v>
      </c>
      <c r="BM170" s="237" t="s">
        <v>792</v>
      </c>
    </row>
    <row r="171" s="2" customFormat="1">
      <c r="A171" s="38"/>
      <c r="B171" s="39"/>
      <c r="C171" s="40"/>
      <c r="D171" s="239" t="s">
        <v>144</v>
      </c>
      <c r="E171" s="40"/>
      <c r="F171" s="240" t="s">
        <v>791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144</v>
      </c>
      <c r="AU171" s="17" t="s">
        <v>89</v>
      </c>
    </row>
    <row r="172" s="2" customFormat="1">
      <c r="A172" s="38"/>
      <c r="B172" s="39"/>
      <c r="C172" s="40"/>
      <c r="D172" s="239" t="s">
        <v>642</v>
      </c>
      <c r="E172" s="40"/>
      <c r="F172" s="292" t="s">
        <v>793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642</v>
      </c>
      <c r="AU172" s="17" t="s">
        <v>89</v>
      </c>
    </row>
    <row r="173" s="13" customFormat="1">
      <c r="A173" s="13"/>
      <c r="B173" s="256"/>
      <c r="C173" s="257"/>
      <c r="D173" s="239" t="s">
        <v>223</v>
      </c>
      <c r="E173" s="257"/>
      <c r="F173" s="259" t="s">
        <v>794</v>
      </c>
      <c r="G173" s="257"/>
      <c r="H173" s="260">
        <v>16.48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6" t="s">
        <v>223</v>
      </c>
      <c r="AU173" s="266" t="s">
        <v>89</v>
      </c>
      <c r="AV173" s="13" t="s">
        <v>89</v>
      </c>
      <c r="AW173" s="13" t="s">
        <v>4</v>
      </c>
      <c r="AX173" s="13" t="s">
        <v>14</v>
      </c>
      <c r="AY173" s="266" t="s">
        <v>135</v>
      </c>
    </row>
    <row r="174" s="2" customFormat="1" ht="24.15" customHeight="1">
      <c r="A174" s="38"/>
      <c r="B174" s="39"/>
      <c r="C174" s="226" t="s">
        <v>193</v>
      </c>
      <c r="D174" s="226" t="s">
        <v>137</v>
      </c>
      <c r="E174" s="227" t="s">
        <v>795</v>
      </c>
      <c r="F174" s="228" t="s">
        <v>796</v>
      </c>
      <c r="G174" s="229" t="s">
        <v>140</v>
      </c>
      <c r="H174" s="230">
        <v>64.5</v>
      </c>
      <c r="I174" s="231"/>
      <c r="J174" s="232">
        <f>ROUND(I174*H174,2)</f>
        <v>0</v>
      </c>
      <c r="K174" s="228" t="s">
        <v>141</v>
      </c>
      <c r="L174" s="44"/>
      <c r="M174" s="233" t="s">
        <v>1</v>
      </c>
      <c r="N174" s="234" t="s">
        <v>45</v>
      </c>
      <c r="O174" s="91"/>
      <c r="P174" s="235">
        <f>O174*H174</f>
        <v>0</v>
      </c>
      <c r="Q174" s="235">
        <v>0.098000000000000004</v>
      </c>
      <c r="R174" s="235">
        <f>Q174*H174</f>
        <v>6.3210000000000006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142</v>
      </c>
      <c r="AT174" s="237" t="s">
        <v>137</v>
      </c>
      <c r="AU174" s="237" t="s">
        <v>89</v>
      </c>
      <c r="AY174" s="17" t="s">
        <v>135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14</v>
      </c>
      <c r="BK174" s="238">
        <f>ROUND(I174*H174,2)</f>
        <v>0</v>
      </c>
      <c r="BL174" s="17" t="s">
        <v>142</v>
      </c>
      <c r="BM174" s="237" t="s">
        <v>797</v>
      </c>
    </row>
    <row r="175" s="2" customFormat="1">
      <c r="A175" s="38"/>
      <c r="B175" s="39"/>
      <c r="C175" s="40"/>
      <c r="D175" s="239" t="s">
        <v>144</v>
      </c>
      <c r="E175" s="40"/>
      <c r="F175" s="240" t="s">
        <v>798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144</v>
      </c>
      <c r="AU175" s="17" t="s">
        <v>89</v>
      </c>
    </row>
    <row r="176" s="2" customFormat="1">
      <c r="A176" s="38"/>
      <c r="B176" s="39"/>
      <c r="C176" s="40"/>
      <c r="D176" s="244" t="s">
        <v>145</v>
      </c>
      <c r="E176" s="40"/>
      <c r="F176" s="245" t="s">
        <v>799</v>
      </c>
      <c r="G176" s="40"/>
      <c r="H176" s="40"/>
      <c r="I176" s="241"/>
      <c r="J176" s="40"/>
      <c r="K176" s="40"/>
      <c r="L176" s="44"/>
      <c r="M176" s="242"/>
      <c r="N176" s="243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145</v>
      </c>
      <c r="AU176" s="17" t="s">
        <v>89</v>
      </c>
    </row>
    <row r="177" s="13" customFormat="1">
      <c r="A177" s="13"/>
      <c r="B177" s="256"/>
      <c r="C177" s="257"/>
      <c r="D177" s="239" t="s">
        <v>223</v>
      </c>
      <c r="E177" s="258" t="s">
        <v>1</v>
      </c>
      <c r="F177" s="259" t="s">
        <v>800</v>
      </c>
      <c r="G177" s="257"/>
      <c r="H177" s="260">
        <v>64.5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6" t="s">
        <v>223</v>
      </c>
      <c r="AU177" s="266" t="s">
        <v>89</v>
      </c>
      <c r="AV177" s="13" t="s">
        <v>89</v>
      </c>
      <c r="AW177" s="13" t="s">
        <v>34</v>
      </c>
      <c r="AX177" s="13" t="s">
        <v>80</v>
      </c>
      <c r="AY177" s="266" t="s">
        <v>135</v>
      </c>
    </row>
    <row r="178" s="14" customFormat="1">
      <c r="A178" s="14"/>
      <c r="B178" s="267"/>
      <c r="C178" s="268"/>
      <c r="D178" s="239" t="s">
        <v>223</v>
      </c>
      <c r="E178" s="269" t="s">
        <v>1</v>
      </c>
      <c r="F178" s="270" t="s">
        <v>225</v>
      </c>
      <c r="G178" s="268"/>
      <c r="H178" s="271">
        <v>64.5</v>
      </c>
      <c r="I178" s="272"/>
      <c r="J178" s="268"/>
      <c r="K178" s="268"/>
      <c r="L178" s="273"/>
      <c r="M178" s="274"/>
      <c r="N178" s="275"/>
      <c r="O178" s="275"/>
      <c r="P178" s="275"/>
      <c r="Q178" s="275"/>
      <c r="R178" s="275"/>
      <c r="S178" s="275"/>
      <c r="T178" s="27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7" t="s">
        <v>223</v>
      </c>
      <c r="AU178" s="277" t="s">
        <v>89</v>
      </c>
      <c r="AV178" s="14" t="s">
        <v>142</v>
      </c>
      <c r="AW178" s="14" t="s">
        <v>34</v>
      </c>
      <c r="AX178" s="14" t="s">
        <v>14</v>
      </c>
      <c r="AY178" s="277" t="s">
        <v>135</v>
      </c>
    </row>
    <row r="179" s="2" customFormat="1" ht="24.15" customHeight="1">
      <c r="A179" s="38"/>
      <c r="B179" s="39"/>
      <c r="C179" s="246" t="s">
        <v>198</v>
      </c>
      <c r="D179" s="246" t="s">
        <v>219</v>
      </c>
      <c r="E179" s="247" t="s">
        <v>801</v>
      </c>
      <c r="F179" s="248" t="s">
        <v>802</v>
      </c>
      <c r="G179" s="249" t="s">
        <v>140</v>
      </c>
      <c r="H179" s="250">
        <v>59.740000000000002</v>
      </c>
      <c r="I179" s="251"/>
      <c r="J179" s="252">
        <f>ROUND(I179*H179,2)</f>
        <v>0</v>
      </c>
      <c r="K179" s="248" t="s">
        <v>141</v>
      </c>
      <c r="L179" s="253"/>
      <c r="M179" s="254" t="s">
        <v>1</v>
      </c>
      <c r="N179" s="255" t="s">
        <v>45</v>
      </c>
      <c r="O179" s="91"/>
      <c r="P179" s="235">
        <f>O179*H179</f>
        <v>0</v>
      </c>
      <c r="Q179" s="235">
        <v>0.14499999999999999</v>
      </c>
      <c r="R179" s="235">
        <f>Q179*H179</f>
        <v>8.6623000000000001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178</v>
      </c>
      <c r="AT179" s="237" t="s">
        <v>219</v>
      </c>
      <c r="AU179" s="237" t="s">
        <v>89</v>
      </c>
      <c r="AY179" s="17" t="s">
        <v>135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14</v>
      </c>
      <c r="BK179" s="238">
        <f>ROUND(I179*H179,2)</f>
        <v>0</v>
      </c>
      <c r="BL179" s="17" t="s">
        <v>142</v>
      </c>
      <c r="BM179" s="237" t="s">
        <v>803</v>
      </c>
    </row>
    <row r="180" s="2" customFormat="1">
      <c r="A180" s="38"/>
      <c r="B180" s="39"/>
      <c r="C180" s="40"/>
      <c r="D180" s="239" t="s">
        <v>144</v>
      </c>
      <c r="E180" s="40"/>
      <c r="F180" s="240" t="s">
        <v>802</v>
      </c>
      <c r="G180" s="40"/>
      <c r="H180" s="40"/>
      <c r="I180" s="241"/>
      <c r="J180" s="40"/>
      <c r="K180" s="40"/>
      <c r="L180" s="44"/>
      <c r="M180" s="242"/>
      <c r="N180" s="243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144</v>
      </c>
      <c r="AU180" s="17" t="s">
        <v>89</v>
      </c>
    </row>
    <row r="181" s="2" customFormat="1">
      <c r="A181" s="38"/>
      <c r="B181" s="39"/>
      <c r="C181" s="40"/>
      <c r="D181" s="239" t="s">
        <v>642</v>
      </c>
      <c r="E181" s="40"/>
      <c r="F181" s="292" t="s">
        <v>793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642</v>
      </c>
      <c r="AU181" s="17" t="s">
        <v>89</v>
      </c>
    </row>
    <row r="182" s="13" customFormat="1">
      <c r="A182" s="13"/>
      <c r="B182" s="256"/>
      <c r="C182" s="257"/>
      <c r="D182" s="239" t="s">
        <v>223</v>
      </c>
      <c r="E182" s="257"/>
      <c r="F182" s="259" t="s">
        <v>804</v>
      </c>
      <c r="G182" s="257"/>
      <c r="H182" s="260">
        <v>59.740000000000002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6" t="s">
        <v>223</v>
      </c>
      <c r="AU182" s="266" t="s">
        <v>89</v>
      </c>
      <c r="AV182" s="13" t="s">
        <v>89</v>
      </c>
      <c r="AW182" s="13" t="s">
        <v>4</v>
      </c>
      <c r="AX182" s="13" t="s">
        <v>14</v>
      </c>
      <c r="AY182" s="266" t="s">
        <v>135</v>
      </c>
    </row>
    <row r="183" s="2" customFormat="1" ht="24.15" customHeight="1">
      <c r="A183" s="38"/>
      <c r="B183" s="39"/>
      <c r="C183" s="246" t="s">
        <v>204</v>
      </c>
      <c r="D183" s="246" t="s">
        <v>219</v>
      </c>
      <c r="E183" s="247" t="s">
        <v>805</v>
      </c>
      <c r="F183" s="248" t="s">
        <v>806</v>
      </c>
      <c r="G183" s="249" t="s">
        <v>140</v>
      </c>
      <c r="H183" s="250">
        <v>6.6950000000000003</v>
      </c>
      <c r="I183" s="251"/>
      <c r="J183" s="252">
        <f>ROUND(I183*H183,2)</f>
        <v>0</v>
      </c>
      <c r="K183" s="248" t="s">
        <v>141</v>
      </c>
      <c r="L183" s="253"/>
      <c r="M183" s="254" t="s">
        <v>1</v>
      </c>
      <c r="N183" s="255" t="s">
        <v>45</v>
      </c>
      <c r="O183" s="91"/>
      <c r="P183" s="235">
        <f>O183*H183</f>
        <v>0</v>
      </c>
      <c r="Q183" s="235">
        <v>0.14499999999999999</v>
      </c>
      <c r="R183" s="235">
        <f>Q183*H183</f>
        <v>0.97077499999999994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178</v>
      </c>
      <c r="AT183" s="237" t="s">
        <v>219</v>
      </c>
      <c r="AU183" s="237" t="s">
        <v>89</v>
      </c>
      <c r="AY183" s="17" t="s">
        <v>135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14</v>
      </c>
      <c r="BK183" s="238">
        <f>ROUND(I183*H183,2)</f>
        <v>0</v>
      </c>
      <c r="BL183" s="17" t="s">
        <v>142</v>
      </c>
      <c r="BM183" s="237" t="s">
        <v>807</v>
      </c>
    </row>
    <row r="184" s="2" customFormat="1">
      <c r="A184" s="38"/>
      <c r="B184" s="39"/>
      <c r="C184" s="40"/>
      <c r="D184" s="239" t="s">
        <v>144</v>
      </c>
      <c r="E184" s="40"/>
      <c r="F184" s="240" t="s">
        <v>806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144</v>
      </c>
      <c r="AU184" s="17" t="s">
        <v>89</v>
      </c>
    </row>
    <row r="185" s="2" customFormat="1">
      <c r="A185" s="38"/>
      <c r="B185" s="39"/>
      <c r="C185" s="40"/>
      <c r="D185" s="239" t="s">
        <v>642</v>
      </c>
      <c r="E185" s="40"/>
      <c r="F185" s="292" t="s">
        <v>788</v>
      </c>
      <c r="G185" s="40"/>
      <c r="H185" s="40"/>
      <c r="I185" s="241"/>
      <c r="J185" s="40"/>
      <c r="K185" s="40"/>
      <c r="L185" s="44"/>
      <c r="M185" s="242"/>
      <c r="N185" s="243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642</v>
      </c>
      <c r="AU185" s="17" t="s">
        <v>89</v>
      </c>
    </row>
    <row r="186" s="13" customFormat="1">
      <c r="A186" s="13"/>
      <c r="B186" s="256"/>
      <c r="C186" s="257"/>
      <c r="D186" s="239" t="s">
        <v>223</v>
      </c>
      <c r="E186" s="257"/>
      <c r="F186" s="259" t="s">
        <v>808</v>
      </c>
      <c r="G186" s="257"/>
      <c r="H186" s="260">
        <v>6.6950000000000003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6" t="s">
        <v>223</v>
      </c>
      <c r="AU186" s="266" t="s">
        <v>89</v>
      </c>
      <c r="AV186" s="13" t="s">
        <v>89</v>
      </c>
      <c r="AW186" s="13" t="s">
        <v>4</v>
      </c>
      <c r="AX186" s="13" t="s">
        <v>14</v>
      </c>
      <c r="AY186" s="266" t="s">
        <v>135</v>
      </c>
    </row>
    <row r="187" s="12" customFormat="1" ht="22.8" customHeight="1">
      <c r="A187" s="12"/>
      <c r="B187" s="210"/>
      <c r="C187" s="211"/>
      <c r="D187" s="212" t="s">
        <v>79</v>
      </c>
      <c r="E187" s="224" t="s">
        <v>183</v>
      </c>
      <c r="F187" s="224" t="s">
        <v>330</v>
      </c>
      <c r="G187" s="211"/>
      <c r="H187" s="211"/>
      <c r="I187" s="214"/>
      <c r="J187" s="225">
        <f>BK187</f>
        <v>0</v>
      </c>
      <c r="K187" s="211"/>
      <c r="L187" s="216"/>
      <c r="M187" s="217"/>
      <c r="N187" s="218"/>
      <c r="O187" s="218"/>
      <c r="P187" s="219">
        <f>SUM(P188:P247)</f>
        <v>0</v>
      </c>
      <c r="Q187" s="218"/>
      <c r="R187" s="219">
        <f>SUM(R188:R247)</f>
        <v>3.6766949999999996</v>
      </c>
      <c r="S187" s="218"/>
      <c r="T187" s="220">
        <f>SUM(T188:T247)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1" t="s">
        <v>14</v>
      </c>
      <c r="AT187" s="222" t="s">
        <v>79</v>
      </c>
      <c r="AU187" s="222" t="s">
        <v>14</v>
      </c>
      <c r="AY187" s="221" t="s">
        <v>135</v>
      </c>
      <c r="BK187" s="223">
        <f>SUM(BK188:BK247)</f>
        <v>0</v>
      </c>
    </row>
    <row r="188" s="2" customFormat="1" ht="24.15" customHeight="1">
      <c r="A188" s="38"/>
      <c r="B188" s="39"/>
      <c r="C188" s="226" t="s">
        <v>209</v>
      </c>
      <c r="D188" s="226" t="s">
        <v>137</v>
      </c>
      <c r="E188" s="227" t="s">
        <v>809</v>
      </c>
      <c r="F188" s="228" t="s">
        <v>810</v>
      </c>
      <c r="G188" s="229" t="s">
        <v>287</v>
      </c>
      <c r="H188" s="230">
        <v>2</v>
      </c>
      <c r="I188" s="231"/>
      <c r="J188" s="232">
        <f>ROUND(I188*H188,2)</f>
        <v>0</v>
      </c>
      <c r="K188" s="228" t="s">
        <v>141</v>
      </c>
      <c r="L188" s="44"/>
      <c r="M188" s="233" t="s">
        <v>1</v>
      </c>
      <c r="N188" s="234" t="s">
        <v>45</v>
      </c>
      <c r="O188" s="91"/>
      <c r="P188" s="235">
        <f>O188*H188</f>
        <v>0</v>
      </c>
      <c r="Q188" s="235">
        <v>0.00069999999999999999</v>
      </c>
      <c r="R188" s="235">
        <f>Q188*H188</f>
        <v>0.0014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142</v>
      </c>
      <c r="AT188" s="237" t="s">
        <v>137</v>
      </c>
      <c r="AU188" s="237" t="s">
        <v>89</v>
      </c>
      <c r="AY188" s="17" t="s">
        <v>135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14</v>
      </c>
      <c r="BK188" s="238">
        <f>ROUND(I188*H188,2)</f>
        <v>0</v>
      </c>
      <c r="BL188" s="17" t="s">
        <v>142</v>
      </c>
      <c r="BM188" s="237" t="s">
        <v>811</v>
      </c>
    </row>
    <row r="189" s="2" customFormat="1">
      <c r="A189" s="38"/>
      <c r="B189" s="39"/>
      <c r="C189" s="40"/>
      <c r="D189" s="239" t="s">
        <v>144</v>
      </c>
      <c r="E189" s="40"/>
      <c r="F189" s="240" t="s">
        <v>812</v>
      </c>
      <c r="G189" s="40"/>
      <c r="H189" s="40"/>
      <c r="I189" s="241"/>
      <c r="J189" s="40"/>
      <c r="K189" s="40"/>
      <c r="L189" s="44"/>
      <c r="M189" s="242"/>
      <c r="N189" s="243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144</v>
      </c>
      <c r="AU189" s="17" t="s">
        <v>89</v>
      </c>
    </row>
    <row r="190" s="2" customFormat="1">
      <c r="A190" s="38"/>
      <c r="B190" s="39"/>
      <c r="C190" s="40"/>
      <c r="D190" s="244" t="s">
        <v>145</v>
      </c>
      <c r="E190" s="40"/>
      <c r="F190" s="245" t="s">
        <v>813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145</v>
      </c>
      <c r="AU190" s="17" t="s">
        <v>89</v>
      </c>
    </row>
    <row r="191" s="13" customFormat="1">
      <c r="A191" s="13"/>
      <c r="B191" s="256"/>
      <c r="C191" s="257"/>
      <c r="D191" s="239" t="s">
        <v>223</v>
      </c>
      <c r="E191" s="258" t="s">
        <v>1</v>
      </c>
      <c r="F191" s="259" t="s">
        <v>814</v>
      </c>
      <c r="G191" s="257"/>
      <c r="H191" s="260">
        <v>1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6" t="s">
        <v>223</v>
      </c>
      <c r="AU191" s="266" t="s">
        <v>89</v>
      </c>
      <c r="AV191" s="13" t="s">
        <v>89</v>
      </c>
      <c r="AW191" s="13" t="s">
        <v>34</v>
      </c>
      <c r="AX191" s="13" t="s">
        <v>80</v>
      </c>
      <c r="AY191" s="266" t="s">
        <v>135</v>
      </c>
    </row>
    <row r="192" s="13" customFormat="1">
      <c r="A192" s="13"/>
      <c r="B192" s="256"/>
      <c r="C192" s="257"/>
      <c r="D192" s="239" t="s">
        <v>223</v>
      </c>
      <c r="E192" s="258" t="s">
        <v>1</v>
      </c>
      <c r="F192" s="259" t="s">
        <v>815</v>
      </c>
      <c r="G192" s="257"/>
      <c r="H192" s="260">
        <v>1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6" t="s">
        <v>223</v>
      </c>
      <c r="AU192" s="266" t="s">
        <v>89</v>
      </c>
      <c r="AV192" s="13" t="s">
        <v>89</v>
      </c>
      <c r="AW192" s="13" t="s">
        <v>34</v>
      </c>
      <c r="AX192" s="13" t="s">
        <v>80</v>
      </c>
      <c r="AY192" s="266" t="s">
        <v>135</v>
      </c>
    </row>
    <row r="193" s="14" customFormat="1">
      <c r="A193" s="14"/>
      <c r="B193" s="267"/>
      <c r="C193" s="268"/>
      <c r="D193" s="239" t="s">
        <v>223</v>
      </c>
      <c r="E193" s="269" t="s">
        <v>1</v>
      </c>
      <c r="F193" s="270" t="s">
        <v>225</v>
      </c>
      <c r="G193" s="268"/>
      <c r="H193" s="271">
        <v>2</v>
      </c>
      <c r="I193" s="272"/>
      <c r="J193" s="268"/>
      <c r="K193" s="268"/>
      <c r="L193" s="273"/>
      <c r="M193" s="274"/>
      <c r="N193" s="275"/>
      <c r="O193" s="275"/>
      <c r="P193" s="275"/>
      <c r="Q193" s="275"/>
      <c r="R193" s="275"/>
      <c r="S193" s="275"/>
      <c r="T193" s="27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7" t="s">
        <v>223</v>
      </c>
      <c r="AU193" s="277" t="s">
        <v>89</v>
      </c>
      <c r="AV193" s="14" t="s">
        <v>142</v>
      </c>
      <c r="AW193" s="14" t="s">
        <v>34</v>
      </c>
      <c r="AX193" s="14" t="s">
        <v>14</v>
      </c>
      <c r="AY193" s="277" t="s">
        <v>135</v>
      </c>
    </row>
    <row r="194" s="2" customFormat="1" ht="24.15" customHeight="1">
      <c r="A194" s="38"/>
      <c r="B194" s="39"/>
      <c r="C194" s="246" t="s">
        <v>8</v>
      </c>
      <c r="D194" s="246" t="s">
        <v>219</v>
      </c>
      <c r="E194" s="247" t="s">
        <v>816</v>
      </c>
      <c r="F194" s="248" t="s">
        <v>817</v>
      </c>
      <c r="G194" s="249" t="s">
        <v>287</v>
      </c>
      <c r="H194" s="250">
        <v>1</v>
      </c>
      <c r="I194" s="251"/>
      <c r="J194" s="252">
        <f>ROUND(I194*H194,2)</f>
        <v>0</v>
      </c>
      <c r="K194" s="248" t="s">
        <v>141</v>
      </c>
      <c r="L194" s="253"/>
      <c r="M194" s="254" t="s">
        <v>1</v>
      </c>
      <c r="N194" s="255" t="s">
        <v>45</v>
      </c>
      <c r="O194" s="91"/>
      <c r="P194" s="235">
        <f>O194*H194</f>
        <v>0</v>
      </c>
      <c r="Q194" s="235">
        <v>0.0035000000000000001</v>
      </c>
      <c r="R194" s="235">
        <f>Q194*H194</f>
        <v>0.0035000000000000001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178</v>
      </c>
      <c r="AT194" s="237" t="s">
        <v>219</v>
      </c>
      <c r="AU194" s="237" t="s">
        <v>89</v>
      </c>
      <c r="AY194" s="17" t="s">
        <v>135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14</v>
      </c>
      <c r="BK194" s="238">
        <f>ROUND(I194*H194,2)</f>
        <v>0</v>
      </c>
      <c r="BL194" s="17" t="s">
        <v>142</v>
      </c>
      <c r="BM194" s="237" t="s">
        <v>818</v>
      </c>
    </row>
    <row r="195" s="2" customFormat="1">
      <c r="A195" s="38"/>
      <c r="B195" s="39"/>
      <c r="C195" s="40"/>
      <c r="D195" s="239" t="s">
        <v>144</v>
      </c>
      <c r="E195" s="40"/>
      <c r="F195" s="240" t="s">
        <v>817</v>
      </c>
      <c r="G195" s="40"/>
      <c r="H195" s="40"/>
      <c r="I195" s="241"/>
      <c r="J195" s="40"/>
      <c r="K195" s="40"/>
      <c r="L195" s="44"/>
      <c r="M195" s="242"/>
      <c r="N195" s="243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144</v>
      </c>
      <c r="AU195" s="17" t="s">
        <v>89</v>
      </c>
    </row>
    <row r="196" s="2" customFormat="1" ht="24.15" customHeight="1">
      <c r="A196" s="38"/>
      <c r="B196" s="39"/>
      <c r="C196" s="246" t="s">
        <v>218</v>
      </c>
      <c r="D196" s="246" t="s">
        <v>219</v>
      </c>
      <c r="E196" s="247" t="s">
        <v>819</v>
      </c>
      <c r="F196" s="248" t="s">
        <v>820</v>
      </c>
      <c r="G196" s="249" t="s">
        <v>287</v>
      </c>
      <c r="H196" s="250">
        <v>1</v>
      </c>
      <c r="I196" s="251"/>
      <c r="J196" s="252">
        <f>ROUND(I196*H196,2)</f>
        <v>0</v>
      </c>
      <c r="K196" s="248" t="s">
        <v>141</v>
      </c>
      <c r="L196" s="253"/>
      <c r="M196" s="254" t="s">
        <v>1</v>
      </c>
      <c r="N196" s="255" t="s">
        <v>45</v>
      </c>
      <c r="O196" s="91"/>
      <c r="P196" s="235">
        <f>O196*H196</f>
        <v>0</v>
      </c>
      <c r="Q196" s="235">
        <v>0.0025000000000000001</v>
      </c>
      <c r="R196" s="235">
        <f>Q196*H196</f>
        <v>0.0025000000000000001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178</v>
      </c>
      <c r="AT196" s="237" t="s">
        <v>219</v>
      </c>
      <c r="AU196" s="237" t="s">
        <v>89</v>
      </c>
      <c r="AY196" s="17" t="s">
        <v>135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14</v>
      </c>
      <c r="BK196" s="238">
        <f>ROUND(I196*H196,2)</f>
        <v>0</v>
      </c>
      <c r="BL196" s="17" t="s">
        <v>142</v>
      </c>
      <c r="BM196" s="237" t="s">
        <v>821</v>
      </c>
    </row>
    <row r="197" s="2" customFormat="1">
      <c r="A197" s="38"/>
      <c r="B197" s="39"/>
      <c r="C197" s="40"/>
      <c r="D197" s="239" t="s">
        <v>144</v>
      </c>
      <c r="E197" s="40"/>
      <c r="F197" s="240" t="s">
        <v>820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144</v>
      </c>
      <c r="AU197" s="17" t="s">
        <v>89</v>
      </c>
    </row>
    <row r="198" s="2" customFormat="1" ht="24.15" customHeight="1">
      <c r="A198" s="38"/>
      <c r="B198" s="39"/>
      <c r="C198" s="226" t="s">
        <v>226</v>
      </c>
      <c r="D198" s="226" t="s">
        <v>137</v>
      </c>
      <c r="E198" s="227" t="s">
        <v>822</v>
      </c>
      <c r="F198" s="228" t="s">
        <v>823</v>
      </c>
      <c r="G198" s="229" t="s">
        <v>287</v>
      </c>
      <c r="H198" s="230">
        <v>2</v>
      </c>
      <c r="I198" s="231"/>
      <c r="J198" s="232">
        <f>ROUND(I198*H198,2)</f>
        <v>0</v>
      </c>
      <c r="K198" s="228" t="s">
        <v>141</v>
      </c>
      <c r="L198" s="44"/>
      <c r="M198" s="233" t="s">
        <v>1</v>
      </c>
      <c r="N198" s="234" t="s">
        <v>45</v>
      </c>
      <c r="O198" s="91"/>
      <c r="P198" s="235">
        <f>O198*H198</f>
        <v>0</v>
      </c>
      <c r="Q198" s="235">
        <v>0.11276</v>
      </c>
      <c r="R198" s="235">
        <f>Q198*H198</f>
        <v>0.22552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142</v>
      </c>
      <c r="AT198" s="237" t="s">
        <v>137</v>
      </c>
      <c r="AU198" s="237" t="s">
        <v>89</v>
      </c>
      <c r="AY198" s="17" t="s">
        <v>135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14</v>
      </c>
      <c r="BK198" s="238">
        <f>ROUND(I198*H198,2)</f>
        <v>0</v>
      </c>
      <c r="BL198" s="17" t="s">
        <v>142</v>
      </c>
      <c r="BM198" s="237" t="s">
        <v>824</v>
      </c>
    </row>
    <row r="199" s="2" customFormat="1">
      <c r="A199" s="38"/>
      <c r="B199" s="39"/>
      <c r="C199" s="40"/>
      <c r="D199" s="239" t="s">
        <v>144</v>
      </c>
      <c r="E199" s="40"/>
      <c r="F199" s="240" t="s">
        <v>825</v>
      </c>
      <c r="G199" s="40"/>
      <c r="H199" s="40"/>
      <c r="I199" s="241"/>
      <c r="J199" s="40"/>
      <c r="K199" s="40"/>
      <c r="L199" s="44"/>
      <c r="M199" s="242"/>
      <c r="N199" s="243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144</v>
      </c>
      <c r="AU199" s="17" t="s">
        <v>89</v>
      </c>
    </row>
    <row r="200" s="2" customFormat="1">
      <c r="A200" s="38"/>
      <c r="B200" s="39"/>
      <c r="C200" s="40"/>
      <c r="D200" s="244" t="s">
        <v>145</v>
      </c>
      <c r="E200" s="40"/>
      <c r="F200" s="245" t="s">
        <v>826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145</v>
      </c>
      <c r="AU200" s="17" t="s">
        <v>89</v>
      </c>
    </row>
    <row r="201" s="2" customFormat="1" ht="21.75" customHeight="1">
      <c r="A201" s="38"/>
      <c r="B201" s="39"/>
      <c r="C201" s="246" t="s">
        <v>232</v>
      </c>
      <c r="D201" s="246" t="s">
        <v>219</v>
      </c>
      <c r="E201" s="247" t="s">
        <v>827</v>
      </c>
      <c r="F201" s="248" t="s">
        <v>828</v>
      </c>
      <c r="G201" s="249" t="s">
        <v>287</v>
      </c>
      <c r="H201" s="250">
        <v>2</v>
      </c>
      <c r="I201" s="251"/>
      <c r="J201" s="252">
        <f>ROUND(I201*H201,2)</f>
        <v>0</v>
      </c>
      <c r="K201" s="248" t="s">
        <v>141</v>
      </c>
      <c r="L201" s="253"/>
      <c r="M201" s="254" t="s">
        <v>1</v>
      </c>
      <c r="N201" s="255" t="s">
        <v>45</v>
      </c>
      <c r="O201" s="91"/>
      <c r="P201" s="235">
        <f>O201*H201</f>
        <v>0</v>
      </c>
      <c r="Q201" s="235">
        <v>0.0064999999999999997</v>
      </c>
      <c r="R201" s="235">
        <f>Q201*H201</f>
        <v>0.012999999999999999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178</v>
      </c>
      <c r="AT201" s="237" t="s">
        <v>219</v>
      </c>
      <c r="AU201" s="237" t="s">
        <v>89</v>
      </c>
      <c r="AY201" s="17" t="s">
        <v>135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14</v>
      </c>
      <c r="BK201" s="238">
        <f>ROUND(I201*H201,2)</f>
        <v>0</v>
      </c>
      <c r="BL201" s="17" t="s">
        <v>142</v>
      </c>
      <c r="BM201" s="237" t="s">
        <v>829</v>
      </c>
    </row>
    <row r="202" s="2" customFormat="1">
      <c r="A202" s="38"/>
      <c r="B202" s="39"/>
      <c r="C202" s="40"/>
      <c r="D202" s="239" t="s">
        <v>144</v>
      </c>
      <c r="E202" s="40"/>
      <c r="F202" s="240" t="s">
        <v>828</v>
      </c>
      <c r="G202" s="40"/>
      <c r="H202" s="40"/>
      <c r="I202" s="241"/>
      <c r="J202" s="40"/>
      <c r="K202" s="40"/>
      <c r="L202" s="44"/>
      <c r="M202" s="242"/>
      <c r="N202" s="243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144</v>
      </c>
      <c r="AU202" s="17" t="s">
        <v>89</v>
      </c>
    </row>
    <row r="203" s="2" customFormat="1" ht="16.5" customHeight="1">
      <c r="A203" s="38"/>
      <c r="B203" s="39"/>
      <c r="C203" s="246" t="s">
        <v>236</v>
      </c>
      <c r="D203" s="246" t="s">
        <v>219</v>
      </c>
      <c r="E203" s="247" t="s">
        <v>830</v>
      </c>
      <c r="F203" s="248" t="s">
        <v>831</v>
      </c>
      <c r="G203" s="249" t="s">
        <v>287</v>
      </c>
      <c r="H203" s="250">
        <v>2</v>
      </c>
      <c r="I203" s="251"/>
      <c r="J203" s="252">
        <f>ROUND(I203*H203,2)</f>
        <v>0</v>
      </c>
      <c r="K203" s="248" t="s">
        <v>141</v>
      </c>
      <c r="L203" s="253"/>
      <c r="M203" s="254" t="s">
        <v>1</v>
      </c>
      <c r="N203" s="255" t="s">
        <v>45</v>
      </c>
      <c r="O203" s="91"/>
      <c r="P203" s="235">
        <f>O203*H203</f>
        <v>0</v>
      </c>
      <c r="Q203" s="235">
        <v>0.0033</v>
      </c>
      <c r="R203" s="235">
        <f>Q203*H203</f>
        <v>0.0066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178</v>
      </c>
      <c r="AT203" s="237" t="s">
        <v>219</v>
      </c>
      <c r="AU203" s="237" t="s">
        <v>89</v>
      </c>
      <c r="AY203" s="17" t="s">
        <v>135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14</v>
      </c>
      <c r="BK203" s="238">
        <f>ROUND(I203*H203,2)</f>
        <v>0</v>
      </c>
      <c r="BL203" s="17" t="s">
        <v>142</v>
      </c>
      <c r="BM203" s="237" t="s">
        <v>832</v>
      </c>
    </row>
    <row r="204" s="2" customFormat="1">
      <c r="A204" s="38"/>
      <c r="B204" s="39"/>
      <c r="C204" s="40"/>
      <c r="D204" s="239" t="s">
        <v>144</v>
      </c>
      <c r="E204" s="40"/>
      <c r="F204" s="240" t="s">
        <v>831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144</v>
      </c>
      <c r="AU204" s="17" t="s">
        <v>89</v>
      </c>
    </row>
    <row r="205" s="2" customFormat="1" ht="16.5" customHeight="1">
      <c r="A205" s="38"/>
      <c r="B205" s="39"/>
      <c r="C205" s="246" t="s">
        <v>242</v>
      </c>
      <c r="D205" s="246" t="s">
        <v>219</v>
      </c>
      <c r="E205" s="247" t="s">
        <v>833</v>
      </c>
      <c r="F205" s="248" t="s">
        <v>834</v>
      </c>
      <c r="G205" s="249" t="s">
        <v>287</v>
      </c>
      <c r="H205" s="250">
        <v>2</v>
      </c>
      <c r="I205" s="251"/>
      <c r="J205" s="252">
        <f>ROUND(I205*H205,2)</f>
        <v>0</v>
      </c>
      <c r="K205" s="248" t="s">
        <v>141</v>
      </c>
      <c r="L205" s="253"/>
      <c r="M205" s="254" t="s">
        <v>1</v>
      </c>
      <c r="N205" s="255" t="s">
        <v>45</v>
      </c>
      <c r="O205" s="91"/>
      <c r="P205" s="235">
        <f>O205*H205</f>
        <v>0</v>
      </c>
      <c r="Q205" s="235">
        <v>0.00040000000000000002</v>
      </c>
      <c r="R205" s="235">
        <f>Q205*H205</f>
        <v>0.00080000000000000004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178</v>
      </c>
      <c r="AT205" s="237" t="s">
        <v>219</v>
      </c>
      <c r="AU205" s="237" t="s">
        <v>89</v>
      </c>
      <c r="AY205" s="17" t="s">
        <v>135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14</v>
      </c>
      <c r="BK205" s="238">
        <f>ROUND(I205*H205,2)</f>
        <v>0</v>
      </c>
      <c r="BL205" s="17" t="s">
        <v>142</v>
      </c>
      <c r="BM205" s="237" t="s">
        <v>835</v>
      </c>
    </row>
    <row r="206" s="2" customFormat="1">
      <c r="A206" s="38"/>
      <c r="B206" s="39"/>
      <c r="C206" s="40"/>
      <c r="D206" s="239" t="s">
        <v>144</v>
      </c>
      <c r="E206" s="40"/>
      <c r="F206" s="240" t="s">
        <v>834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144</v>
      </c>
      <c r="AU206" s="17" t="s">
        <v>89</v>
      </c>
    </row>
    <row r="207" s="2" customFormat="1" ht="16.5" customHeight="1">
      <c r="A207" s="38"/>
      <c r="B207" s="39"/>
      <c r="C207" s="246" t="s">
        <v>7</v>
      </c>
      <c r="D207" s="246" t="s">
        <v>219</v>
      </c>
      <c r="E207" s="247" t="s">
        <v>836</v>
      </c>
      <c r="F207" s="248" t="s">
        <v>837</v>
      </c>
      <c r="G207" s="249" t="s">
        <v>287</v>
      </c>
      <c r="H207" s="250">
        <v>2</v>
      </c>
      <c r="I207" s="251"/>
      <c r="J207" s="252">
        <f>ROUND(I207*H207,2)</f>
        <v>0</v>
      </c>
      <c r="K207" s="248" t="s">
        <v>141</v>
      </c>
      <c r="L207" s="253"/>
      <c r="M207" s="254" t="s">
        <v>1</v>
      </c>
      <c r="N207" s="255" t="s">
        <v>45</v>
      </c>
      <c r="O207" s="91"/>
      <c r="P207" s="235">
        <f>O207*H207</f>
        <v>0</v>
      </c>
      <c r="Q207" s="235">
        <v>0.00014999999999999999</v>
      </c>
      <c r="R207" s="235">
        <f>Q207*H207</f>
        <v>0.00029999999999999997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178</v>
      </c>
      <c r="AT207" s="237" t="s">
        <v>219</v>
      </c>
      <c r="AU207" s="237" t="s">
        <v>89</v>
      </c>
      <c r="AY207" s="17" t="s">
        <v>135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14</v>
      </c>
      <c r="BK207" s="238">
        <f>ROUND(I207*H207,2)</f>
        <v>0</v>
      </c>
      <c r="BL207" s="17" t="s">
        <v>142</v>
      </c>
      <c r="BM207" s="237" t="s">
        <v>838</v>
      </c>
    </row>
    <row r="208" s="2" customFormat="1">
      <c r="A208" s="38"/>
      <c r="B208" s="39"/>
      <c r="C208" s="40"/>
      <c r="D208" s="239" t="s">
        <v>144</v>
      </c>
      <c r="E208" s="40"/>
      <c r="F208" s="240" t="s">
        <v>837</v>
      </c>
      <c r="G208" s="40"/>
      <c r="H208" s="40"/>
      <c r="I208" s="241"/>
      <c r="J208" s="40"/>
      <c r="K208" s="40"/>
      <c r="L208" s="44"/>
      <c r="M208" s="242"/>
      <c r="N208" s="24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144</v>
      </c>
      <c r="AU208" s="17" t="s">
        <v>89</v>
      </c>
    </row>
    <row r="209" s="2" customFormat="1" ht="24.15" customHeight="1">
      <c r="A209" s="38"/>
      <c r="B209" s="39"/>
      <c r="C209" s="226" t="s">
        <v>251</v>
      </c>
      <c r="D209" s="226" t="s">
        <v>137</v>
      </c>
      <c r="E209" s="227" t="s">
        <v>839</v>
      </c>
      <c r="F209" s="228" t="s">
        <v>840</v>
      </c>
      <c r="G209" s="229" t="s">
        <v>168</v>
      </c>
      <c r="H209" s="230">
        <v>22.5</v>
      </c>
      <c r="I209" s="231"/>
      <c r="J209" s="232">
        <f>ROUND(I209*H209,2)</f>
        <v>0</v>
      </c>
      <c r="K209" s="228" t="s">
        <v>141</v>
      </c>
      <c r="L209" s="44"/>
      <c r="M209" s="233" t="s">
        <v>1</v>
      </c>
      <c r="N209" s="234" t="s">
        <v>45</v>
      </c>
      <c r="O209" s="91"/>
      <c r="P209" s="235">
        <f>O209*H209</f>
        <v>0</v>
      </c>
      <c r="Q209" s="235">
        <v>0.00010000000000000001</v>
      </c>
      <c r="R209" s="235">
        <f>Q209*H209</f>
        <v>0.0022500000000000003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142</v>
      </c>
      <c r="AT209" s="237" t="s">
        <v>137</v>
      </c>
      <c r="AU209" s="237" t="s">
        <v>89</v>
      </c>
      <c r="AY209" s="17" t="s">
        <v>135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14</v>
      </c>
      <c r="BK209" s="238">
        <f>ROUND(I209*H209,2)</f>
        <v>0</v>
      </c>
      <c r="BL209" s="17" t="s">
        <v>142</v>
      </c>
      <c r="BM209" s="237" t="s">
        <v>841</v>
      </c>
    </row>
    <row r="210" s="2" customFormat="1">
      <c r="A210" s="38"/>
      <c r="B210" s="39"/>
      <c r="C210" s="40"/>
      <c r="D210" s="239" t="s">
        <v>144</v>
      </c>
      <c r="E210" s="40"/>
      <c r="F210" s="240" t="s">
        <v>842</v>
      </c>
      <c r="G210" s="40"/>
      <c r="H210" s="40"/>
      <c r="I210" s="241"/>
      <c r="J210" s="40"/>
      <c r="K210" s="40"/>
      <c r="L210" s="44"/>
      <c r="M210" s="242"/>
      <c r="N210" s="24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144</v>
      </c>
      <c r="AU210" s="17" t="s">
        <v>89</v>
      </c>
    </row>
    <row r="211" s="2" customFormat="1">
      <c r="A211" s="38"/>
      <c r="B211" s="39"/>
      <c r="C211" s="40"/>
      <c r="D211" s="244" t="s">
        <v>145</v>
      </c>
      <c r="E211" s="40"/>
      <c r="F211" s="245" t="s">
        <v>843</v>
      </c>
      <c r="G211" s="40"/>
      <c r="H211" s="40"/>
      <c r="I211" s="241"/>
      <c r="J211" s="40"/>
      <c r="K211" s="40"/>
      <c r="L211" s="44"/>
      <c r="M211" s="242"/>
      <c r="N211" s="243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145</v>
      </c>
      <c r="AU211" s="17" t="s">
        <v>89</v>
      </c>
    </row>
    <row r="212" s="13" customFormat="1">
      <c r="A212" s="13"/>
      <c r="B212" s="256"/>
      <c r="C212" s="257"/>
      <c r="D212" s="239" t="s">
        <v>223</v>
      </c>
      <c r="E212" s="258" t="s">
        <v>1</v>
      </c>
      <c r="F212" s="259" t="s">
        <v>844</v>
      </c>
      <c r="G212" s="257"/>
      <c r="H212" s="260">
        <v>22.5</v>
      </c>
      <c r="I212" s="261"/>
      <c r="J212" s="257"/>
      <c r="K212" s="257"/>
      <c r="L212" s="262"/>
      <c r="M212" s="263"/>
      <c r="N212" s="264"/>
      <c r="O212" s="264"/>
      <c r="P212" s="264"/>
      <c r="Q212" s="264"/>
      <c r="R212" s="264"/>
      <c r="S212" s="264"/>
      <c r="T212" s="26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6" t="s">
        <v>223</v>
      </c>
      <c r="AU212" s="266" t="s">
        <v>89</v>
      </c>
      <c r="AV212" s="13" t="s">
        <v>89</v>
      </c>
      <c r="AW212" s="13" t="s">
        <v>34</v>
      </c>
      <c r="AX212" s="13" t="s">
        <v>80</v>
      </c>
      <c r="AY212" s="266" t="s">
        <v>135</v>
      </c>
    </row>
    <row r="213" s="14" customFormat="1">
      <c r="A213" s="14"/>
      <c r="B213" s="267"/>
      <c r="C213" s="268"/>
      <c r="D213" s="239" t="s">
        <v>223</v>
      </c>
      <c r="E213" s="269" t="s">
        <v>1</v>
      </c>
      <c r="F213" s="270" t="s">
        <v>225</v>
      </c>
      <c r="G213" s="268"/>
      <c r="H213" s="271">
        <v>22.5</v>
      </c>
      <c r="I213" s="272"/>
      <c r="J213" s="268"/>
      <c r="K213" s="268"/>
      <c r="L213" s="273"/>
      <c r="M213" s="274"/>
      <c r="N213" s="275"/>
      <c r="O213" s="275"/>
      <c r="P213" s="275"/>
      <c r="Q213" s="275"/>
      <c r="R213" s="275"/>
      <c r="S213" s="275"/>
      <c r="T213" s="27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7" t="s">
        <v>223</v>
      </c>
      <c r="AU213" s="277" t="s">
        <v>89</v>
      </c>
      <c r="AV213" s="14" t="s">
        <v>142</v>
      </c>
      <c r="AW213" s="14" t="s">
        <v>34</v>
      </c>
      <c r="AX213" s="14" t="s">
        <v>14</v>
      </c>
      <c r="AY213" s="277" t="s">
        <v>135</v>
      </c>
    </row>
    <row r="214" s="2" customFormat="1" ht="24.15" customHeight="1">
      <c r="A214" s="38"/>
      <c r="B214" s="39"/>
      <c r="C214" s="226" t="s">
        <v>257</v>
      </c>
      <c r="D214" s="226" t="s">
        <v>137</v>
      </c>
      <c r="E214" s="227" t="s">
        <v>845</v>
      </c>
      <c r="F214" s="228" t="s">
        <v>846</v>
      </c>
      <c r="G214" s="229" t="s">
        <v>140</v>
      </c>
      <c r="H214" s="230">
        <v>2</v>
      </c>
      <c r="I214" s="231"/>
      <c r="J214" s="232">
        <f>ROUND(I214*H214,2)</f>
        <v>0</v>
      </c>
      <c r="K214" s="228" t="s">
        <v>141</v>
      </c>
      <c r="L214" s="44"/>
      <c r="M214" s="233" t="s">
        <v>1</v>
      </c>
      <c r="N214" s="234" t="s">
        <v>45</v>
      </c>
      <c r="O214" s="91"/>
      <c r="P214" s="235">
        <f>O214*H214</f>
        <v>0</v>
      </c>
      <c r="Q214" s="235">
        <v>0.0011999999999999999</v>
      </c>
      <c r="R214" s="235">
        <f>Q214*H214</f>
        <v>0.0023999999999999998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142</v>
      </c>
      <c r="AT214" s="237" t="s">
        <v>137</v>
      </c>
      <c r="AU214" s="237" t="s">
        <v>89</v>
      </c>
      <c r="AY214" s="17" t="s">
        <v>135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14</v>
      </c>
      <c r="BK214" s="238">
        <f>ROUND(I214*H214,2)</f>
        <v>0</v>
      </c>
      <c r="BL214" s="17" t="s">
        <v>142</v>
      </c>
      <c r="BM214" s="237" t="s">
        <v>847</v>
      </c>
    </row>
    <row r="215" s="2" customFormat="1">
      <c r="A215" s="38"/>
      <c r="B215" s="39"/>
      <c r="C215" s="40"/>
      <c r="D215" s="239" t="s">
        <v>144</v>
      </c>
      <c r="E215" s="40"/>
      <c r="F215" s="240" t="s">
        <v>848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144</v>
      </c>
      <c r="AU215" s="17" t="s">
        <v>89</v>
      </c>
    </row>
    <row r="216" s="2" customFormat="1">
      <c r="A216" s="38"/>
      <c r="B216" s="39"/>
      <c r="C216" s="40"/>
      <c r="D216" s="244" t="s">
        <v>145</v>
      </c>
      <c r="E216" s="40"/>
      <c r="F216" s="245" t="s">
        <v>849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145</v>
      </c>
      <c r="AU216" s="17" t="s">
        <v>89</v>
      </c>
    </row>
    <row r="217" s="13" customFormat="1">
      <c r="A217" s="13"/>
      <c r="B217" s="256"/>
      <c r="C217" s="257"/>
      <c r="D217" s="239" t="s">
        <v>223</v>
      </c>
      <c r="E217" s="258" t="s">
        <v>1</v>
      </c>
      <c r="F217" s="259" t="s">
        <v>850</v>
      </c>
      <c r="G217" s="257"/>
      <c r="H217" s="260">
        <v>2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6" t="s">
        <v>223</v>
      </c>
      <c r="AU217" s="266" t="s">
        <v>89</v>
      </c>
      <c r="AV217" s="13" t="s">
        <v>89</v>
      </c>
      <c r="AW217" s="13" t="s">
        <v>34</v>
      </c>
      <c r="AX217" s="13" t="s">
        <v>80</v>
      </c>
      <c r="AY217" s="266" t="s">
        <v>135</v>
      </c>
    </row>
    <row r="218" s="14" customFormat="1">
      <c r="A218" s="14"/>
      <c r="B218" s="267"/>
      <c r="C218" s="268"/>
      <c r="D218" s="239" t="s">
        <v>223</v>
      </c>
      <c r="E218" s="269" t="s">
        <v>1</v>
      </c>
      <c r="F218" s="270" t="s">
        <v>225</v>
      </c>
      <c r="G218" s="268"/>
      <c r="H218" s="271">
        <v>2</v>
      </c>
      <c r="I218" s="272"/>
      <c r="J218" s="268"/>
      <c r="K218" s="268"/>
      <c r="L218" s="273"/>
      <c r="M218" s="274"/>
      <c r="N218" s="275"/>
      <c r="O218" s="275"/>
      <c r="P218" s="275"/>
      <c r="Q218" s="275"/>
      <c r="R218" s="275"/>
      <c r="S218" s="275"/>
      <c r="T218" s="27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7" t="s">
        <v>223</v>
      </c>
      <c r="AU218" s="277" t="s">
        <v>89</v>
      </c>
      <c r="AV218" s="14" t="s">
        <v>142</v>
      </c>
      <c r="AW218" s="14" t="s">
        <v>34</v>
      </c>
      <c r="AX218" s="14" t="s">
        <v>14</v>
      </c>
      <c r="AY218" s="277" t="s">
        <v>135</v>
      </c>
    </row>
    <row r="219" s="2" customFormat="1" ht="24.15" customHeight="1">
      <c r="A219" s="38"/>
      <c r="B219" s="39"/>
      <c r="C219" s="226" t="s">
        <v>262</v>
      </c>
      <c r="D219" s="226" t="s">
        <v>137</v>
      </c>
      <c r="E219" s="227" t="s">
        <v>851</v>
      </c>
      <c r="F219" s="228" t="s">
        <v>852</v>
      </c>
      <c r="G219" s="229" t="s">
        <v>168</v>
      </c>
      <c r="H219" s="230">
        <v>22.5</v>
      </c>
      <c r="I219" s="231"/>
      <c r="J219" s="232">
        <f>ROUND(I219*H219,2)</f>
        <v>0</v>
      </c>
      <c r="K219" s="228" t="s">
        <v>141</v>
      </c>
      <c r="L219" s="44"/>
      <c r="M219" s="233" t="s">
        <v>1</v>
      </c>
      <c r="N219" s="234" t="s">
        <v>45</v>
      </c>
      <c r="O219" s="91"/>
      <c r="P219" s="235">
        <f>O219*H219</f>
        <v>0</v>
      </c>
      <c r="Q219" s="235">
        <v>0.00033</v>
      </c>
      <c r="R219" s="235">
        <f>Q219*H219</f>
        <v>0.0074250000000000002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142</v>
      </c>
      <c r="AT219" s="237" t="s">
        <v>137</v>
      </c>
      <c r="AU219" s="237" t="s">
        <v>89</v>
      </c>
      <c r="AY219" s="17" t="s">
        <v>135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14</v>
      </c>
      <c r="BK219" s="238">
        <f>ROUND(I219*H219,2)</f>
        <v>0</v>
      </c>
      <c r="BL219" s="17" t="s">
        <v>142</v>
      </c>
      <c r="BM219" s="237" t="s">
        <v>853</v>
      </c>
    </row>
    <row r="220" s="2" customFormat="1">
      <c r="A220" s="38"/>
      <c r="B220" s="39"/>
      <c r="C220" s="40"/>
      <c r="D220" s="239" t="s">
        <v>144</v>
      </c>
      <c r="E220" s="40"/>
      <c r="F220" s="240" t="s">
        <v>854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144</v>
      </c>
      <c r="AU220" s="17" t="s">
        <v>89</v>
      </c>
    </row>
    <row r="221" s="2" customFormat="1">
      <c r="A221" s="38"/>
      <c r="B221" s="39"/>
      <c r="C221" s="40"/>
      <c r="D221" s="244" t="s">
        <v>145</v>
      </c>
      <c r="E221" s="40"/>
      <c r="F221" s="245" t="s">
        <v>855</v>
      </c>
      <c r="G221" s="40"/>
      <c r="H221" s="40"/>
      <c r="I221" s="241"/>
      <c r="J221" s="40"/>
      <c r="K221" s="40"/>
      <c r="L221" s="44"/>
      <c r="M221" s="242"/>
      <c r="N221" s="24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145</v>
      </c>
      <c r="AU221" s="17" t="s">
        <v>89</v>
      </c>
    </row>
    <row r="222" s="13" customFormat="1">
      <c r="A222" s="13"/>
      <c r="B222" s="256"/>
      <c r="C222" s="257"/>
      <c r="D222" s="239" t="s">
        <v>223</v>
      </c>
      <c r="E222" s="258" t="s">
        <v>1</v>
      </c>
      <c r="F222" s="259" t="s">
        <v>844</v>
      </c>
      <c r="G222" s="257"/>
      <c r="H222" s="260">
        <v>22.5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6" t="s">
        <v>223</v>
      </c>
      <c r="AU222" s="266" t="s">
        <v>89</v>
      </c>
      <c r="AV222" s="13" t="s">
        <v>89</v>
      </c>
      <c r="AW222" s="13" t="s">
        <v>34</v>
      </c>
      <c r="AX222" s="13" t="s">
        <v>80</v>
      </c>
      <c r="AY222" s="266" t="s">
        <v>135</v>
      </c>
    </row>
    <row r="223" s="14" customFormat="1">
      <c r="A223" s="14"/>
      <c r="B223" s="267"/>
      <c r="C223" s="268"/>
      <c r="D223" s="239" t="s">
        <v>223</v>
      </c>
      <c r="E223" s="269" t="s">
        <v>1</v>
      </c>
      <c r="F223" s="270" t="s">
        <v>225</v>
      </c>
      <c r="G223" s="268"/>
      <c r="H223" s="271">
        <v>22.5</v>
      </c>
      <c r="I223" s="272"/>
      <c r="J223" s="268"/>
      <c r="K223" s="268"/>
      <c r="L223" s="273"/>
      <c r="M223" s="274"/>
      <c r="N223" s="275"/>
      <c r="O223" s="275"/>
      <c r="P223" s="275"/>
      <c r="Q223" s="275"/>
      <c r="R223" s="275"/>
      <c r="S223" s="275"/>
      <c r="T223" s="27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7" t="s">
        <v>223</v>
      </c>
      <c r="AU223" s="277" t="s">
        <v>89</v>
      </c>
      <c r="AV223" s="14" t="s">
        <v>142</v>
      </c>
      <c r="AW223" s="14" t="s">
        <v>34</v>
      </c>
      <c r="AX223" s="14" t="s">
        <v>14</v>
      </c>
      <c r="AY223" s="277" t="s">
        <v>135</v>
      </c>
    </row>
    <row r="224" s="2" customFormat="1" ht="24.15" customHeight="1">
      <c r="A224" s="38"/>
      <c r="B224" s="39"/>
      <c r="C224" s="226" t="s">
        <v>267</v>
      </c>
      <c r="D224" s="226" t="s">
        <v>137</v>
      </c>
      <c r="E224" s="227" t="s">
        <v>856</v>
      </c>
      <c r="F224" s="228" t="s">
        <v>857</v>
      </c>
      <c r="G224" s="229" t="s">
        <v>140</v>
      </c>
      <c r="H224" s="230">
        <v>2</v>
      </c>
      <c r="I224" s="231"/>
      <c r="J224" s="232">
        <f>ROUND(I224*H224,2)</f>
        <v>0</v>
      </c>
      <c r="K224" s="228" t="s">
        <v>141</v>
      </c>
      <c r="L224" s="44"/>
      <c r="M224" s="233" t="s">
        <v>1</v>
      </c>
      <c r="N224" s="234" t="s">
        <v>45</v>
      </c>
      <c r="O224" s="91"/>
      <c r="P224" s="235">
        <f>O224*H224</f>
        <v>0</v>
      </c>
      <c r="Q224" s="235">
        <v>0.0025999999999999999</v>
      </c>
      <c r="R224" s="235">
        <f>Q224*H224</f>
        <v>0.0051999999999999998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142</v>
      </c>
      <c r="AT224" s="237" t="s">
        <v>137</v>
      </c>
      <c r="AU224" s="237" t="s">
        <v>89</v>
      </c>
      <c r="AY224" s="17" t="s">
        <v>135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14</v>
      </c>
      <c r="BK224" s="238">
        <f>ROUND(I224*H224,2)</f>
        <v>0</v>
      </c>
      <c r="BL224" s="17" t="s">
        <v>142</v>
      </c>
      <c r="BM224" s="237" t="s">
        <v>858</v>
      </c>
    </row>
    <row r="225" s="2" customFormat="1">
      <c r="A225" s="38"/>
      <c r="B225" s="39"/>
      <c r="C225" s="40"/>
      <c r="D225" s="239" t="s">
        <v>144</v>
      </c>
      <c r="E225" s="40"/>
      <c r="F225" s="240" t="s">
        <v>859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144</v>
      </c>
      <c r="AU225" s="17" t="s">
        <v>89</v>
      </c>
    </row>
    <row r="226" s="2" customFormat="1">
      <c r="A226" s="38"/>
      <c r="B226" s="39"/>
      <c r="C226" s="40"/>
      <c r="D226" s="244" t="s">
        <v>145</v>
      </c>
      <c r="E226" s="40"/>
      <c r="F226" s="245" t="s">
        <v>860</v>
      </c>
      <c r="G226" s="40"/>
      <c r="H226" s="40"/>
      <c r="I226" s="241"/>
      <c r="J226" s="40"/>
      <c r="K226" s="40"/>
      <c r="L226" s="44"/>
      <c r="M226" s="242"/>
      <c r="N226" s="243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145</v>
      </c>
      <c r="AU226" s="17" t="s">
        <v>89</v>
      </c>
    </row>
    <row r="227" s="13" customFormat="1">
      <c r="A227" s="13"/>
      <c r="B227" s="256"/>
      <c r="C227" s="257"/>
      <c r="D227" s="239" t="s">
        <v>223</v>
      </c>
      <c r="E227" s="258" t="s">
        <v>1</v>
      </c>
      <c r="F227" s="259" t="s">
        <v>850</v>
      </c>
      <c r="G227" s="257"/>
      <c r="H227" s="260">
        <v>2</v>
      </c>
      <c r="I227" s="261"/>
      <c r="J227" s="257"/>
      <c r="K227" s="257"/>
      <c r="L227" s="262"/>
      <c r="M227" s="263"/>
      <c r="N227" s="264"/>
      <c r="O227" s="264"/>
      <c r="P227" s="264"/>
      <c r="Q227" s="264"/>
      <c r="R227" s="264"/>
      <c r="S227" s="264"/>
      <c r="T227" s="26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6" t="s">
        <v>223</v>
      </c>
      <c r="AU227" s="266" t="s">
        <v>89</v>
      </c>
      <c r="AV227" s="13" t="s">
        <v>89</v>
      </c>
      <c r="AW227" s="13" t="s">
        <v>34</v>
      </c>
      <c r="AX227" s="13" t="s">
        <v>80</v>
      </c>
      <c r="AY227" s="266" t="s">
        <v>135</v>
      </c>
    </row>
    <row r="228" s="14" customFormat="1">
      <c r="A228" s="14"/>
      <c r="B228" s="267"/>
      <c r="C228" s="268"/>
      <c r="D228" s="239" t="s">
        <v>223</v>
      </c>
      <c r="E228" s="269" t="s">
        <v>1</v>
      </c>
      <c r="F228" s="270" t="s">
        <v>225</v>
      </c>
      <c r="G228" s="268"/>
      <c r="H228" s="271">
        <v>2</v>
      </c>
      <c r="I228" s="272"/>
      <c r="J228" s="268"/>
      <c r="K228" s="268"/>
      <c r="L228" s="273"/>
      <c r="M228" s="274"/>
      <c r="N228" s="275"/>
      <c r="O228" s="275"/>
      <c r="P228" s="275"/>
      <c r="Q228" s="275"/>
      <c r="R228" s="275"/>
      <c r="S228" s="275"/>
      <c r="T228" s="27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7" t="s">
        <v>223</v>
      </c>
      <c r="AU228" s="277" t="s">
        <v>89</v>
      </c>
      <c r="AV228" s="14" t="s">
        <v>142</v>
      </c>
      <c r="AW228" s="14" t="s">
        <v>34</v>
      </c>
      <c r="AX228" s="14" t="s">
        <v>14</v>
      </c>
      <c r="AY228" s="277" t="s">
        <v>135</v>
      </c>
    </row>
    <row r="229" s="2" customFormat="1" ht="16.5" customHeight="1">
      <c r="A229" s="38"/>
      <c r="B229" s="39"/>
      <c r="C229" s="226" t="s">
        <v>272</v>
      </c>
      <c r="D229" s="226" t="s">
        <v>137</v>
      </c>
      <c r="E229" s="227" t="s">
        <v>861</v>
      </c>
      <c r="F229" s="228" t="s">
        <v>862</v>
      </c>
      <c r="G229" s="229" t="s">
        <v>168</v>
      </c>
      <c r="H229" s="230">
        <v>22.5</v>
      </c>
      <c r="I229" s="231"/>
      <c r="J229" s="232">
        <f>ROUND(I229*H229,2)</f>
        <v>0</v>
      </c>
      <c r="K229" s="228" t="s">
        <v>141</v>
      </c>
      <c r="L229" s="44"/>
      <c r="M229" s="233" t="s">
        <v>1</v>
      </c>
      <c r="N229" s="234" t="s">
        <v>45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142</v>
      </c>
      <c r="AT229" s="237" t="s">
        <v>137</v>
      </c>
      <c r="AU229" s="237" t="s">
        <v>89</v>
      </c>
      <c r="AY229" s="17" t="s">
        <v>135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14</v>
      </c>
      <c r="BK229" s="238">
        <f>ROUND(I229*H229,2)</f>
        <v>0</v>
      </c>
      <c r="BL229" s="17" t="s">
        <v>142</v>
      </c>
      <c r="BM229" s="237" t="s">
        <v>863</v>
      </c>
    </row>
    <row r="230" s="2" customFormat="1">
      <c r="A230" s="38"/>
      <c r="B230" s="39"/>
      <c r="C230" s="40"/>
      <c r="D230" s="239" t="s">
        <v>144</v>
      </c>
      <c r="E230" s="40"/>
      <c r="F230" s="240" t="s">
        <v>864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144</v>
      </c>
      <c r="AU230" s="17" t="s">
        <v>89</v>
      </c>
    </row>
    <row r="231" s="2" customFormat="1">
      <c r="A231" s="38"/>
      <c r="B231" s="39"/>
      <c r="C231" s="40"/>
      <c r="D231" s="244" t="s">
        <v>145</v>
      </c>
      <c r="E231" s="40"/>
      <c r="F231" s="245" t="s">
        <v>865</v>
      </c>
      <c r="G231" s="40"/>
      <c r="H231" s="40"/>
      <c r="I231" s="241"/>
      <c r="J231" s="40"/>
      <c r="K231" s="40"/>
      <c r="L231" s="44"/>
      <c r="M231" s="242"/>
      <c r="N231" s="243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145</v>
      </c>
      <c r="AU231" s="17" t="s">
        <v>89</v>
      </c>
    </row>
    <row r="232" s="13" customFormat="1">
      <c r="A232" s="13"/>
      <c r="B232" s="256"/>
      <c r="C232" s="257"/>
      <c r="D232" s="239" t="s">
        <v>223</v>
      </c>
      <c r="E232" s="258" t="s">
        <v>1</v>
      </c>
      <c r="F232" s="259" t="s">
        <v>844</v>
      </c>
      <c r="G232" s="257"/>
      <c r="H232" s="260">
        <v>22.5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6" t="s">
        <v>223</v>
      </c>
      <c r="AU232" s="266" t="s">
        <v>89</v>
      </c>
      <c r="AV232" s="13" t="s">
        <v>89</v>
      </c>
      <c r="AW232" s="13" t="s">
        <v>34</v>
      </c>
      <c r="AX232" s="13" t="s">
        <v>80</v>
      </c>
      <c r="AY232" s="266" t="s">
        <v>135</v>
      </c>
    </row>
    <row r="233" s="14" customFormat="1">
      <c r="A233" s="14"/>
      <c r="B233" s="267"/>
      <c r="C233" s="268"/>
      <c r="D233" s="239" t="s">
        <v>223</v>
      </c>
      <c r="E233" s="269" t="s">
        <v>1</v>
      </c>
      <c r="F233" s="270" t="s">
        <v>225</v>
      </c>
      <c r="G233" s="268"/>
      <c r="H233" s="271">
        <v>22.5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7" t="s">
        <v>223</v>
      </c>
      <c r="AU233" s="277" t="s">
        <v>89</v>
      </c>
      <c r="AV233" s="14" t="s">
        <v>142</v>
      </c>
      <c r="AW233" s="14" t="s">
        <v>34</v>
      </c>
      <c r="AX233" s="14" t="s">
        <v>14</v>
      </c>
      <c r="AY233" s="277" t="s">
        <v>135</v>
      </c>
    </row>
    <row r="234" s="2" customFormat="1" ht="16.5" customHeight="1">
      <c r="A234" s="38"/>
      <c r="B234" s="39"/>
      <c r="C234" s="226" t="s">
        <v>278</v>
      </c>
      <c r="D234" s="226" t="s">
        <v>137</v>
      </c>
      <c r="E234" s="227" t="s">
        <v>866</v>
      </c>
      <c r="F234" s="228" t="s">
        <v>867</v>
      </c>
      <c r="G234" s="229" t="s">
        <v>140</v>
      </c>
      <c r="H234" s="230">
        <v>2</v>
      </c>
      <c r="I234" s="231"/>
      <c r="J234" s="232">
        <f>ROUND(I234*H234,2)</f>
        <v>0</v>
      </c>
      <c r="K234" s="228" t="s">
        <v>141</v>
      </c>
      <c r="L234" s="44"/>
      <c r="M234" s="233" t="s">
        <v>1</v>
      </c>
      <c r="N234" s="234" t="s">
        <v>45</v>
      </c>
      <c r="O234" s="91"/>
      <c r="P234" s="235">
        <f>O234*H234</f>
        <v>0</v>
      </c>
      <c r="Q234" s="235">
        <v>1.0000000000000001E-05</v>
      </c>
      <c r="R234" s="235">
        <f>Q234*H234</f>
        <v>2.0000000000000002E-05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142</v>
      </c>
      <c r="AT234" s="237" t="s">
        <v>137</v>
      </c>
      <c r="AU234" s="237" t="s">
        <v>89</v>
      </c>
      <c r="AY234" s="17" t="s">
        <v>135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14</v>
      </c>
      <c r="BK234" s="238">
        <f>ROUND(I234*H234,2)</f>
        <v>0</v>
      </c>
      <c r="BL234" s="17" t="s">
        <v>142</v>
      </c>
      <c r="BM234" s="237" t="s">
        <v>868</v>
      </c>
    </row>
    <row r="235" s="2" customFormat="1">
      <c r="A235" s="38"/>
      <c r="B235" s="39"/>
      <c r="C235" s="40"/>
      <c r="D235" s="239" t="s">
        <v>144</v>
      </c>
      <c r="E235" s="40"/>
      <c r="F235" s="240" t="s">
        <v>869</v>
      </c>
      <c r="G235" s="40"/>
      <c r="H235" s="40"/>
      <c r="I235" s="241"/>
      <c r="J235" s="40"/>
      <c r="K235" s="40"/>
      <c r="L235" s="44"/>
      <c r="M235" s="242"/>
      <c r="N235" s="243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144</v>
      </c>
      <c r="AU235" s="17" t="s">
        <v>89</v>
      </c>
    </row>
    <row r="236" s="2" customFormat="1">
      <c r="A236" s="38"/>
      <c r="B236" s="39"/>
      <c r="C236" s="40"/>
      <c r="D236" s="244" t="s">
        <v>145</v>
      </c>
      <c r="E236" s="40"/>
      <c r="F236" s="245" t="s">
        <v>870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145</v>
      </c>
      <c r="AU236" s="17" t="s">
        <v>89</v>
      </c>
    </row>
    <row r="237" s="13" customFormat="1">
      <c r="A237" s="13"/>
      <c r="B237" s="256"/>
      <c r="C237" s="257"/>
      <c r="D237" s="239" t="s">
        <v>223</v>
      </c>
      <c r="E237" s="258" t="s">
        <v>1</v>
      </c>
      <c r="F237" s="259" t="s">
        <v>850</v>
      </c>
      <c r="G237" s="257"/>
      <c r="H237" s="260">
        <v>2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6" t="s">
        <v>223</v>
      </c>
      <c r="AU237" s="266" t="s">
        <v>89</v>
      </c>
      <c r="AV237" s="13" t="s">
        <v>89</v>
      </c>
      <c r="AW237" s="13" t="s">
        <v>34</v>
      </c>
      <c r="AX237" s="13" t="s">
        <v>80</v>
      </c>
      <c r="AY237" s="266" t="s">
        <v>135</v>
      </c>
    </row>
    <row r="238" s="14" customFormat="1">
      <c r="A238" s="14"/>
      <c r="B238" s="267"/>
      <c r="C238" s="268"/>
      <c r="D238" s="239" t="s">
        <v>223</v>
      </c>
      <c r="E238" s="269" t="s">
        <v>1</v>
      </c>
      <c r="F238" s="270" t="s">
        <v>225</v>
      </c>
      <c r="G238" s="268"/>
      <c r="H238" s="271">
        <v>2</v>
      </c>
      <c r="I238" s="272"/>
      <c r="J238" s="268"/>
      <c r="K238" s="268"/>
      <c r="L238" s="273"/>
      <c r="M238" s="274"/>
      <c r="N238" s="275"/>
      <c r="O238" s="275"/>
      <c r="P238" s="275"/>
      <c r="Q238" s="275"/>
      <c r="R238" s="275"/>
      <c r="S238" s="275"/>
      <c r="T238" s="27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77" t="s">
        <v>223</v>
      </c>
      <c r="AU238" s="277" t="s">
        <v>89</v>
      </c>
      <c r="AV238" s="14" t="s">
        <v>142</v>
      </c>
      <c r="AW238" s="14" t="s">
        <v>34</v>
      </c>
      <c r="AX238" s="14" t="s">
        <v>14</v>
      </c>
      <c r="AY238" s="277" t="s">
        <v>135</v>
      </c>
    </row>
    <row r="239" s="2" customFormat="1" ht="24.15" customHeight="1">
      <c r="A239" s="38"/>
      <c r="B239" s="39"/>
      <c r="C239" s="226" t="s">
        <v>284</v>
      </c>
      <c r="D239" s="226" t="s">
        <v>137</v>
      </c>
      <c r="E239" s="227" t="s">
        <v>871</v>
      </c>
      <c r="F239" s="228" t="s">
        <v>872</v>
      </c>
      <c r="G239" s="229" t="s">
        <v>168</v>
      </c>
      <c r="H239" s="230">
        <v>20.399999999999999</v>
      </c>
      <c r="I239" s="231"/>
      <c r="J239" s="232">
        <f>ROUND(I239*H239,2)</f>
        <v>0</v>
      </c>
      <c r="K239" s="228" t="s">
        <v>141</v>
      </c>
      <c r="L239" s="44"/>
      <c r="M239" s="233" t="s">
        <v>1</v>
      </c>
      <c r="N239" s="234" t="s">
        <v>45</v>
      </c>
      <c r="O239" s="91"/>
      <c r="P239" s="235">
        <f>O239*H239</f>
        <v>0</v>
      </c>
      <c r="Q239" s="235">
        <v>0.12095</v>
      </c>
      <c r="R239" s="235">
        <f>Q239*H239</f>
        <v>2.4673799999999999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142</v>
      </c>
      <c r="AT239" s="237" t="s">
        <v>137</v>
      </c>
      <c r="AU239" s="237" t="s">
        <v>89</v>
      </c>
      <c r="AY239" s="17" t="s">
        <v>135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14</v>
      </c>
      <c r="BK239" s="238">
        <f>ROUND(I239*H239,2)</f>
        <v>0</v>
      </c>
      <c r="BL239" s="17" t="s">
        <v>142</v>
      </c>
      <c r="BM239" s="237" t="s">
        <v>873</v>
      </c>
    </row>
    <row r="240" s="2" customFormat="1">
      <c r="A240" s="38"/>
      <c r="B240" s="39"/>
      <c r="C240" s="40"/>
      <c r="D240" s="239" t="s">
        <v>144</v>
      </c>
      <c r="E240" s="40"/>
      <c r="F240" s="240" t="s">
        <v>874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144</v>
      </c>
      <c r="AU240" s="17" t="s">
        <v>89</v>
      </c>
    </row>
    <row r="241" s="2" customFormat="1">
      <c r="A241" s="38"/>
      <c r="B241" s="39"/>
      <c r="C241" s="40"/>
      <c r="D241" s="244" t="s">
        <v>145</v>
      </c>
      <c r="E241" s="40"/>
      <c r="F241" s="245" t="s">
        <v>875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145</v>
      </c>
      <c r="AU241" s="17" t="s">
        <v>89</v>
      </c>
    </row>
    <row r="242" s="15" customFormat="1">
      <c r="A242" s="15"/>
      <c r="B242" s="282"/>
      <c r="C242" s="283"/>
      <c r="D242" s="239" t="s">
        <v>223</v>
      </c>
      <c r="E242" s="284" t="s">
        <v>1</v>
      </c>
      <c r="F242" s="285" t="s">
        <v>678</v>
      </c>
      <c r="G242" s="283"/>
      <c r="H242" s="284" t="s">
        <v>1</v>
      </c>
      <c r="I242" s="286"/>
      <c r="J242" s="283"/>
      <c r="K242" s="283"/>
      <c r="L242" s="287"/>
      <c r="M242" s="288"/>
      <c r="N242" s="289"/>
      <c r="O242" s="289"/>
      <c r="P242" s="289"/>
      <c r="Q242" s="289"/>
      <c r="R242" s="289"/>
      <c r="S242" s="289"/>
      <c r="T242" s="29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91" t="s">
        <v>223</v>
      </c>
      <c r="AU242" s="291" t="s">
        <v>89</v>
      </c>
      <c r="AV242" s="15" t="s">
        <v>14</v>
      </c>
      <c r="AW242" s="15" t="s">
        <v>34</v>
      </c>
      <c r="AX242" s="15" t="s">
        <v>80</v>
      </c>
      <c r="AY242" s="291" t="s">
        <v>135</v>
      </c>
    </row>
    <row r="243" s="13" customFormat="1">
      <c r="A243" s="13"/>
      <c r="B243" s="256"/>
      <c r="C243" s="257"/>
      <c r="D243" s="239" t="s">
        <v>223</v>
      </c>
      <c r="E243" s="258" t="s">
        <v>1</v>
      </c>
      <c r="F243" s="259" t="s">
        <v>876</v>
      </c>
      <c r="G243" s="257"/>
      <c r="H243" s="260">
        <v>20.399999999999999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6" t="s">
        <v>223</v>
      </c>
      <c r="AU243" s="266" t="s">
        <v>89</v>
      </c>
      <c r="AV243" s="13" t="s">
        <v>89</v>
      </c>
      <c r="AW243" s="13" t="s">
        <v>34</v>
      </c>
      <c r="AX243" s="13" t="s">
        <v>80</v>
      </c>
      <c r="AY243" s="266" t="s">
        <v>135</v>
      </c>
    </row>
    <row r="244" s="14" customFormat="1">
      <c r="A244" s="14"/>
      <c r="B244" s="267"/>
      <c r="C244" s="268"/>
      <c r="D244" s="239" t="s">
        <v>223</v>
      </c>
      <c r="E244" s="269" t="s">
        <v>1</v>
      </c>
      <c r="F244" s="270" t="s">
        <v>225</v>
      </c>
      <c r="G244" s="268"/>
      <c r="H244" s="271">
        <v>20.399999999999999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77" t="s">
        <v>223</v>
      </c>
      <c r="AU244" s="277" t="s">
        <v>89</v>
      </c>
      <c r="AV244" s="14" t="s">
        <v>142</v>
      </c>
      <c r="AW244" s="14" t="s">
        <v>34</v>
      </c>
      <c r="AX244" s="14" t="s">
        <v>14</v>
      </c>
      <c r="AY244" s="277" t="s">
        <v>135</v>
      </c>
    </row>
    <row r="245" s="2" customFormat="1" ht="16.5" customHeight="1">
      <c r="A245" s="38"/>
      <c r="B245" s="39"/>
      <c r="C245" s="246" t="s">
        <v>290</v>
      </c>
      <c r="D245" s="246" t="s">
        <v>219</v>
      </c>
      <c r="E245" s="247" t="s">
        <v>877</v>
      </c>
      <c r="F245" s="248" t="s">
        <v>878</v>
      </c>
      <c r="G245" s="249" t="s">
        <v>168</v>
      </c>
      <c r="H245" s="250">
        <v>20.399999999999999</v>
      </c>
      <c r="I245" s="251"/>
      <c r="J245" s="252">
        <f>ROUND(I245*H245,2)</f>
        <v>0</v>
      </c>
      <c r="K245" s="248" t="s">
        <v>141</v>
      </c>
      <c r="L245" s="253"/>
      <c r="M245" s="254" t="s">
        <v>1</v>
      </c>
      <c r="N245" s="255" t="s">
        <v>45</v>
      </c>
      <c r="O245" s="91"/>
      <c r="P245" s="235">
        <f>O245*H245</f>
        <v>0</v>
      </c>
      <c r="Q245" s="235">
        <v>0.045999999999999999</v>
      </c>
      <c r="R245" s="235">
        <f>Q245*H245</f>
        <v>0.9383999999999999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178</v>
      </c>
      <c r="AT245" s="237" t="s">
        <v>219</v>
      </c>
      <c r="AU245" s="237" t="s">
        <v>89</v>
      </c>
      <c r="AY245" s="17" t="s">
        <v>135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14</v>
      </c>
      <c r="BK245" s="238">
        <f>ROUND(I245*H245,2)</f>
        <v>0</v>
      </c>
      <c r="BL245" s="17" t="s">
        <v>142</v>
      </c>
      <c r="BM245" s="237" t="s">
        <v>879</v>
      </c>
    </row>
    <row r="246" s="2" customFormat="1">
      <c r="A246" s="38"/>
      <c r="B246" s="39"/>
      <c r="C246" s="40"/>
      <c r="D246" s="239" t="s">
        <v>144</v>
      </c>
      <c r="E246" s="40"/>
      <c r="F246" s="240" t="s">
        <v>878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144</v>
      </c>
      <c r="AU246" s="17" t="s">
        <v>89</v>
      </c>
    </row>
    <row r="247" s="13" customFormat="1">
      <c r="A247" s="13"/>
      <c r="B247" s="256"/>
      <c r="C247" s="257"/>
      <c r="D247" s="239" t="s">
        <v>223</v>
      </c>
      <c r="E247" s="257"/>
      <c r="F247" s="259" t="s">
        <v>880</v>
      </c>
      <c r="G247" s="257"/>
      <c r="H247" s="260">
        <v>20.399999999999999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6" t="s">
        <v>223</v>
      </c>
      <c r="AU247" s="266" t="s">
        <v>89</v>
      </c>
      <c r="AV247" s="13" t="s">
        <v>89</v>
      </c>
      <c r="AW247" s="13" t="s">
        <v>4</v>
      </c>
      <c r="AX247" s="13" t="s">
        <v>14</v>
      </c>
      <c r="AY247" s="266" t="s">
        <v>135</v>
      </c>
    </row>
    <row r="248" s="12" customFormat="1" ht="22.8" customHeight="1">
      <c r="A248" s="12"/>
      <c r="B248" s="210"/>
      <c r="C248" s="211"/>
      <c r="D248" s="212" t="s">
        <v>79</v>
      </c>
      <c r="E248" s="224" t="s">
        <v>452</v>
      </c>
      <c r="F248" s="224" t="s">
        <v>453</v>
      </c>
      <c r="G248" s="211"/>
      <c r="H248" s="211"/>
      <c r="I248" s="214"/>
      <c r="J248" s="225">
        <f>BK248</f>
        <v>0</v>
      </c>
      <c r="K248" s="211"/>
      <c r="L248" s="216"/>
      <c r="M248" s="217"/>
      <c r="N248" s="218"/>
      <c r="O248" s="218"/>
      <c r="P248" s="219">
        <f>SUM(P249:P251)</f>
        <v>0</v>
      </c>
      <c r="Q248" s="218"/>
      <c r="R248" s="219">
        <f>SUM(R249:R251)</f>
        <v>0</v>
      </c>
      <c r="S248" s="218"/>
      <c r="T248" s="220">
        <f>SUM(T249:T251)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1" t="s">
        <v>14</v>
      </c>
      <c r="AT248" s="222" t="s">
        <v>79</v>
      </c>
      <c r="AU248" s="222" t="s">
        <v>14</v>
      </c>
      <c r="AY248" s="221" t="s">
        <v>135</v>
      </c>
      <c r="BK248" s="223">
        <f>SUM(BK249:BK251)</f>
        <v>0</v>
      </c>
    </row>
    <row r="249" s="2" customFormat="1" ht="24.15" customHeight="1">
      <c r="A249" s="38"/>
      <c r="B249" s="39"/>
      <c r="C249" s="226" t="s">
        <v>294</v>
      </c>
      <c r="D249" s="226" t="s">
        <v>137</v>
      </c>
      <c r="E249" s="227" t="s">
        <v>455</v>
      </c>
      <c r="F249" s="228" t="s">
        <v>456</v>
      </c>
      <c r="G249" s="229" t="s">
        <v>399</v>
      </c>
      <c r="H249" s="230">
        <v>24.981999999999999</v>
      </c>
      <c r="I249" s="231"/>
      <c r="J249" s="232">
        <f>ROUND(I249*H249,2)</f>
        <v>0</v>
      </c>
      <c r="K249" s="228" t="s">
        <v>141</v>
      </c>
      <c r="L249" s="44"/>
      <c r="M249" s="233" t="s">
        <v>1</v>
      </c>
      <c r="N249" s="234" t="s">
        <v>45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142</v>
      </c>
      <c r="AT249" s="237" t="s">
        <v>137</v>
      </c>
      <c r="AU249" s="237" t="s">
        <v>89</v>
      </c>
      <c r="AY249" s="17" t="s">
        <v>135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14</v>
      </c>
      <c r="BK249" s="238">
        <f>ROUND(I249*H249,2)</f>
        <v>0</v>
      </c>
      <c r="BL249" s="17" t="s">
        <v>142</v>
      </c>
      <c r="BM249" s="237" t="s">
        <v>881</v>
      </c>
    </row>
    <row r="250" s="2" customFormat="1">
      <c r="A250" s="38"/>
      <c r="B250" s="39"/>
      <c r="C250" s="40"/>
      <c r="D250" s="239" t="s">
        <v>144</v>
      </c>
      <c r="E250" s="40"/>
      <c r="F250" s="240" t="s">
        <v>722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144</v>
      </c>
      <c r="AU250" s="17" t="s">
        <v>89</v>
      </c>
    </row>
    <row r="251" s="2" customFormat="1">
      <c r="A251" s="38"/>
      <c r="B251" s="39"/>
      <c r="C251" s="40"/>
      <c r="D251" s="244" t="s">
        <v>145</v>
      </c>
      <c r="E251" s="40"/>
      <c r="F251" s="245" t="s">
        <v>458</v>
      </c>
      <c r="G251" s="40"/>
      <c r="H251" s="40"/>
      <c r="I251" s="241"/>
      <c r="J251" s="40"/>
      <c r="K251" s="40"/>
      <c r="L251" s="44"/>
      <c r="M251" s="278"/>
      <c r="N251" s="279"/>
      <c r="O251" s="280"/>
      <c r="P251" s="280"/>
      <c r="Q251" s="280"/>
      <c r="R251" s="280"/>
      <c r="S251" s="280"/>
      <c r="T251" s="281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145</v>
      </c>
      <c r="AU251" s="17" t="s">
        <v>89</v>
      </c>
    </row>
    <row r="252" s="2" customFormat="1" ht="6.96" customHeight="1">
      <c r="A252" s="38"/>
      <c r="B252" s="66"/>
      <c r="C252" s="67"/>
      <c r="D252" s="67"/>
      <c r="E252" s="67"/>
      <c r="F252" s="67"/>
      <c r="G252" s="67"/>
      <c r="H252" s="67"/>
      <c r="I252" s="67"/>
      <c r="J252" s="67"/>
      <c r="K252" s="67"/>
      <c r="L252" s="44"/>
      <c r="M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</sheetData>
  <sheetProtection sheet="1" autoFilter="0" formatColumns="0" formatRows="0" objects="1" scenarios="1" spinCount="100000" saltValue="itxr1qyZinbJhZGcYuY+65VQeDlas/cvmaMkn6gJ0ANx5IB6798oh6OYqf6igAMQzIj/04y/sh0tQmtqKkTNig==" hashValue="P6Xhe2CL+NdB19a/YYqeKJsT3G8cEG9hJQFA4w3Hh7gD4ojxTcOLTZRpnGSdlXwfnQ0jT5eF2CiYYstHq89KEg==" algorithmName="SHA-512" password="CC35"/>
  <autoFilter ref="C124:K2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30" r:id="rId1" display="https://podminky.urs.cz/item/CS_URS_2023_02/122252203"/>
    <hyperlink ref="F136" r:id="rId2" display="https://podminky.urs.cz/item/CS_URS_2023_02/162751117"/>
    <hyperlink ref="F139" r:id="rId3" display="https://podminky.urs.cz/item/CS_URS_2023_02/162751119"/>
    <hyperlink ref="F144" r:id="rId4" display="https://podminky.urs.cz/item/CS_URS_2023_02/171201231"/>
    <hyperlink ref="F149" r:id="rId5" display="https://podminky.urs.cz/item/CS_URS_2023_02/171251201"/>
    <hyperlink ref="F152" r:id="rId6" display="https://podminky.urs.cz/item/CS_URS_2023_02/181913112"/>
    <hyperlink ref="F158" r:id="rId7" display="https://podminky.urs.cz/item/CS_URS_2023_02/564861011"/>
    <hyperlink ref="F163" r:id="rId8" display="https://podminky.urs.cz/item/CS_URS_2023_02/596212210"/>
    <hyperlink ref="F176" r:id="rId9" display="https://podminky.urs.cz/item/CS_URS_2023_02/596412211"/>
    <hyperlink ref="F190" r:id="rId10" display="https://podminky.urs.cz/item/CS_URS_2023_02/914111111"/>
    <hyperlink ref="F200" r:id="rId11" display="https://podminky.urs.cz/item/CS_URS_2023_02/914511113"/>
    <hyperlink ref="F211" r:id="rId12" display="https://podminky.urs.cz/item/CS_URS_2023_02/915111111"/>
    <hyperlink ref="F216" r:id="rId13" display="https://podminky.urs.cz/item/CS_URS_2023_02/915131111"/>
    <hyperlink ref="F221" r:id="rId14" display="https://podminky.urs.cz/item/CS_URS_2023_02/915211112"/>
    <hyperlink ref="F226" r:id="rId15" display="https://podminky.urs.cz/item/CS_URS_2023_02/915231112"/>
    <hyperlink ref="F231" r:id="rId16" display="https://podminky.urs.cz/item/CS_URS_2023_02/915611111"/>
    <hyperlink ref="F236" r:id="rId17" display="https://podminky.urs.cz/item/CS_URS_2023_02/915621111"/>
    <hyperlink ref="F241" r:id="rId18" display="https://podminky.urs.cz/item/CS_URS_2023_02/916132113"/>
    <hyperlink ref="F251" r:id="rId19" display="https://podminky.urs.cz/item/CS_URS_2023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89</v>
      </c>
    </row>
    <row r="4" s="1" customFormat="1" ht="24.96" customHeight="1">
      <c r="B4" s="20"/>
      <c r="D4" s="148" t="s">
        <v>103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Chodník v ul. Příčná, Broumov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882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9. 11. 2023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32</v>
      </c>
      <c r="F21" s="38"/>
      <c r="G21" s="38"/>
      <c r="H21" s="38"/>
      <c r="I21" s="150" t="s">
        <v>27</v>
      </c>
      <c r="J21" s="141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35</v>
      </c>
      <c r="E23" s="38"/>
      <c r="F23" s="38"/>
      <c r="G23" s="38"/>
      <c r="H23" s="38"/>
      <c r="I23" s="150" t="s">
        <v>25</v>
      </c>
      <c r="J23" s="141" t="s">
        <v>36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37</v>
      </c>
      <c r="F24" s="38"/>
      <c r="G24" s="38"/>
      <c r="H24" s="38"/>
      <c r="I24" s="150" t="s">
        <v>27</v>
      </c>
      <c r="J24" s="141" t="s">
        <v>38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40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42</v>
      </c>
      <c r="G32" s="38"/>
      <c r="H32" s="38"/>
      <c r="I32" s="161" t="s">
        <v>41</v>
      </c>
      <c r="J32" s="161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44</v>
      </c>
      <c r="E33" s="150" t="s">
        <v>45</v>
      </c>
      <c r="F33" s="163">
        <f>ROUND((SUM(BE122:BE154)),  2)</f>
        <v>0</v>
      </c>
      <c r="G33" s="38"/>
      <c r="H33" s="38"/>
      <c r="I33" s="164">
        <v>0.20999999999999999</v>
      </c>
      <c r="J33" s="163">
        <f>ROUND(((SUM(BE122:BE154))*I33),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46</v>
      </c>
      <c r="F34" s="163">
        <f>ROUND((SUM(BF122:BF154)),  2)</f>
        <v>0</v>
      </c>
      <c r="G34" s="38"/>
      <c r="H34" s="38"/>
      <c r="I34" s="164">
        <v>0.14999999999999999</v>
      </c>
      <c r="J34" s="163">
        <f>ROUND(((SUM(BF122:BF154))*I34),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47</v>
      </c>
      <c r="F35" s="163">
        <f>ROUND((SUM(BG122:BG154)),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48</v>
      </c>
      <c r="F36" s="163">
        <f>ROUND((SUM(BH122:BH154)),  2)</f>
        <v>0</v>
      </c>
      <c r="G36" s="38"/>
      <c r="H36" s="38"/>
      <c r="I36" s="164">
        <v>0.14999999999999999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49</v>
      </c>
      <c r="F37" s="163">
        <f>ROUND((SUM(BI122:BI154)),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50</v>
      </c>
      <c r="E39" s="167"/>
      <c r="F39" s="167"/>
      <c r="G39" s="168" t="s">
        <v>51</v>
      </c>
      <c r="H39" s="169" t="s">
        <v>52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53</v>
      </c>
      <c r="E50" s="173"/>
      <c r="F50" s="173"/>
      <c r="G50" s="172" t="s">
        <v>54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55</v>
      </c>
      <c r="E61" s="175"/>
      <c r="F61" s="176" t="s">
        <v>56</v>
      </c>
      <c r="G61" s="174" t="s">
        <v>55</v>
      </c>
      <c r="H61" s="175"/>
      <c r="I61" s="175"/>
      <c r="J61" s="177" t="s">
        <v>56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57</v>
      </c>
      <c r="E65" s="178"/>
      <c r="F65" s="178"/>
      <c r="G65" s="172" t="s">
        <v>58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55</v>
      </c>
      <c r="E76" s="175"/>
      <c r="F76" s="176" t="s">
        <v>56</v>
      </c>
      <c r="G76" s="174" t="s">
        <v>55</v>
      </c>
      <c r="H76" s="175"/>
      <c r="I76" s="175"/>
      <c r="J76" s="177" t="s">
        <v>56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Chodník v ul. Příčná, Broumov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ulice Příčná</v>
      </c>
      <c r="G89" s="40"/>
      <c r="H89" s="40"/>
      <c r="I89" s="32" t="s">
        <v>22</v>
      </c>
      <c r="J89" s="79" t="str">
        <f>IF(J12="","",J12)</f>
        <v>9. 11. 2023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Broumov</v>
      </c>
      <c r="G91" s="40"/>
      <c r="H91" s="40"/>
      <c r="I91" s="32" t="s">
        <v>30</v>
      </c>
      <c r="J91" s="36" t="str">
        <f>E21</f>
        <v>Ing. Adam Beneš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TMI Building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107</v>
      </c>
      <c r="D94" s="185"/>
      <c r="E94" s="185"/>
      <c r="F94" s="185"/>
      <c r="G94" s="185"/>
      <c r="H94" s="185"/>
      <c r="I94" s="185"/>
      <c r="J94" s="186" t="s">
        <v>108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109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8"/>
      <c r="C97" s="189"/>
      <c r="D97" s="190" t="s">
        <v>882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883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884</v>
      </c>
      <c r="E99" s="196"/>
      <c r="F99" s="196"/>
      <c r="G99" s="196"/>
      <c r="H99" s="196"/>
      <c r="I99" s="196"/>
      <c r="J99" s="197">
        <f>J137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885</v>
      </c>
      <c r="E100" s="196"/>
      <c r="F100" s="196"/>
      <c r="G100" s="196"/>
      <c r="H100" s="196"/>
      <c r="I100" s="196"/>
      <c r="J100" s="197">
        <f>J141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886</v>
      </c>
      <c r="E101" s="196"/>
      <c r="F101" s="196"/>
      <c r="G101" s="196"/>
      <c r="H101" s="196"/>
      <c r="I101" s="196"/>
      <c r="J101" s="197">
        <f>J147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887</v>
      </c>
      <c r="E102" s="196"/>
      <c r="F102" s="196"/>
      <c r="G102" s="196"/>
      <c r="H102" s="196"/>
      <c r="I102" s="196"/>
      <c r="J102" s="197">
        <f>J151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Chodník v ul. Příčná, Broumov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VRN - Vedlejší rozpočtové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ulice Příčná</v>
      </c>
      <c r="G116" s="40"/>
      <c r="H116" s="40"/>
      <c r="I116" s="32" t="s">
        <v>22</v>
      </c>
      <c r="J116" s="79" t="str">
        <f>IF(J12="","",J12)</f>
        <v>9. 11. 2023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Broumov</v>
      </c>
      <c r="G118" s="40"/>
      <c r="H118" s="40"/>
      <c r="I118" s="32" t="s">
        <v>30</v>
      </c>
      <c r="J118" s="36" t="str">
        <f>E21</f>
        <v>Ing. Adam Beneš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35</v>
      </c>
      <c r="J119" s="36" t="str">
        <f>E24</f>
        <v>TMI Building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121</v>
      </c>
      <c r="D121" s="202" t="s">
        <v>65</v>
      </c>
      <c r="E121" s="202" t="s">
        <v>61</v>
      </c>
      <c r="F121" s="202" t="s">
        <v>62</v>
      </c>
      <c r="G121" s="202" t="s">
        <v>122</v>
      </c>
      <c r="H121" s="202" t="s">
        <v>123</v>
      </c>
      <c r="I121" s="202" t="s">
        <v>124</v>
      </c>
      <c r="J121" s="202" t="s">
        <v>108</v>
      </c>
      <c r="K121" s="203" t="s">
        <v>125</v>
      </c>
      <c r="L121" s="204"/>
      <c r="M121" s="100" t="s">
        <v>1</v>
      </c>
      <c r="N121" s="101" t="s">
        <v>44</v>
      </c>
      <c r="O121" s="101" t="s">
        <v>126</v>
      </c>
      <c r="P121" s="101" t="s">
        <v>127</v>
      </c>
      <c r="Q121" s="101" t="s">
        <v>128</v>
      </c>
      <c r="R121" s="101" t="s">
        <v>129</v>
      </c>
      <c r="S121" s="101" t="s">
        <v>130</v>
      </c>
      <c r="T121" s="102" t="s">
        <v>131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132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110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79</v>
      </c>
      <c r="E123" s="213" t="s">
        <v>100</v>
      </c>
      <c r="F123" s="213" t="s">
        <v>101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P124+P137+P141+P147+P151</f>
        <v>0</v>
      </c>
      <c r="Q123" s="218"/>
      <c r="R123" s="219">
        <f>R124+R137+R141+R147+R151</f>
        <v>0</v>
      </c>
      <c r="S123" s="218"/>
      <c r="T123" s="220">
        <f>T124+T137+T141+T147+T151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160</v>
      </c>
      <c r="AT123" s="222" t="s">
        <v>79</v>
      </c>
      <c r="AU123" s="222" t="s">
        <v>80</v>
      </c>
      <c r="AY123" s="221" t="s">
        <v>135</v>
      </c>
      <c r="BK123" s="223">
        <f>BK124+BK137+BK141+BK147+BK151</f>
        <v>0</v>
      </c>
    </row>
    <row r="124" s="12" customFormat="1" ht="22.8" customHeight="1">
      <c r="A124" s="12"/>
      <c r="B124" s="210"/>
      <c r="C124" s="211"/>
      <c r="D124" s="212" t="s">
        <v>79</v>
      </c>
      <c r="E124" s="224" t="s">
        <v>888</v>
      </c>
      <c r="F124" s="224" t="s">
        <v>889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SUM(P125:P136)</f>
        <v>0</v>
      </c>
      <c r="Q124" s="218"/>
      <c r="R124" s="219">
        <f>SUM(R125:R136)</f>
        <v>0</v>
      </c>
      <c r="S124" s="218"/>
      <c r="T124" s="220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160</v>
      </c>
      <c r="AT124" s="222" t="s">
        <v>79</v>
      </c>
      <c r="AU124" s="222" t="s">
        <v>14</v>
      </c>
      <c r="AY124" s="221" t="s">
        <v>135</v>
      </c>
      <c r="BK124" s="223">
        <f>SUM(BK125:BK136)</f>
        <v>0</v>
      </c>
    </row>
    <row r="125" s="2" customFormat="1" ht="16.5" customHeight="1">
      <c r="A125" s="38"/>
      <c r="B125" s="39"/>
      <c r="C125" s="226" t="s">
        <v>14</v>
      </c>
      <c r="D125" s="226" t="s">
        <v>137</v>
      </c>
      <c r="E125" s="227" t="s">
        <v>890</v>
      </c>
      <c r="F125" s="228" t="s">
        <v>891</v>
      </c>
      <c r="G125" s="229" t="s">
        <v>892</v>
      </c>
      <c r="H125" s="230">
        <v>1</v>
      </c>
      <c r="I125" s="231"/>
      <c r="J125" s="232">
        <f>ROUND(I125*H125,2)</f>
        <v>0</v>
      </c>
      <c r="K125" s="228" t="s">
        <v>141</v>
      </c>
      <c r="L125" s="44"/>
      <c r="M125" s="233" t="s">
        <v>1</v>
      </c>
      <c r="N125" s="234" t="s">
        <v>45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893</v>
      </c>
      <c r="AT125" s="237" t="s">
        <v>137</v>
      </c>
      <c r="AU125" s="237" t="s">
        <v>89</v>
      </c>
      <c r="AY125" s="17" t="s">
        <v>135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14</v>
      </c>
      <c r="BK125" s="238">
        <f>ROUND(I125*H125,2)</f>
        <v>0</v>
      </c>
      <c r="BL125" s="17" t="s">
        <v>893</v>
      </c>
      <c r="BM125" s="237" t="s">
        <v>894</v>
      </c>
    </row>
    <row r="126" s="2" customFormat="1">
      <c r="A126" s="38"/>
      <c r="B126" s="39"/>
      <c r="C126" s="40"/>
      <c r="D126" s="239" t="s">
        <v>144</v>
      </c>
      <c r="E126" s="40"/>
      <c r="F126" s="240" t="s">
        <v>891</v>
      </c>
      <c r="G126" s="40"/>
      <c r="H126" s="40"/>
      <c r="I126" s="241"/>
      <c r="J126" s="40"/>
      <c r="K126" s="40"/>
      <c r="L126" s="44"/>
      <c r="M126" s="242"/>
      <c r="N126" s="243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144</v>
      </c>
      <c r="AU126" s="17" t="s">
        <v>89</v>
      </c>
    </row>
    <row r="127" s="2" customFormat="1">
      <c r="A127" s="38"/>
      <c r="B127" s="39"/>
      <c r="C127" s="40"/>
      <c r="D127" s="244" t="s">
        <v>145</v>
      </c>
      <c r="E127" s="40"/>
      <c r="F127" s="245" t="s">
        <v>895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145</v>
      </c>
      <c r="AU127" s="17" t="s">
        <v>89</v>
      </c>
    </row>
    <row r="128" s="2" customFormat="1" ht="16.5" customHeight="1">
      <c r="A128" s="38"/>
      <c r="B128" s="39"/>
      <c r="C128" s="226" t="s">
        <v>89</v>
      </c>
      <c r="D128" s="226" t="s">
        <v>137</v>
      </c>
      <c r="E128" s="227" t="s">
        <v>896</v>
      </c>
      <c r="F128" s="228" t="s">
        <v>897</v>
      </c>
      <c r="G128" s="229" t="s">
        <v>892</v>
      </c>
      <c r="H128" s="230">
        <v>1</v>
      </c>
      <c r="I128" s="231"/>
      <c r="J128" s="232">
        <f>ROUND(I128*H128,2)</f>
        <v>0</v>
      </c>
      <c r="K128" s="228" t="s">
        <v>898</v>
      </c>
      <c r="L128" s="44"/>
      <c r="M128" s="233" t="s">
        <v>1</v>
      </c>
      <c r="N128" s="234" t="s">
        <v>45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893</v>
      </c>
      <c r="AT128" s="237" t="s">
        <v>137</v>
      </c>
      <c r="AU128" s="237" t="s">
        <v>89</v>
      </c>
      <c r="AY128" s="17" t="s">
        <v>135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14</v>
      </c>
      <c r="BK128" s="238">
        <f>ROUND(I128*H128,2)</f>
        <v>0</v>
      </c>
      <c r="BL128" s="17" t="s">
        <v>893</v>
      </c>
      <c r="BM128" s="237" t="s">
        <v>899</v>
      </c>
    </row>
    <row r="129" s="2" customFormat="1">
      <c r="A129" s="38"/>
      <c r="B129" s="39"/>
      <c r="C129" s="40"/>
      <c r="D129" s="239" t="s">
        <v>144</v>
      </c>
      <c r="E129" s="40"/>
      <c r="F129" s="240" t="s">
        <v>897</v>
      </c>
      <c r="G129" s="40"/>
      <c r="H129" s="40"/>
      <c r="I129" s="241"/>
      <c r="J129" s="40"/>
      <c r="K129" s="40"/>
      <c r="L129" s="44"/>
      <c r="M129" s="242"/>
      <c r="N129" s="243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144</v>
      </c>
      <c r="AU129" s="17" t="s">
        <v>89</v>
      </c>
    </row>
    <row r="130" s="2" customFormat="1">
      <c r="A130" s="38"/>
      <c r="B130" s="39"/>
      <c r="C130" s="40"/>
      <c r="D130" s="244" t="s">
        <v>145</v>
      </c>
      <c r="E130" s="40"/>
      <c r="F130" s="245" t="s">
        <v>900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89</v>
      </c>
    </row>
    <row r="131" s="2" customFormat="1" ht="16.5" customHeight="1">
      <c r="A131" s="38"/>
      <c r="B131" s="39"/>
      <c r="C131" s="226" t="s">
        <v>151</v>
      </c>
      <c r="D131" s="226" t="s">
        <v>137</v>
      </c>
      <c r="E131" s="227" t="s">
        <v>901</v>
      </c>
      <c r="F131" s="228" t="s">
        <v>902</v>
      </c>
      <c r="G131" s="229" t="s">
        <v>892</v>
      </c>
      <c r="H131" s="230">
        <v>1</v>
      </c>
      <c r="I131" s="231"/>
      <c r="J131" s="232">
        <f>ROUND(I131*H131,2)</f>
        <v>0</v>
      </c>
      <c r="K131" s="228" t="s">
        <v>141</v>
      </c>
      <c r="L131" s="44"/>
      <c r="M131" s="233" t="s">
        <v>1</v>
      </c>
      <c r="N131" s="234" t="s">
        <v>45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893</v>
      </c>
      <c r="AT131" s="237" t="s">
        <v>137</v>
      </c>
      <c r="AU131" s="237" t="s">
        <v>89</v>
      </c>
      <c r="AY131" s="17" t="s">
        <v>135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14</v>
      </c>
      <c r="BK131" s="238">
        <f>ROUND(I131*H131,2)</f>
        <v>0</v>
      </c>
      <c r="BL131" s="17" t="s">
        <v>893</v>
      </c>
      <c r="BM131" s="237" t="s">
        <v>903</v>
      </c>
    </row>
    <row r="132" s="2" customFormat="1">
      <c r="A132" s="38"/>
      <c r="B132" s="39"/>
      <c r="C132" s="40"/>
      <c r="D132" s="239" t="s">
        <v>144</v>
      </c>
      <c r="E132" s="40"/>
      <c r="F132" s="240" t="s">
        <v>902</v>
      </c>
      <c r="G132" s="40"/>
      <c r="H132" s="40"/>
      <c r="I132" s="241"/>
      <c r="J132" s="40"/>
      <c r="K132" s="40"/>
      <c r="L132" s="44"/>
      <c r="M132" s="242"/>
      <c r="N132" s="24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144</v>
      </c>
      <c r="AU132" s="17" t="s">
        <v>89</v>
      </c>
    </row>
    <row r="133" s="2" customFormat="1">
      <c r="A133" s="38"/>
      <c r="B133" s="39"/>
      <c r="C133" s="40"/>
      <c r="D133" s="244" t="s">
        <v>145</v>
      </c>
      <c r="E133" s="40"/>
      <c r="F133" s="245" t="s">
        <v>904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145</v>
      </c>
      <c r="AU133" s="17" t="s">
        <v>89</v>
      </c>
    </row>
    <row r="134" s="2" customFormat="1" ht="16.5" customHeight="1">
      <c r="A134" s="38"/>
      <c r="B134" s="39"/>
      <c r="C134" s="226" t="s">
        <v>142</v>
      </c>
      <c r="D134" s="226" t="s">
        <v>137</v>
      </c>
      <c r="E134" s="227" t="s">
        <v>905</v>
      </c>
      <c r="F134" s="228" t="s">
        <v>906</v>
      </c>
      <c r="G134" s="229" t="s">
        <v>892</v>
      </c>
      <c r="H134" s="230">
        <v>1</v>
      </c>
      <c r="I134" s="231"/>
      <c r="J134" s="232">
        <f>ROUND(I134*H134,2)</f>
        <v>0</v>
      </c>
      <c r="K134" s="228" t="s">
        <v>898</v>
      </c>
      <c r="L134" s="44"/>
      <c r="M134" s="233" t="s">
        <v>1</v>
      </c>
      <c r="N134" s="234" t="s">
        <v>45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893</v>
      </c>
      <c r="AT134" s="237" t="s">
        <v>137</v>
      </c>
      <c r="AU134" s="237" t="s">
        <v>89</v>
      </c>
      <c r="AY134" s="17" t="s">
        <v>135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14</v>
      </c>
      <c r="BK134" s="238">
        <f>ROUND(I134*H134,2)</f>
        <v>0</v>
      </c>
      <c r="BL134" s="17" t="s">
        <v>893</v>
      </c>
      <c r="BM134" s="237" t="s">
        <v>907</v>
      </c>
    </row>
    <row r="135" s="2" customFormat="1">
      <c r="A135" s="38"/>
      <c r="B135" s="39"/>
      <c r="C135" s="40"/>
      <c r="D135" s="239" t="s">
        <v>144</v>
      </c>
      <c r="E135" s="40"/>
      <c r="F135" s="240" t="s">
        <v>906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144</v>
      </c>
      <c r="AU135" s="17" t="s">
        <v>89</v>
      </c>
    </row>
    <row r="136" s="2" customFormat="1">
      <c r="A136" s="38"/>
      <c r="B136" s="39"/>
      <c r="C136" s="40"/>
      <c r="D136" s="244" t="s">
        <v>145</v>
      </c>
      <c r="E136" s="40"/>
      <c r="F136" s="245" t="s">
        <v>908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89</v>
      </c>
    </row>
    <row r="137" s="12" customFormat="1" ht="22.8" customHeight="1">
      <c r="A137" s="12"/>
      <c r="B137" s="210"/>
      <c r="C137" s="211"/>
      <c r="D137" s="212" t="s">
        <v>79</v>
      </c>
      <c r="E137" s="224" t="s">
        <v>909</v>
      </c>
      <c r="F137" s="224" t="s">
        <v>910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SUM(P138:P140)</f>
        <v>0</v>
      </c>
      <c r="Q137" s="218"/>
      <c r="R137" s="219">
        <f>SUM(R138:R140)</f>
        <v>0</v>
      </c>
      <c r="S137" s="218"/>
      <c r="T137" s="22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160</v>
      </c>
      <c r="AT137" s="222" t="s">
        <v>79</v>
      </c>
      <c r="AU137" s="222" t="s">
        <v>14</v>
      </c>
      <c r="AY137" s="221" t="s">
        <v>135</v>
      </c>
      <c r="BK137" s="223">
        <f>SUM(BK138:BK140)</f>
        <v>0</v>
      </c>
    </row>
    <row r="138" s="2" customFormat="1" ht="16.5" customHeight="1">
      <c r="A138" s="38"/>
      <c r="B138" s="39"/>
      <c r="C138" s="226" t="s">
        <v>160</v>
      </c>
      <c r="D138" s="226" t="s">
        <v>137</v>
      </c>
      <c r="E138" s="227" t="s">
        <v>911</v>
      </c>
      <c r="F138" s="228" t="s">
        <v>910</v>
      </c>
      <c r="G138" s="229" t="s">
        <v>892</v>
      </c>
      <c r="H138" s="230">
        <v>1</v>
      </c>
      <c r="I138" s="231"/>
      <c r="J138" s="232">
        <f>ROUND(I138*H138,2)</f>
        <v>0</v>
      </c>
      <c r="K138" s="228" t="s">
        <v>141</v>
      </c>
      <c r="L138" s="44"/>
      <c r="M138" s="233" t="s">
        <v>1</v>
      </c>
      <c r="N138" s="234" t="s">
        <v>45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893</v>
      </c>
      <c r="AT138" s="237" t="s">
        <v>137</v>
      </c>
      <c r="AU138" s="237" t="s">
        <v>89</v>
      </c>
      <c r="AY138" s="17" t="s">
        <v>135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14</v>
      </c>
      <c r="BK138" s="238">
        <f>ROUND(I138*H138,2)</f>
        <v>0</v>
      </c>
      <c r="BL138" s="17" t="s">
        <v>893</v>
      </c>
      <c r="BM138" s="237" t="s">
        <v>912</v>
      </c>
    </row>
    <row r="139" s="2" customFormat="1">
      <c r="A139" s="38"/>
      <c r="B139" s="39"/>
      <c r="C139" s="40"/>
      <c r="D139" s="239" t="s">
        <v>144</v>
      </c>
      <c r="E139" s="40"/>
      <c r="F139" s="240" t="s">
        <v>910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144</v>
      </c>
      <c r="AU139" s="17" t="s">
        <v>89</v>
      </c>
    </row>
    <row r="140" s="2" customFormat="1">
      <c r="A140" s="38"/>
      <c r="B140" s="39"/>
      <c r="C140" s="40"/>
      <c r="D140" s="244" t="s">
        <v>145</v>
      </c>
      <c r="E140" s="40"/>
      <c r="F140" s="245" t="s">
        <v>913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89</v>
      </c>
    </row>
    <row r="141" s="12" customFormat="1" ht="22.8" customHeight="1">
      <c r="A141" s="12"/>
      <c r="B141" s="210"/>
      <c r="C141" s="211"/>
      <c r="D141" s="212" t="s">
        <v>79</v>
      </c>
      <c r="E141" s="224" t="s">
        <v>914</v>
      </c>
      <c r="F141" s="224" t="s">
        <v>915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SUM(P142:P146)</f>
        <v>0</v>
      </c>
      <c r="Q141" s="218"/>
      <c r="R141" s="219">
        <f>SUM(R142:R146)</f>
        <v>0</v>
      </c>
      <c r="S141" s="218"/>
      <c r="T141" s="220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160</v>
      </c>
      <c r="AT141" s="222" t="s">
        <v>79</v>
      </c>
      <c r="AU141" s="222" t="s">
        <v>14</v>
      </c>
      <c r="AY141" s="221" t="s">
        <v>135</v>
      </c>
      <c r="BK141" s="223">
        <f>SUM(BK142:BK146)</f>
        <v>0</v>
      </c>
    </row>
    <row r="142" s="2" customFormat="1" ht="16.5" customHeight="1">
      <c r="A142" s="38"/>
      <c r="B142" s="39"/>
      <c r="C142" s="226" t="s">
        <v>165</v>
      </c>
      <c r="D142" s="226" t="s">
        <v>137</v>
      </c>
      <c r="E142" s="227" t="s">
        <v>916</v>
      </c>
      <c r="F142" s="228" t="s">
        <v>917</v>
      </c>
      <c r="G142" s="229" t="s">
        <v>892</v>
      </c>
      <c r="H142" s="230">
        <v>1</v>
      </c>
      <c r="I142" s="231"/>
      <c r="J142" s="232">
        <f>ROUND(I142*H142,2)</f>
        <v>0</v>
      </c>
      <c r="K142" s="228" t="s">
        <v>141</v>
      </c>
      <c r="L142" s="44"/>
      <c r="M142" s="233" t="s">
        <v>1</v>
      </c>
      <c r="N142" s="234" t="s">
        <v>45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893</v>
      </c>
      <c r="AT142" s="237" t="s">
        <v>137</v>
      </c>
      <c r="AU142" s="237" t="s">
        <v>89</v>
      </c>
      <c r="AY142" s="17" t="s">
        <v>135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14</v>
      </c>
      <c r="BK142" s="238">
        <f>ROUND(I142*H142,2)</f>
        <v>0</v>
      </c>
      <c r="BL142" s="17" t="s">
        <v>893</v>
      </c>
      <c r="BM142" s="237" t="s">
        <v>918</v>
      </c>
    </row>
    <row r="143" s="2" customFormat="1">
      <c r="A143" s="38"/>
      <c r="B143" s="39"/>
      <c r="C143" s="40"/>
      <c r="D143" s="239" t="s">
        <v>144</v>
      </c>
      <c r="E143" s="40"/>
      <c r="F143" s="240" t="s">
        <v>917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144</v>
      </c>
      <c r="AU143" s="17" t="s">
        <v>89</v>
      </c>
    </row>
    <row r="144" s="2" customFormat="1">
      <c r="A144" s="38"/>
      <c r="B144" s="39"/>
      <c r="C144" s="40"/>
      <c r="D144" s="244" t="s">
        <v>145</v>
      </c>
      <c r="E144" s="40"/>
      <c r="F144" s="245" t="s">
        <v>919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145</v>
      </c>
      <c r="AU144" s="17" t="s">
        <v>89</v>
      </c>
    </row>
    <row r="145" s="2" customFormat="1" ht="21.75" customHeight="1">
      <c r="A145" s="38"/>
      <c r="B145" s="39"/>
      <c r="C145" s="226" t="s">
        <v>171</v>
      </c>
      <c r="D145" s="226" t="s">
        <v>137</v>
      </c>
      <c r="E145" s="227" t="s">
        <v>920</v>
      </c>
      <c r="F145" s="228" t="s">
        <v>921</v>
      </c>
      <c r="G145" s="229" t="s">
        <v>892</v>
      </c>
      <c r="H145" s="230">
        <v>1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45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142</v>
      </c>
      <c r="AT145" s="237" t="s">
        <v>137</v>
      </c>
      <c r="AU145" s="237" t="s">
        <v>89</v>
      </c>
      <c r="AY145" s="17" t="s">
        <v>135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14</v>
      </c>
      <c r="BK145" s="238">
        <f>ROUND(I145*H145,2)</f>
        <v>0</v>
      </c>
      <c r="BL145" s="17" t="s">
        <v>142</v>
      </c>
      <c r="BM145" s="237" t="s">
        <v>922</v>
      </c>
    </row>
    <row r="146" s="2" customFormat="1">
      <c r="A146" s="38"/>
      <c r="B146" s="39"/>
      <c r="C146" s="40"/>
      <c r="D146" s="239" t="s">
        <v>144</v>
      </c>
      <c r="E146" s="40"/>
      <c r="F146" s="240" t="s">
        <v>921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144</v>
      </c>
      <c r="AU146" s="17" t="s">
        <v>89</v>
      </c>
    </row>
    <row r="147" s="12" customFormat="1" ht="22.8" customHeight="1">
      <c r="A147" s="12"/>
      <c r="B147" s="210"/>
      <c r="C147" s="211"/>
      <c r="D147" s="212" t="s">
        <v>79</v>
      </c>
      <c r="E147" s="224" t="s">
        <v>923</v>
      </c>
      <c r="F147" s="224" t="s">
        <v>924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SUM(P148:P150)</f>
        <v>0</v>
      </c>
      <c r="Q147" s="218"/>
      <c r="R147" s="219">
        <f>SUM(R148:R150)</f>
        <v>0</v>
      </c>
      <c r="S147" s="218"/>
      <c r="T147" s="22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160</v>
      </c>
      <c r="AT147" s="222" t="s">
        <v>79</v>
      </c>
      <c r="AU147" s="222" t="s">
        <v>14</v>
      </c>
      <c r="AY147" s="221" t="s">
        <v>135</v>
      </c>
      <c r="BK147" s="223">
        <f>SUM(BK148:BK150)</f>
        <v>0</v>
      </c>
    </row>
    <row r="148" s="2" customFormat="1" ht="16.5" customHeight="1">
      <c r="A148" s="38"/>
      <c r="B148" s="39"/>
      <c r="C148" s="226" t="s">
        <v>178</v>
      </c>
      <c r="D148" s="226" t="s">
        <v>137</v>
      </c>
      <c r="E148" s="227" t="s">
        <v>925</v>
      </c>
      <c r="F148" s="228" t="s">
        <v>924</v>
      </c>
      <c r="G148" s="229" t="s">
        <v>892</v>
      </c>
      <c r="H148" s="230">
        <v>1</v>
      </c>
      <c r="I148" s="231"/>
      <c r="J148" s="232">
        <f>ROUND(I148*H148,2)</f>
        <v>0</v>
      </c>
      <c r="K148" s="228" t="s">
        <v>141</v>
      </c>
      <c r="L148" s="44"/>
      <c r="M148" s="233" t="s">
        <v>1</v>
      </c>
      <c r="N148" s="234" t="s">
        <v>45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893</v>
      </c>
      <c r="AT148" s="237" t="s">
        <v>137</v>
      </c>
      <c r="AU148" s="237" t="s">
        <v>89</v>
      </c>
      <c r="AY148" s="17" t="s">
        <v>135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14</v>
      </c>
      <c r="BK148" s="238">
        <f>ROUND(I148*H148,2)</f>
        <v>0</v>
      </c>
      <c r="BL148" s="17" t="s">
        <v>893</v>
      </c>
      <c r="BM148" s="237" t="s">
        <v>926</v>
      </c>
    </row>
    <row r="149" s="2" customFormat="1">
      <c r="A149" s="38"/>
      <c r="B149" s="39"/>
      <c r="C149" s="40"/>
      <c r="D149" s="239" t="s">
        <v>144</v>
      </c>
      <c r="E149" s="40"/>
      <c r="F149" s="240" t="s">
        <v>924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144</v>
      </c>
      <c r="AU149" s="17" t="s">
        <v>89</v>
      </c>
    </row>
    <row r="150" s="2" customFormat="1">
      <c r="A150" s="38"/>
      <c r="B150" s="39"/>
      <c r="C150" s="40"/>
      <c r="D150" s="244" t="s">
        <v>145</v>
      </c>
      <c r="E150" s="40"/>
      <c r="F150" s="245" t="s">
        <v>927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145</v>
      </c>
      <c r="AU150" s="17" t="s">
        <v>89</v>
      </c>
    </row>
    <row r="151" s="12" customFormat="1" ht="22.8" customHeight="1">
      <c r="A151" s="12"/>
      <c r="B151" s="210"/>
      <c r="C151" s="211"/>
      <c r="D151" s="212" t="s">
        <v>79</v>
      </c>
      <c r="E151" s="224" t="s">
        <v>928</v>
      </c>
      <c r="F151" s="224" t="s">
        <v>929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SUM(P152:P154)</f>
        <v>0</v>
      </c>
      <c r="Q151" s="218"/>
      <c r="R151" s="219">
        <f>SUM(R152:R154)</f>
        <v>0</v>
      </c>
      <c r="S151" s="218"/>
      <c r="T151" s="220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160</v>
      </c>
      <c r="AT151" s="222" t="s">
        <v>79</v>
      </c>
      <c r="AU151" s="222" t="s">
        <v>14</v>
      </c>
      <c r="AY151" s="221" t="s">
        <v>135</v>
      </c>
      <c r="BK151" s="223">
        <f>SUM(BK152:BK154)</f>
        <v>0</v>
      </c>
    </row>
    <row r="152" s="2" customFormat="1" ht="16.5" customHeight="1">
      <c r="A152" s="38"/>
      <c r="B152" s="39"/>
      <c r="C152" s="226" t="s">
        <v>183</v>
      </c>
      <c r="D152" s="226" t="s">
        <v>137</v>
      </c>
      <c r="E152" s="227" t="s">
        <v>930</v>
      </c>
      <c r="F152" s="228" t="s">
        <v>929</v>
      </c>
      <c r="G152" s="229" t="s">
        <v>892</v>
      </c>
      <c r="H152" s="230">
        <v>1</v>
      </c>
      <c r="I152" s="231"/>
      <c r="J152" s="232">
        <f>ROUND(I152*H152,2)</f>
        <v>0</v>
      </c>
      <c r="K152" s="228" t="s">
        <v>141</v>
      </c>
      <c r="L152" s="44"/>
      <c r="M152" s="233" t="s">
        <v>1</v>
      </c>
      <c r="N152" s="234" t="s">
        <v>45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893</v>
      </c>
      <c r="AT152" s="237" t="s">
        <v>137</v>
      </c>
      <c r="AU152" s="237" t="s">
        <v>89</v>
      </c>
      <c r="AY152" s="17" t="s">
        <v>135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14</v>
      </c>
      <c r="BK152" s="238">
        <f>ROUND(I152*H152,2)</f>
        <v>0</v>
      </c>
      <c r="BL152" s="17" t="s">
        <v>893</v>
      </c>
      <c r="BM152" s="237" t="s">
        <v>931</v>
      </c>
    </row>
    <row r="153" s="2" customFormat="1">
      <c r="A153" s="38"/>
      <c r="B153" s="39"/>
      <c r="C153" s="40"/>
      <c r="D153" s="239" t="s">
        <v>144</v>
      </c>
      <c r="E153" s="40"/>
      <c r="F153" s="240" t="s">
        <v>929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144</v>
      </c>
      <c r="AU153" s="17" t="s">
        <v>89</v>
      </c>
    </row>
    <row r="154" s="2" customFormat="1">
      <c r="A154" s="38"/>
      <c r="B154" s="39"/>
      <c r="C154" s="40"/>
      <c r="D154" s="244" t="s">
        <v>145</v>
      </c>
      <c r="E154" s="40"/>
      <c r="F154" s="245" t="s">
        <v>932</v>
      </c>
      <c r="G154" s="40"/>
      <c r="H154" s="40"/>
      <c r="I154" s="241"/>
      <c r="J154" s="40"/>
      <c r="K154" s="40"/>
      <c r="L154" s="44"/>
      <c r="M154" s="278"/>
      <c r="N154" s="279"/>
      <c r="O154" s="280"/>
      <c r="P154" s="280"/>
      <c r="Q154" s="280"/>
      <c r="R154" s="280"/>
      <c r="S154" s="280"/>
      <c r="T154" s="281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145</v>
      </c>
      <c r="AU154" s="17" t="s">
        <v>89</v>
      </c>
    </row>
    <row r="155" s="2" customFormat="1" ht="6.96" customHeight="1">
      <c r="A155" s="38"/>
      <c r="B155" s="66"/>
      <c r="C155" s="67"/>
      <c r="D155" s="67"/>
      <c r="E155" s="67"/>
      <c r="F155" s="67"/>
      <c r="G155" s="67"/>
      <c r="H155" s="67"/>
      <c r="I155" s="67"/>
      <c r="J155" s="67"/>
      <c r="K155" s="67"/>
      <c r="L155" s="44"/>
      <c r="M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</sheetData>
  <sheetProtection sheet="1" autoFilter="0" formatColumns="0" formatRows="0" objects="1" scenarios="1" spinCount="100000" saltValue="Yn0teXApM6Pqsh659hP6wIq0/LJ/rSjn+MHFtIAK87aUOmhhujMRt5dgxbh0D98SxbeD/NcUFK/G/wT6whPFeQ==" hashValue="aQj4MvqGMczujTyIh+mV3e7ZpxEsmEi5rR04VlfKrngvEXX6qTIz7OkZZgl4Jufq5FtXMmCQQddyE2UVwPFDAA==" algorithmName="SHA-512" password="CC35"/>
  <autoFilter ref="C121:K15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7" r:id="rId1" display="https://podminky.urs.cz/item/CS_URS_2023_02/012103000"/>
    <hyperlink ref="F130" r:id="rId2" display="https://podminky.urs.cz/item/CS_URS_2022_02/012203000"/>
    <hyperlink ref="F133" r:id="rId3" display="https://podminky.urs.cz/item/CS_URS_2023_02/012303000"/>
    <hyperlink ref="F136" r:id="rId4" display="https://podminky.urs.cz/item/CS_URS_2022_02/013254000"/>
    <hyperlink ref="F140" r:id="rId5" display="https://podminky.urs.cz/item/CS_URS_2023_02/030001000"/>
    <hyperlink ref="F144" r:id="rId6" display="https://podminky.urs.cz/item/CS_URS_2023_02/043002000"/>
    <hyperlink ref="F150" r:id="rId7" display="https://podminky.urs.cz/item/CS_URS_2023_02/060001000"/>
    <hyperlink ref="F154" r:id="rId8" display="https://podminky.urs.cz/item/CS_URS_2023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DESKTOP-5UCNF4N\TMI</dc:creator>
  <cp:lastModifiedBy>DESKTOP-5UCNF4N\TMI</cp:lastModifiedBy>
  <dcterms:created xsi:type="dcterms:W3CDTF">2023-11-09T05:14:32Z</dcterms:created>
  <dcterms:modified xsi:type="dcterms:W3CDTF">2023-11-09T05:14:54Z</dcterms:modified>
</cp:coreProperties>
</file>