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31015 - Broumov - Vestav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'231015 - Broumov - Vestav...'!$C$95:$K$530</definedName>
    <definedName name="_xlnm.Print_Area" localSheetId="1">'231015 - Broumov - Vestav...'!$C$4:$J$37,'231015 - Broumov - Vestav...'!$C$43:$J$79,'231015 - Broumov - Vestav...'!$C$85:$J$530</definedName>
    <definedName name="_xlnm.Print_Titles" localSheetId="1">'231015 - Broumov - Vestav...'!$95:$95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528"/>
  <c r="BH528"/>
  <c r="BG528"/>
  <c r="BF528"/>
  <c r="T528"/>
  <c r="T527"/>
  <c r="T526"/>
  <c r="R528"/>
  <c r="R527"/>
  <c r="R526"/>
  <c r="P528"/>
  <c r="P527"/>
  <c r="P526"/>
  <c r="BI523"/>
  <c r="BH523"/>
  <c r="BG523"/>
  <c r="BF523"/>
  <c r="T523"/>
  <c r="R523"/>
  <c r="P523"/>
  <c r="BI518"/>
  <c r="BH518"/>
  <c r="BG518"/>
  <c r="BF518"/>
  <c r="T518"/>
  <c r="R518"/>
  <c r="P518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71"/>
  <c r="BH471"/>
  <c r="BG471"/>
  <c r="BF471"/>
  <c r="T471"/>
  <c r="R471"/>
  <c r="P471"/>
  <c r="BI468"/>
  <c r="BH468"/>
  <c r="BG468"/>
  <c r="BF468"/>
  <c r="T468"/>
  <c r="R468"/>
  <c r="P468"/>
  <c r="BI463"/>
  <c r="BH463"/>
  <c r="BG463"/>
  <c r="BF463"/>
  <c r="T463"/>
  <c r="T450"/>
  <c r="R463"/>
  <c r="R450"/>
  <c r="P463"/>
  <c r="P450"/>
  <c r="BI451"/>
  <c r="BH451"/>
  <c r="BG451"/>
  <c r="BF451"/>
  <c r="T451"/>
  <c r="R451"/>
  <c r="P451"/>
  <c r="BI445"/>
  <c r="BH445"/>
  <c r="BG445"/>
  <c r="BF445"/>
  <c r="T445"/>
  <c r="T439"/>
  <c r="R445"/>
  <c r="R439"/>
  <c r="P445"/>
  <c r="P439"/>
  <c r="BI440"/>
  <c r="BH440"/>
  <c r="BG440"/>
  <c r="BF440"/>
  <c r="T440"/>
  <c r="R440"/>
  <c r="P440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5"/>
  <c r="BH425"/>
  <c r="BG425"/>
  <c r="BF425"/>
  <c r="T425"/>
  <c r="R425"/>
  <c r="P425"/>
  <c r="BI421"/>
  <c r="BH421"/>
  <c r="BG421"/>
  <c r="BF421"/>
  <c r="T421"/>
  <c r="R421"/>
  <c r="P421"/>
  <c r="BI418"/>
  <c r="BH418"/>
  <c r="BG418"/>
  <c r="BF418"/>
  <c r="T418"/>
  <c r="R418"/>
  <c r="P418"/>
  <c r="BI415"/>
  <c r="BH415"/>
  <c r="BG415"/>
  <c r="BF415"/>
  <c r="T415"/>
  <c r="R415"/>
  <c r="P415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398"/>
  <c r="BH398"/>
  <c r="BG398"/>
  <c r="BF398"/>
  <c r="T398"/>
  <c r="R398"/>
  <c r="P398"/>
  <c r="BI392"/>
  <c r="BH392"/>
  <c r="BG392"/>
  <c r="BF392"/>
  <c r="T392"/>
  <c r="T391"/>
  <c r="R392"/>
  <c r="R391"/>
  <c r="P392"/>
  <c r="P391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4"/>
  <c r="BH324"/>
  <c r="BG324"/>
  <c r="BF324"/>
  <c r="T324"/>
  <c r="T323"/>
  <c r="R324"/>
  <c r="R323"/>
  <c r="P324"/>
  <c r="P323"/>
  <c r="BI319"/>
  <c r="BH319"/>
  <c r="BG319"/>
  <c r="BF319"/>
  <c r="T319"/>
  <c r="T318"/>
  <c r="R319"/>
  <c r="R318"/>
  <c r="P319"/>
  <c r="P318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3"/>
  <c r="BH243"/>
  <c r="BG243"/>
  <c r="BF243"/>
  <c r="T243"/>
  <c r="R243"/>
  <c r="P243"/>
  <c r="BI235"/>
  <c r="BH235"/>
  <c r="BG235"/>
  <c r="BF235"/>
  <c r="T235"/>
  <c r="R235"/>
  <c r="P235"/>
  <c r="BI233"/>
  <c r="BH233"/>
  <c r="BG233"/>
  <c r="BF233"/>
  <c r="T233"/>
  <c r="R233"/>
  <c r="P233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89"/>
  <c r="BH189"/>
  <c r="BG189"/>
  <c r="BF189"/>
  <c r="T189"/>
  <c r="R189"/>
  <c r="P189"/>
  <c r="BI184"/>
  <c r="BH184"/>
  <c r="BG184"/>
  <c r="BF184"/>
  <c r="T184"/>
  <c r="R184"/>
  <c r="P184"/>
  <c r="BI174"/>
  <c r="BH174"/>
  <c r="BG174"/>
  <c r="BF174"/>
  <c r="T174"/>
  <c r="R174"/>
  <c r="P174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J93"/>
  <c r="J92"/>
  <c r="F92"/>
  <c r="F90"/>
  <c r="E88"/>
  <c r="J51"/>
  <c r="J50"/>
  <c r="F50"/>
  <c r="F48"/>
  <c r="E46"/>
  <c r="J16"/>
  <c r="E16"/>
  <c r="F93"/>
  <c r="J15"/>
  <c r="J10"/>
  <c r="J48"/>
  <c i="1" r="L50"/>
  <c r="AM50"/>
  <c r="AM49"/>
  <c r="L49"/>
  <c r="AM47"/>
  <c r="L47"/>
  <c r="L45"/>
  <c r="L44"/>
  <c i="2" r="J483"/>
  <c r="BK433"/>
  <c r="BK372"/>
  <c r="J340"/>
  <c r="BK243"/>
  <c r="J159"/>
  <c r="J518"/>
  <c r="J493"/>
  <c r="BK478"/>
  <c r="BK362"/>
  <c r="BK298"/>
  <c r="J235"/>
  <c r="J133"/>
  <c r="J513"/>
  <c r="J481"/>
  <c r="BK463"/>
  <c r="BK388"/>
  <c r="J338"/>
  <c r="J315"/>
  <c r="BK270"/>
  <c r="BK174"/>
  <c r="BK497"/>
  <c r="BK468"/>
  <c r="J381"/>
  <c r="J324"/>
  <c r="J270"/>
  <c r="J174"/>
  <c r="BK99"/>
  <c r="J410"/>
  <c r="BK340"/>
  <c r="J256"/>
  <c r="BK113"/>
  <c r="J386"/>
  <c r="J344"/>
  <c r="BK169"/>
  <c r="BK128"/>
  <c r="J463"/>
  <c r="BK415"/>
  <c r="BK369"/>
  <c r="J332"/>
  <c r="BK256"/>
  <c r="J184"/>
  <c r="J120"/>
  <c r="J510"/>
  <c r="BK481"/>
  <c r="BK375"/>
  <c r="BK335"/>
  <c r="J293"/>
  <c r="J233"/>
  <c r="BK120"/>
  <c r="BK506"/>
  <c r="J473"/>
  <c r="J445"/>
  <c r="BK383"/>
  <c r="J329"/>
  <c r="BK209"/>
  <c r="BK106"/>
  <c r="J476"/>
  <c r="J406"/>
  <c r="J312"/>
  <c r="J252"/>
  <c r="BK164"/>
  <c r="BK103"/>
  <c r="BK418"/>
  <c r="BK378"/>
  <c r="BK306"/>
  <c r="BK213"/>
  <c r="BK510"/>
  <c r="J383"/>
  <c r="BK281"/>
  <c r="J152"/>
  <c r="J110"/>
  <c r="BK493"/>
  <c r="J440"/>
  <c r="J378"/>
  <c r="BK329"/>
  <c r="J216"/>
  <c r="BK133"/>
  <c r="BK513"/>
  <c r="BK487"/>
  <c r="BK440"/>
  <c r="J348"/>
  <c r="BK312"/>
  <c r="BK260"/>
  <c r="BK166"/>
  <c r="J117"/>
  <c r="J500"/>
  <c r="J468"/>
  <c r="BK406"/>
  <c r="BK332"/>
  <c r="J298"/>
  <c r="BK189"/>
  <c r="J490"/>
  <c r="BK421"/>
  <c r="BK348"/>
  <c r="J213"/>
  <c r="J113"/>
  <c r="BK398"/>
  <c r="BK315"/>
  <c r="BK252"/>
  <c r="J138"/>
  <c i="1" r="AS54"/>
  <c i="2" r="BK366"/>
  <c r="J309"/>
  <c r="J206"/>
  <c r="J143"/>
  <c r="BK451"/>
  <c r="J430"/>
  <c r="J355"/>
  <c r="J306"/>
  <c r="BK201"/>
  <c r="BK518"/>
  <c r="BK490"/>
  <c r="BK471"/>
  <c r="BK430"/>
  <c r="J319"/>
  <c r="J290"/>
  <c r="J128"/>
  <c r="J485"/>
  <c r="J418"/>
  <c r="J369"/>
  <c r="BK319"/>
  <c r="J260"/>
  <c r="J164"/>
  <c r="J487"/>
  <c r="BK392"/>
  <c r="BK338"/>
  <c r="J275"/>
  <c r="J169"/>
  <c r="BK523"/>
  <c r="BK403"/>
  <c r="J366"/>
  <c r="BK290"/>
  <c r="BK159"/>
  <c r="J403"/>
  <c r="BK355"/>
  <c r="BK249"/>
  <c r="J166"/>
  <c r="BK117"/>
  <c r="BK473"/>
  <c r="BK436"/>
  <c r="BK381"/>
  <c r="BK359"/>
  <c r="J249"/>
  <c r="BK143"/>
  <c r="J523"/>
  <c r="J506"/>
  <c r="BK485"/>
  <c r="J451"/>
  <c r="BK344"/>
  <c r="J281"/>
  <c r="BK152"/>
  <c r="BK110"/>
  <c r="J497"/>
  <c r="J471"/>
  <c r="J421"/>
  <c r="J359"/>
  <c r="BK286"/>
  <c r="BK206"/>
  <c r="J503"/>
  <c r="J425"/>
  <c r="J375"/>
  <c r="BK293"/>
  <c r="BK233"/>
  <c r="J124"/>
  <c r="J436"/>
  <c r="J392"/>
  <c r="BK275"/>
  <c r="BK235"/>
  <c r="J99"/>
  <c r="J388"/>
  <c r="J335"/>
  <c r="BK216"/>
  <c r="BK138"/>
  <c r="BK503"/>
  <c r="BK445"/>
  <c r="BK410"/>
  <c r="BK352"/>
  <c r="BK278"/>
  <c r="J209"/>
  <c r="J149"/>
  <c r="BK528"/>
  <c r="BK500"/>
  <c r="BK483"/>
  <c r="J433"/>
  <c r="BK324"/>
  <c r="J286"/>
  <c r="J189"/>
  <c r="BK476"/>
  <c r="BK425"/>
  <c r="J352"/>
  <c r="BK309"/>
  <c r="J201"/>
  <c r="BK124"/>
  <c r="J478"/>
  <c r="J415"/>
  <c r="J372"/>
  <c r="J265"/>
  <c r="BK149"/>
  <c r="J528"/>
  <c r="BK386"/>
  <c r="J278"/>
  <c r="J243"/>
  <c r="J103"/>
  <c r="J398"/>
  <c r="J362"/>
  <c r="BK265"/>
  <c r="BK184"/>
  <c r="J106"/>
  <c l="1" r="T98"/>
  <c r="P158"/>
  <c r="P173"/>
  <c r="BK127"/>
  <c r="J127"/>
  <c r="J58"/>
  <c r="BK158"/>
  <c r="J158"/>
  <c r="J59"/>
  <c r="BK205"/>
  <c r="J205"/>
  <c r="J62"/>
  <c r="R305"/>
  <c r="P328"/>
  <c r="P322"/>
  <c r="P397"/>
  <c r="T409"/>
  <c r="BK98"/>
  <c r="J98"/>
  <c r="J57"/>
  <c r="P127"/>
  <c r="R158"/>
  <c r="P205"/>
  <c r="P305"/>
  <c r="R328"/>
  <c r="R322"/>
  <c r="R397"/>
  <c r="R409"/>
  <c r="T424"/>
  <c r="BK492"/>
  <c r="J492"/>
  <c r="J76"/>
  <c r="P98"/>
  <c r="R127"/>
  <c r="BK173"/>
  <c r="J173"/>
  <c r="J61"/>
  <c r="R173"/>
  <c r="T173"/>
  <c r="BK305"/>
  <c r="J305"/>
  <c r="J63"/>
  <c r="T397"/>
  <c r="BK424"/>
  <c r="J424"/>
  <c r="J71"/>
  <c r="P467"/>
  <c r="T492"/>
  <c r="T127"/>
  <c r="R205"/>
  <c r="T305"/>
  <c r="T328"/>
  <c r="T322"/>
  <c r="P409"/>
  <c r="R424"/>
  <c r="R467"/>
  <c r="P492"/>
  <c r="R98"/>
  <c r="R97"/>
  <c r="T158"/>
  <c r="T205"/>
  <c r="BK328"/>
  <c r="J328"/>
  <c r="J67"/>
  <c r="BK397"/>
  <c r="J397"/>
  <c r="J69"/>
  <c r="BK409"/>
  <c r="J409"/>
  <c r="J70"/>
  <c r="P424"/>
  <c r="BK467"/>
  <c r="J467"/>
  <c r="J75"/>
  <c r="T467"/>
  <c r="T466"/>
  <c r="R492"/>
  <c r="BK168"/>
  <c r="J168"/>
  <c r="J60"/>
  <c r="BK318"/>
  <c r="J318"/>
  <c r="J64"/>
  <c r="BK323"/>
  <c r="J323"/>
  <c r="J66"/>
  <c r="BK391"/>
  <c r="J391"/>
  <c r="J68"/>
  <c r="BK439"/>
  <c r="J439"/>
  <c r="J72"/>
  <c r="BK450"/>
  <c r="J450"/>
  <c r="J73"/>
  <c r="BK527"/>
  <c r="BK526"/>
  <c r="J526"/>
  <c r="J77"/>
  <c r="F51"/>
  <c r="J90"/>
  <c r="BE113"/>
  <c r="BE133"/>
  <c r="BE201"/>
  <c r="BE209"/>
  <c r="BE213"/>
  <c r="BE260"/>
  <c r="BE286"/>
  <c r="BE329"/>
  <c r="BE338"/>
  <c r="BE340"/>
  <c r="BE352"/>
  <c r="BE372"/>
  <c r="BE503"/>
  <c r="BE110"/>
  <c r="BE124"/>
  <c r="BE128"/>
  <c r="BE152"/>
  <c r="BE169"/>
  <c r="BE265"/>
  <c r="BE270"/>
  <c r="BE281"/>
  <c r="BE293"/>
  <c r="BE298"/>
  <c r="BE312"/>
  <c r="BE355"/>
  <c r="BE359"/>
  <c r="BE362"/>
  <c r="BE388"/>
  <c r="BE406"/>
  <c r="BE433"/>
  <c r="BE143"/>
  <c r="BE159"/>
  <c r="BE166"/>
  <c r="BE290"/>
  <c r="BE319"/>
  <c r="BE332"/>
  <c r="BE335"/>
  <c r="BE369"/>
  <c r="BE378"/>
  <c r="BE383"/>
  <c r="BE410"/>
  <c r="BE418"/>
  <c r="BE430"/>
  <c r="BE436"/>
  <c r="BE440"/>
  <c r="BE463"/>
  <c r="BE471"/>
  <c r="BE481"/>
  <c r="BE483"/>
  <c r="BE506"/>
  <c r="BE99"/>
  <c r="BE103"/>
  <c r="BE117"/>
  <c r="BE120"/>
  <c r="BE235"/>
  <c r="BE243"/>
  <c r="BE249"/>
  <c r="BE252"/>
  <c r="BE256"/>
  <c r="BE306"/>
  <c r="BE344"/>
  <c r="BE348"/>
  <c r="BE375"/>
  <c r="BE381"/>
  <c r="BE386"/>
  <c r="BE415"/>
  <c r="BE487"/>
  <c r="BE500"/>
  <c r="BE513"/>
  <c r="BE106"/>
  <c r="BE149"/>
  <c r="BE164"/>
  <c r="BE174"/>
  <c r="BE184"/>
  <c r="BE216"/>
  <c r="BE278"/>
  <c r="BE309"/>
  <c r="BE315"/>
  <c r="BE392"/>
  <c r="BE421"/>
  <c r="BE445"/>
  <c r="BE451"/>
  <c r="BE473"/>
  <c r="BE493"/>
  <c r="BE497"/>
  <c r="BE510"/>
  <c r="BE518"/>
  <c r="BE523"/>
  <c r="BE528"/>
  <c r="BE138"/>
  <c r="BE189"/>
  <c r="BE206"/>
  <c r="BE233"/>
  <c r="BE275"/>
  <c r="BE324"/>
  <c r="BE366"/>
  <c r="BE398"/>
  <c r="BE403"/>
  <c r="BE425"/>
  <c r="BE468"/>
  <c r="BE476"/>
  <c r="BE478"/>
  <c r="BE485"/>
  <c r="BE490"/>
  <c r="F34"/>
  <c i="1" r="BC55"/>
  <c r="BC54"/>
  <c r="W32"/>
  <c i="2" r="F35"/>
  <c i="1" r="BD55"/>
  <c r="BD54"/>
  <c r="W33"/>
  <c i="2" r="J32"/>
  <c i="1" r="AW55"/>
  <c i="2" r="F32"/>
  <c i="1" r="BA55"/>
  <c r="BA54"/>
  <c r="AW54"/>
  <c r="AK30"/>
  <c i="2" r="F33"/>
  <c i="1" r="BB55"/>
  <c r="BB54"/>
  <c r="W31"/>
  <c i="2" l="1" r="R466"/>
  <c r="R96"/>
  <c r="P466"/>
  <c r="P97"/>
  <c r="P96"/>
  <c i="1" r="AU55"/>
  <c i="2" r="T97"/>
  <c r="T96"/>
  <c r="BK322"/>
  <c r="J322"/>
  <c r="J65"/>
  <c r="BK466"/>
  <c r="J466"/>
  <c r="J74"/>
  <c r="BK97"/>
  <c r="J97"/>
  <c r="J56"/>
  <c r="J527"/>
  <c r="J78"/>
  <c i="1" r="AU54"/>
  <c r="AX54"/>
  <c r="AY54"/>
  <c i="2" r="J31"/>
  <c i="1" r="AV55"/>
  <c r="AT55"/>
  <c r="W30"/>
  <c i="2" r="F31"/>
  <c i="1" r="AZ55"/>
  <c r="AZ54"/>
  <c r="W29"/>
  <c i="2" l="1" r="BK96"/>
  <c r="J96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<sst xmlns="http://schemas.openxmlformats.org/spreadsheetml/2006/main">
  <si>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</si>
  <si>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</si>
  <si>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</si>
  <si>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</si>
  <si>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</si>
  <si>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{e6b5f50d-2e2e-4ab5-9549-8abcb6091088}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</si>
  <si>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</si>
  <si>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</si>
  <si>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</si>
  <si>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</si>
  <si>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</si>
  <si>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</si>
  <si>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</si>
  <si>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</si>
  <si>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231015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</si>
  <si>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</si>
  <si>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</si>
  <si>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Broumov - Vestavba výtahu - Komunitní centrum</t>
  </si>
  <si>
    <t>KSO:</t>
  </si>
  <si>
    <t/>
  </si>
  <si>
    <t>CC-CZ:</t>
  </si>
  <si>
    <t>Místo:</t>
  </si>
  <si>
    <t>Lidická č.p. 174, Broumov</t>
  </si>
  <si>
    <t>Datum:</t>
  </si>
  <si>
    <t>14. 3. 2024</t>
  </si>
  <si>
    <t>Zadavatel:</t>
  </si>
  <si>
    <t>IČ:</t>
  </si>
  <si>
    <t>00272523</t>
  </si>
  <si>
    <t>Město Broumov</t>
  </si>
  <si>
    <t>DIČ:</t>
  </si>
  <si>
    <t>CZ00272523</t>
  </si>
  <si>
    <t>Uchazeč:</t>
  </si>
  <si>
    <t>Vyplň údaj</t>
  </si>
  <si>
    <t>Projektant:</t>
  </si>
  <si>
    <t>46504303</t>
  </si>
  <si>
    <t>Broumovské stavební sdružení s.r.o.</t>
  </si>
  <si>
    <t>CZ46504303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</si>
  <si>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</si>
  <si>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</si>
  <si>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</si>
  <si>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</si>
  <si>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</si>
  <si>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</si>
  <si>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</si>
  <si>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</si>
  <si>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</si>
  <si>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</si>
  <si>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</si>
  <si>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</si>
  <si>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</si>
  <si>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</si>
  <si>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</si>
  <si>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</si>
  <si>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</si>
  <si>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</si>
  <si>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</si>
  <si>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</si>
  <si>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</si>
  <si>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</si>
  <si>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</si>
  <si>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</si>
  <si>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</si>
  <si>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</si>
  <si>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</si>
  <si>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</si>
  <si>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</si>
  <si>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</si>
  <si>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</si>
  <si>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</si>
  <si>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</si>
  <si>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</si>
  <si>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</si>
  <si>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</si>
  <si>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</si>
  <si>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</si>
  <si>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</si>
  <si>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</si>
  <si>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</si>
  <si>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</si>
  <si>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</si>
  <si>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</si>
  <si>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</si>
  <si>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</si>
  <si>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</si>
  <si>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</si>
  <si>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</si>
  <si>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</si>
  <si>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</si>
  <si>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</si>
  <si>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</si>
  <si>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</si>
  <si>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</si>
  <si>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</si>
  <si>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</si>
  <si>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</si>
  <si>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</si>
  <si>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</si>
  <si>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</si>
  <si>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</si>
  <si>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</si>
  <si>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</si>
  <si>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</si>
  <si>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</si>
  <si>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</si>
  <si>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</si>
  <si>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</si>
  <si>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</si>
  <si>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</si>
  <si>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</si>
  <si>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</si>
  <si>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</si>
  <si>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</si>
  <si>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</si>
  <si>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</si>
  <si>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</si>
  <si>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</si>
  <si>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</si>
  <si>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</si>
  <si>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</si>
  <si>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</si>
  <si>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</si>
  <si>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</si>
  <si>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</si>
  <si>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</si>
  <si>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</si>
  <si>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</si>
  <si>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</si>
  <si>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</si>
  <si>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</si>
  <si>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133212811</t>
  </si>
  <si>
    <t>Hloubení nezapažených šachet v hornině třídy těžitelnosti I skupiny 3 plocha výkopu do 4 m2 ručně</t>
  </si>
  <si>
    <t>m3</t>
  </si>
  <si>
    <t>4</t>
  </si>
  <si>
    <t>1883392716</t>
  </si>
  <si>
    <t>PP</t>
  </si>
  <si>
    <t>Hloubení nezapažených šachet ručně v horninách třídy těžitelnosti I skupiny 3, půdorysná plocha výkopu do 4 m2</t>
  </si>
  <si>
    <t>Online PSC</t>
  </si>
  <si>
    <t>https://podminky.urs.cz/item/CS_URS_2024_01/133212811</t>
  </si>
  <si>
    <t>VV</t>
  </si>
  <si>
    <t>2,23*0,9*(1,1+0,25+0,15-0,12)</t>
  </si>
  <si>
    <t>162211311</t>
  </si>
  <si>
    <t>Vodorovné přemístění výkopku z horniny třídy těžitelnosti I skupiny 1 až 3 stavebním kolečkem do 10 m</t>
  </si>
  <si>
    <t>1168898105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</si>
  <si>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</si>
  <si>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https://podminky.urs.cz/item/CS_URS_2024_01/162211311</t>
  </si>
  <si>
    <t>3</t>
  </si>
  <si>
    <t>162211319</t>
  </si>
  <si>
    <t>Příplatek k vodorovnému přemístění výkopku z horniny třídy těžitelnosti I skupiny 1 až 3 stavebním kolečkem za každých dalších 10 m</t>
  </si>
  <si>
    <t>-1000016232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</si>
  <si>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</si>
  <si>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https://podminky.urs.cz/item/CS_URS_2024_01/162211319</t>
  </si>
  <si>
    <t>2,77*2 'Přepočtené koeficientem množství</t>
  </si>
  <si>
    <t>162751117</t>
  </si>
  <si>
    <t>Vodorovné přemístění přes 9 000 do 10000 m výkopku/sypaniny z horniny třídy těžitelnosti I skupiny 1 až 3</t>
  </si>
  <si>
    <t>-1214310998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</si>
  <si>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</si>
  <si>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</si>
  <si>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5</t>
  </si>
  <si>
    <t>162751119</t>
  </si>
  <si>
    <t>Příplatek k vodorovnému přemístění výkopku/sypaniny z horniny třídy těžitelnosti I skupiny 1 až 3 ZKD 1000 m přes 10000 m</t>
  </si>
  <si>
    <t>-687075234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</si>
  <si>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</si>
  <si>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</si>
  <si>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2,77*15 'Přepočtené koeficientem množství</t>
  </si>
  <si>
    <t>6</t>
  </si>
  <si>
    <t>167111101</t>
  </si>
  <si>
    <t>Nakládání výkopku z hornin třídy těžitelnosti I skupiny 1 až 3 ručně</t>
  </si>
  <si>
    <t>786162634</t>
  </si>
  <si>
    <t>Nakládání, skládání a překládání neulehlého výkopku nebo sypaniny ručně nakládání, z hornin třídy těžitelnosti I, skupiny 1 až 3</t>
  </si>
  <si>
    <t>https://podminky.urs.cz/item/CS_URS_2024_01/167111101</t>
  </si>
  <si>
    <t>7</t>
  </si>
  <si>
    <t>171201231</t>
  </si>
  <si>
    <t>Poplatek za uložení zeminy a kamení na recyklační skládce (skládkovné) kód odpadu 17 05 04</t>
  </si>
  <si>
    <t>t</t>
  </si>
  <si>
    <t>-1519068858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</si>
  <si>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</si>
  <si>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</si>
  <si>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2,77*1,7 'Přepočtené koeficientem množství</t>
  </si>
  <si>
    <t>8</t>
  </si>
  <si>
    <t>171251201</t>
  </si>
  <si>
    <t>Uložení sypaniny na skládky nebo meziskládky</t>
  </si>
  <si>
    <t>1023856184</t>
  </si>
  <si>
    <t>Uložení sypaniny na skládky nebo meziskládky bez hutnění s upravením uložené sypaniny do předepsaného tvaru</t>
  </si>
  <si>
    <t>https://podminky.urs.cz/item/CS_URS_2024_01/171251201</t>
  </si>
  <si>
    <t>Zakládání</t>
  </si>
  <si>
    <t>9</t>
  </si>
  <si>
    <t>271542211</t>
  </si>
  <si>
    <t>Podsyp pod základové konstrukce se zhutněním z netříděné štěrkodrtě</t>
  </si>
  <si>
    <t>-1295473598</t>
  </si>
  <si>
    <t>Podsyp pod základové konstrukce se zhutněním a urovnáním povrchu ze štěrkodrtě netříděné</t>
  </si>
  <si>
    <t>https://podminky.urs.cz/item/CS_URS_2024_01/271542211</t>
  </si>
  <si>
    <t>pod prohlubeň</t>
  </si>
  <si>
    <t>1,82*2,38*0,15</t>
  </si>
  <si>
    <t>10</t>
  </si>
  <si>
    <t>273322511</t>
  </si>
  <si>
    <t>Základové desky ze ŽB se zvýšenými nároky na prostředí tř. C 25/30</t>
  </si>
  <si>
    <t>-1779726726</t>
  </si>
  <si>
    <t>Základy z betonu železového (bez výztuže) desky z betonu se zvýšenými nároky na prostředí tř. C 25/30</t>
  </si>
  <si>
    <t>https://podminky.urs.cz/item/CS_URS_2024_01/273322511</t>
  </si>
  <si>
    <t>1,82*2,38*0,25</t>
  </si>
  <si>
    <t>1,083*1,035 'Přepočtené koeficientem množství</t>
  </si>
  <si>
    <t>11</t>
  </si>
  <si>
    <t>274322511</t>
  </si>
  <si>
    <t>Základové pasy ze ŽB se zvýšenými nároky na prostředí tř. C 25/30</t>
  </si>
  <si>
    <t>-410060234</t>
  </si>
  <si>
    <t>Základy z betonu železového (bez výztuže) pasy z betonu se zvýšenými nároky na prostředí tř. C 25/30</t>
  </si>
  <si>
    <t>https://podminky.urs.cz/item/CS_URS_2024_01/274322511</t>
  </si>
  <si>
    <t>2*(2,08+1,82)*0,15*1,1</t>
  </si>
  <si>
    <t>1,287*1,015 'Přepočtené koeficientem množství</t>
  </si>
  <si>
    <t>274351121</t>
  </si>
  <si>
    <t>Zřízení bednění základových pasů rovného</t>
  </si>
  <si>
    <t>m2</t>
  </si>
  <si>
    <t>-484749067</t>
  </si>
  <si>
    <t>Bednění základů pasů rovné zřízení</t>
  </si>
  <si>
    <t>https://podminky.urs.cz/item/CS_URS_2024_01/274351121</t>
  </si>
  <si>
    <t>2*(2,08+1,52)*1,1</t>
  </si>
  <si>
    <t>2*2,38*1,1</t>
  </si>
  <si>
    <t>Součet</t>
  </si>
  <si>
    <t>13</t>
  </si>
  <si>
    <t>274351122</t>
  </si>
  <si>
    <t>Odstranění bednění základových pasů rovného</t>
  </si>
  <si>
    <t>1574623354</t>
  </si>
  <si>
    <t>Bednění základů pasů rovné odstranění</t>
  </si>
  <si>
    <t>https://podminky.urs.cz/item/CS_URS_2024_01/274351122</t>
  </si>
  <si>
    <t>14</t>
  </si>
  <si>
    <t>274361821</t>
  </si>
  <si>
    <t>Výztuž základových pasů betonářskou ocelí 10 505 (R)</t>
  </si>
  <si>
    <t>-230672629</t>
  </si>
  <si>
    <t>Výztuž základů pasů z betonářské oceli 10 505 (R) nebo BSt 500</t>
  </si>
  <si>
    <t>https://podminky.urs.cz/item/CS_URS_2024_01/274361821</t>
  </si>
  <si>
    <t>DLE VÝKRESU TVARU A VYZTUŽENÍ ŠACHTY VÝTAHU</t>
  </si>
  <si>
    <t>Výztuž pro celou konstrukci prohlubně</t>
  </si>
  <si>
    <t>0,757</t>
  </si>
  <si>
    <t>Svislé a kompletní konstrukce</t>
  </si>
  <si>
    <t>15</t>
  </si>
  <si>
    <t>340239212</t>
  </si>
  <si>
    <t>Zazdívka otvorů v příčkách nebo stěnách pl přes 1 do 4 m2 cihlami plnými tl přes 100 mm</t>
  </si>
  <si>
    <t>-1836085568</t>
  </si>
  <si>
    <t>Zazdívka otvorů v příčkách nebo stěnách cihlami pálenými plnými plochy přes 1 m2 do 4 m2, tloušťky přes 100 mm</t>
  </si>
  <si>
    <t>https://podminky.urs.cz/item/CS_URS_2024_01/340239212</t>
  </si>
  <si>
    <t>V 1.NP pod konstrukcí schodiště</t>
  </si>
  <si>
    <t>2,23*(0,1+1,3)/2</t>
  </si>
  <si>
    <t>16</t>
  </si>
  <si>
    <t>381123000.R</t>
  </si>
  <si>
    <t>Dodávka a montáž osobního lanového výtahu, kabina v zadní části prosklená, dveře čtyřkřídlé centrální - plné, práškový nástřik dle vzorníku RAL</t>
  </si>
  <si>
    <t>kplt</t>
  </si>
  <si>
    <t>892407470</t>
  </si>
  <si>
    <t>17</t>
  </si>
  <si>
    <t>381123001.R</t>
  </si>
  <si>
    <t>Dodávka a montáž výtahové šachty o půdorysném rozměru 1440x2090 mm, provedení ocelová konstrukce, opláštěná bezpečnostním sklem</t>
  </si>
  <si>
    <t>1334629865</t>
  </si>
  <si>
    <t>Vodorovné konstrukce</t>
  </si>
  <si>
    <t>18</t>
  </si>
  <si>
    <t>413941100.R</t>
  </si>
  <si>
    <t>Zřízení ocelového rámu z L - profilů 100 x 100 mm, včetně vybetonování a ukotvení do stropu, rozměr rámu cca 1,0 x 0,2 m, pro osazení pískovcové dlažby</t>
  </si>
  <si>
    <t>1569097047</t>
  </si>
  <si>
    <t>2.NP a 3.NP</t>
  </si>
  <si>
    <t>Úpravy povrchů, podlahy a osazování výplní</t>
  </si>
  <si>
    <t>19</t>
  </si>
  <si>
    <t>612135001</t>
  </si>
  <si>
    <t>Vyrovnání podkladu vnitřních stěn maltou vápenocementovou tl do 10 mm</t>
  </si>
  <si>
    <t>-687411048</t>
  </si>
  <si>
    <t>Vyrovnání nerovností podkladu vnitřních omítaných ploch maltou, tloušťky do 10 mm vápenocementovou stěn</t>
  </si>
  <si>
    <t>https://podminky.urs.cz/item/CS_URS_2024_01/612135001</t>
  </si>
  <si>
    <t>Sloupy v 1.NP u vstupu do výtahu</t>
  </si>
  <si>
    <t>2*0,55*0,6</t>
  </si>
  <si>
    <t>Sloupy v 2.NP a 3.NP po demontáži zábradlí</t>
  </si>
  <si>
    <t>2*2*0,02</t>
  </si>
  <si>
    <t xml:space="preserve">Kabelové rýhy </t>
  </si>
  <si>
    <t>30*0,07</t>
  </si>
  <si>
    <t>20</t>
  </si>
  <si>
    <t>612135101</t>
  </si>
  <si>
    <t>Hrubá výplň rýh ve stěnách maltou jakékoli šířky rýhy</t>
  </si>
  <si>
    <t>213957383</t>
  </si>
  <si>
    <t>Hrubá výplň rýh maltou jakékoli šířky rýhy ve stěnách</t>
  </si>
  <si>
    <t>https://podminky.urs.cz/item/CS_URS_2024_01/612135101</t>
  </si>
  <si>
    <t>Kabelová rýha</t>
  </si>
  <si>
    <t>612325225</t>
  </si>
  <si>
    <t>Vápenocementová štuková omítka malých ploch přes 1 do 4 m2 na stěnách</t>
  </si>
  <si>
    <t>kus</t>
  </si>
  <si>
    <t>1040524311</t>
  </si>
  <si>
    <t>Vápenocementová omítka jednotlivých malých ploch štuková na stěnách, plochy jednotlivě přes 1,0 do 4 m2</t>
  </si>
  <si>
    <t>https://podminky.urs.cz/item/CS_URS_2024_01/612325225</t>
  </si>
  <si>
    <t>Pod konstrukcí schodiště v 1.NP</t>
  </si>
  <si>
    <t>2*2</t>
  </si>
  <si>
    <t>22</t>
  </si>
  <si>
    <t>631312141</t>
  </si>
  <si>
    <t>Doplnění rýh v dosavadních mazaninách betonem prostým</t>
  </si>
  <si>
    <t>2050848123</t>
  </si>
  <si>
    <t>Doplnění dosavadních mazanin prostým betonem s dodáním hmot, bez potěru, plochy jednotlivě rýh v dosavadních mazaninách</t>
  </si>
  <si>
    <t>https://podminky.urs.cz/item/CS_URS_2024_01/631312141</t>
  </si>
  <si>
    <t>10*0,05*0,07</t>
  </si>
  <si>
    <t>Ostatní konstrukce a práce, bourání</t>
  </si>
  <si>
    <t>23</t>
  </si>
  <si>
    <t>949311112</t>
  </si>
  <si>
    <t>Montáž lešení trubkového do šachet o půdorysné ploše do 6 m2 v přes 10 do 20 m</t>
  </si>
  <si>
    <t>m</t>
  </si>
  <si>
    <t>-1506709752</t>
  </si>
  <si>
    <t>Lešení trubkové do šachet (výtahových, potrubních) o půdorysné ploše do 6 m2, výšky přes 10 do 20 m montáž</t>
  </si>
  <si>
    <t>https://podminky.urs.cz/item/CS_URS_2024_01/949311112</t>
  </si>
  <si>
    <t>24</t>
  </si>
  <si>
    <t>949311212</t>
  </si>
  <si>
    <t>Příplatek k lešení trubkovému do šachet do 6 m2 v přes 10 do 20 m za každý den použití</t>
  </si>
  <si>
    <t>21697955</t>
  </si>
  <si>
    <t>Lešení trubkové do šachet (výtahových, potrubních) o půdorysné ploše do 6 m2, výšky přes 10 do 20 m příplatek k ceně za každý den použití</t>
  </si>
  <si>
    <t>https://podminky.urs.cz/item/CS_URS_2024_01/949311212</t>
  </si>
  <si>
    <t>14,54*60 'Přepočtené koeficientem množství</t>
  </si>
  <si>
    <t>25</t>
  </si>
  <si>
    <t>949311812</t>
  </si>
  <si>
    <t>Demontáž lešení trubkového do šachet o půdorysné ploše do 6 m2 v přes 10 do 20 m</t>
  </si>
  <si>
    <t>-1974867305</t>
  </si>
  <si>
    <t>Lešení trubkové do šachet (výtahových, potrubních) o půdorysné ploše do 6 m2, výšky přes 10 do 20 m demontáž</t>
  </si>
  <si>
    <t>https://podminky.urs.cz/item/CS_URS_2024_01/949311812</t>
  </si>
  <si>
    <t>26</t>
  </si>
  <si>
    <t>952901111</t>
  </si>
  <si>
    <t>Vyčištění budov bytové a občanské výstavby při výšce podlaží do 4 m</t>
  </si>
  <si>
    <t>1513619882</t>
  </si>
  <si>
    <t>Vyčištění budov nebo objektů před předáním do užívání budov bytové nebo občanské výstavby, světlé výšky podlaží do 4 m</t>
  </si>
  <si>
    <t>https://podminky.urs.cz/item/CS_URS_2024_01/952901111</t>
  </si>
  <si>
    <t>1.PP</t>
  </si>
  <si>
    <t>"Sklep" 3,80*8,10+4,60*2,60+1,30*2,80</t>
  </si>
  <si>
    <t>1.NP</t>
  </si>
  <si>
    <t>"Chodba pod schodištěm" 20,04</t>
  </si>
  <si>
    <t>"Chodba" 64,63</t>
  </si>
  <si>
    <t>"Správce" 9,8</t>
  </si>
  <si>
    <t>"Kotelna" 26,08</t>
  </si>
  <si>
    <t>2.NP</t>
  </si>
  <si>
    <t>"Chodba" 52,99</t>
  </si>
  <si>
    <t>"Schodiště" 16,5</t>
  </si>
  <si>
    <t>3.NP</t>
  </si>
  <si>
    <t>"Chodba" 54,27</t>
  </si>
  <si>
    <t>27</t>
  </si>
  <si>
    <t>953993321.R</t>
  </si>
  <si>
    <t>Dodávka a montáž bezpečnostních tabulek</t>
  </si>
  <si>
    <t>210743782</t>
  </si>
  <si>
    <t>28</t>
  </si>
  <si>
    <t>962032231</t>
  </si>
  <si>
    <t>Bourání zdiva z cihel pálených nebo vápenopískových na MV nebo MVC přes 1 m3</t>
  </si>
  <si>
    <t>1378274911</t>
  </si>
  <si>
    <t>Bourání zdiva nadzákladového z cihel pálených plných nebo lícových nebo vápenopískových, na maltu vápennou nebo vápenocementovou, objemu přes 1 m3</t>
  </si>
  <si>
    <t>https://podminky.urs.cz/item/CS_URS_2024_01/962032231</t>
  </si>
  <si>
    <t>Vybourání zdi schodiště do sklepa pro zřízení betonové konstrukce prohlubně výtahu</t>
  </si>
  <si>
    <t>(1,1+0,25+0,15-0,12)*0,50*2,1</t>
  </si>
  <si>
    <t>Vybourání sklepní zdi pro zřízení betonové konstrukce prohlubně výtahu</t>
  </si>
  <si>
    <t>29</t>
  </si>
  <si>
    <t>965042231</t>
  </si>
  <si>
    <t>Bourání podkladů pod dlažby nebo mazanin betonových nebo z litého asfaltu tl přes 100 mm pl do 4 m2</t>
  </si>
  <si>
    <t>-1163959912</t>
  </si>
  <si>
    <t>Bourání mazanin betonových nebo z litého asfaltu tl. přes 100 mm, plochy do 4 m2</t>
  </si>
  <si>
    <t>https://podminky.urs.cz/item/CS_URS_2024_01/965042231</t>
  </si>
  <si>
    <t>2,38*1,82*0,12</t>
  </si>
  <si>
    <t>"u vstupu do výtahu v 1.NP" 0,42*0,765*0,04</t>
  </si>
  <si>
    <t>30</t>
  </si>
  <si>
    <t>965049112</t>
  </si>
  <si>
    <t>Příplatek k bourání betonových mazanin za bourání mazanin se svařovanou sítí tl přes 100 mm</t>
  </si>
  <si>
    <t>1556960698</t>
  </si>
  <si>
    <t>Bourání mazanin Příplatek k cenám za bourání mazanin betonových se svařovanou sítí, tl. přes 100 mm</t>
  </si>
  <si>
    <t>https://podminky.urs.cz/item/CS_URS_2024_01/965049112</t>
  </si>
  <si>
    <t>31</t>
  </si>
  <si>
    <t>965081213</t>
  </si>
  <si>
    <t>Bourání podlah z dlaždic keramických nebo xylolitových tl do 10 mm plochy přes 1 m2</t>
  </si>
  <si>
    <t>-1642463571</t>
  </si>
  <si>
    <t>Bourání podlah z dlaždic bez podkladního lože nebo mazaniny, s jakoukoliv výplní spár keramických nebo xylolitových tl. do 10 mm, plochy přes 1 m2</t>
  </si>
  <si>
    <t>https://podminky.urs.cz/item/CS_URS_2024_01/965081213</t>
  </si>
  <si>
    <t>2,23*1,7+0,55*0,765+0,485*0,765</t>
  </si>
  <si>
    <t>32</t>
  </si>
  <si>
    <t>965081611</t>
  </si>
  <si>
    <t>Odsekání soklíků rovných</t>
  </si>
  <si>
    <t>-1457514817</t>
  </si>
  <si>
    <t>Odsekání soklíků včetně otlučení podkladní omítky až na zdivo rovných</t>
  </si>
  <si>
    <t>https://podminky.urs.cz/item/CS_URS_2024_01/965081611</t>
  </si>
  <si>
    <t>2*0,55+2*0,38+2*2,23+2*0,485+2*0,555</t>
  </si>
  <si>
    <t>33</t>
  </si>
  <si>
    <t>967042712</t>
  </si>
  <si>
    <t>Odsekání zdiva z kamene nebo betonu plošné tl do 100 mm</t>
  </si>
  <si>
    <t>-1036099558</t>
  </si>
  <si>
    <t>Odsekání zdiva z kamene nebo betonu plošné, tl. do 100 mm</t>
  </si>
  <si>
    <t>https://podminky.urs.cz/item/CS_URS_2024_01/967042712</t>
  </si>
  <si>
    <t>Odsekání u sloupů v místě vchodu do výtahu v 1.NP</t>
  </si>
  <si>
    <t>34</t>
  </si>
  <si>
    <t>967042713</t>
  </si>
  <si>
    <t>Odsekání zdiva z kamene nebo betonu plošné tl do 150 mm</t>
  </si>
  <si>
    <t>-733555845</t>
  </si>
  <si>
    <t>Odsekání zdiva z kamene nebo betonu plošné, tl. do 150 mm</t>
  </si>
  <si>
    <t>https://podminky.urs.cz/item/CS_URS_2024_01/967042713</t>
  </si>
  <si>
    <t>Odsekání sloupů v místě prohlubně</t>
  </si>
  <si>
    <t>4*(1,1+0,25+0,15)*0,5</t>
  </si>
  <si>
    <t>35</t>
  </si>
  <si>
    <t>971033341</t>
  </si>
  <si>
    <t>Vybourání otvorů ve zdivu cihelném pl do 0,09 m2 na MVC nebo MV tl do 300 mm</t>
  </si>
  <si>
    <t>-863853293</t>
  </si>
  <si>
    <t>Vybourání otvorů ve zdivu základovém nebo nadzákladovém z cihel, tvárnic, příčkovek z cihel pálených na maltu vápennou nebo vápenocementovou plochy do 0,09 m2, tl. do 300 mm</t>
  </si>
  <si>
    <t>https://podminky.urs.cz/item/CS_URS_2024_01/971033341</t>
  </si>
  <si>
    <t>Nika pro rozvaděč</t>
  </si>
  <si>
    <t>36</t>
  </si>
  <si>
    <t>974031122</t>
  </si>
  <si>
    <t>Vysekání rýh ve zdivu cihelném hl do 30 mm š do 70 mm</t>
  </si>
  <si>
    <t>1688035497</t>
  </si>
  <si>
    <t>Vysekání rýh ve zdivu cihelném na maltu vápennou nebo vápenocementovou do hl. 30 mm a šířky do 70 mm</t>
  </si>
  <si>
    <t>https://podminky.urs.cz/item/CS_URS_2024_01/974031122</t>
  </si>
  <si>
    <t>37</t>
  </si>
  <si>
    <t>974042532</t>
  </si>
  <si>
    <t>Vysekání rýh v dlažbě betonové nebo jiné monolitické hl do 50 mm š do 70 mm</t>
  </si>
  <si>
    <t>822910485</t>
  </si>
  <si>
    <t>Vysekání rýh v betonové nebo jiné monolitické dlažbě s betonovým podkladem do hl. 50 mm a šířky do 70 mm</t>
  </si>
  <si>
    <t>https://podminky.urs.cz/item/CS_URS_2024_01/974042532</t>
  </si>
  <si>
    <t>38</t>
  </si>
  <si>
    <t>975111321</t>
  </si>
  <si>
    <t>Zřízení plošného podchycení konstrukcí systémovými stojkami s nosníky v do 4 m zatížení přes 6 do 8,5 kPa</t>
  </si>
  <si>
    <t>-534983361</t>
  </si>
  <si>
    <t>Plošné podchycení konstrukcí systémovými prvky stojkami včetně nosníků výšky do 4 m, zatížení přes 6 do 8,5 kPa zřízení</t>
  </si>
  <si>
    <t>https://podminky.urs.cz/item/CS_URS_2024_01/975111321</t>
  </si>
  <si>
    <t>Podchycení klenby ve sklepě při bourání zdi</t>
  </si>
  <si>
    <t>2,8*1,3</t>
  </si>
  <si>
    <t>39</t>
  </si>
  <si>
    <t>975111322</t>
  </si>
  <si>
    <t>Příplatek k plošnému podchycení konstrukcí systémovými stojkami s nosníky v do 4 m zatížení přes 6 do 8,5 kPa za první a ZKD den použití</t>
  </si>
  <si>
    <t>-565556383</t>
  </si>
  <si>
    <t>Plošné podchycení konstrukcí systémovými prvky stojkami včetně nosníků výšky do 4 m, zatížení přes 6 do 8,5 kPa příplatek za první a každý další den použití</t>
  </si>
  <si>
    <t>https://podminky.urs.cz/item/CS_URS_2024_01/975111322</t>
  </si>
  <si>
    <t>3,64*20 'Přepočtené koeficientem množství</t>
  </si>
  <si>
    <t>40</t>
  </si>
  <si>
    <t>975111323</t>
  </si>
  <si>
    <t>Odstranění plošného podchycení konstrukcí systémovými stojkami s nosníky v do 4 m zatížení přes 6 do 8,5 kPa</t>
  </si>
  <si>
    <t>2051138989</t>
  </si>
  <si>
    <t>Plošné podchycení konstrukcí systémovými prvky stojkami včetně nosníků výšky do 4 m, zatížení přes 6 do 8,5 kPa odstranění</t>
  </si>
  <si>
    <t>https://podminky.urs.cz/item/CS_URS_2024_01/975111323</t>
  </si>
  <si>
    <t>41</t>
  </si>
  <si>
    <t>976071111</t>
  </si>
  <si>
    <t>Vybourání kovových madel a zábradlí</t>
  </si>
  <si>
    <t>934629167</t>
  </si>
  <si>
    <t>Vybourání kovových madel, zábradlí, dvířek, zděří, kotevních želez madel a zábradlí</t>
  </si>
  <si>
    <t>https://podminky.urs.cz/item/CS_URS_2024_01/976071111</t>
  </si>
  <si>
    <t>Zábradlí ve 2.NP a 3. NP</t>
  </si>
  <si>
    <t>2*0,765</t>
  </si>
  <si>
    <t>42</t>
  </si>
  <si>
    <t>977151112</t>
  </si>
  <si>
    <t>Jádrové vrty diamantovými korunkami do stavebních materiálů D přes 35 do 40 mm</t>
  </si>
  <si>
    <t>-1684618140</t>
  </si>
  <si>
    <t>Jádrové vrty diamantovými korunkami do stavebních materiálů (železobetonu, betonu, cihel, obkladů, dlažeb, kamene) průměru přes 35 do 40 mm</t>
  </si>
  <si>
    <t>https://podminky.urs.cz/item/CS_URS_2024_01/977151112</t>
  </si>
  <si>
    <t>Pro vedení el. kabelu</t>
  </si>
  <si>
    <t>"1.NP" 0,5+0,45+0,75</t>
  </si>
  <si>
    <t>"4.NP" 0,35</t>
  </si>
  <si>
    <t>997</t>
  </si>
  <si>
    <t>Přesun sutě</t>
  </si>
  <si>
    <t>43</t>
  </si>
  <si>
    <t>997013151</t>
  </si>
  <si>
    <t>Vnitrostaveništní doprava suti a vybouraných hmot pro budovy v do 6 m s omezením mechanizace</t>
  </si>
  <si>
    <t>1366002531</t>
  </si>
  <si>
    <t>Vnitrostaveništní doprava suti a vybouraných hmot vodorovně do 50 m s naložením s omezením mechanizace pro budovy a haly výšky do 6 m</t>
  </si>
  <si>
    <t>https://podminky.urs.cz/item/CS_URS_2024_01/997013151</t>
  </si>
  <si>
    <t>44</t>
  </si>
  <si>
    <t>997013501</t>
  </si>
  <si>
    <t>Odvoz suti a vybouraných hmot na skládku nebo meziskládku do 1 km se složením</t>
  </si>
  <si>
    <t>-1568277476</t>
  </si>
  <si>
    <t>Odvoz suti a vybouraných hmot na skládku nebo meziskládku se složením, na vzdálenost do 1 km</t>
  </si>
  <si>
    <t>https://podminky.urs.cz/item/CS_URS_2024_01/997013501</t>
  </si>
  <si>
    <t>45</t>
  </si>
  <si>
    <t>997013509</t>
  </si>
  <si>
    <t>Příplatek k odvozu suti a vybouraných hmot na skládku ZKD 1 km přes 1 km</t>
  </si>
  <si>
    <t>-147758418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</si>
  <si>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</si>
  <si>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</si>
  <si>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46</t>
  </si>
  <si>
    <t>997013869</t>
  </si>
  <si>
    <t>Poplatek za uložení stavebního odpadu na recyklační skládce (skládkovné) ze směsí betonu, cihel a keramických výrobků kód odpadu 17 01 07</t>
  </si>
  <si>
    <t>-1017220941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</si>
  <si>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</si>
  <si>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https://podminky.urs.cz/item/CS_URS_2024_01/997013869</t>
  </si>
  <si>
    <t>998</t>
  </si>
  <si>
    <t>Přesun hmot</t>
  </si>
  <si>
    <t>47</t>
  </si>
  <si>
    <t>998018003</t>
  </si>
  <si>
    <t>Přesun hmot pro budovy ruční pro budovy v přes 12 do 24 m</t>
  </si>
  <si>
    <t>1298060775</t>
  </si>
  <si>
    <t>Přesun hmot pro budovy občanské výstavby, bydlení, výrobu a služby ruční (bez užití mechanizace) vodorovná dopravní vzdálenost do 100 m pro budovy s jakoukoliv nosnou konstrukcí výšky přes 12 do 24 m</t>
  </si>
  <si>
    <t>https://podminky.urs.cz/item/CS_URS_2024_01/998018003</t>
  </si>
  <si>
    <t>PSV</t>
  </si>
  <si>
    <t>Práce a dodávky PSV</t>
  </si>
  <si>
    <t>711</t>
  </si>
  <si>
    <t>Izolace proti vodě, vlhkosti a plynům</t>
  </si>
  <si>
    <t>48</t>
  </si>
  <si>
    <t>711131811</t>
  </si>
  <si>
    <t>Odstranění izolace proti zemní vlhkosti vodorovné</t>
  </si>
  <si>
    <t>-1832977413</t>
  </si>
  <si>
    <t>Odstranění izolace proti zemní vlhkosti na ploše vodorovné V</t>
  </si>
  <si>
    <t>https://podminky.urs.cz/item/CS_URS_2024_01/711131811</t>
  </si>
  <si>
    <t>1,82*2,23</t>
  </si>
  <si>
    <t>741</t>
  </si>
  <si>
    <t>Elektroinstalace - silnoproud</t>
  </si>
  <si>
    <t>49</t>
  </si>
  <si>
    <t>741110511</t>
  </si>
  <si>
    <t>Montáž lišta a kanálek vkládací šířky do 60 mm s víčkem</t>
  </si>
  <si>
    <t>-1907351701</t>
  </si>
  <si>
    <t>Montáž lišt a kanálků elektroinstalačních se spojkami, ohyby a rohy a s nasunutím do krabic vkládacích s víčkem, šířky do 60 mm</t>
  </si>
  <si>
    <t>https://podminky.urs.cz/item/CS_URS_2024_01/741110511</t>
  </si>
  <si>
    <t>50</t>
  </si>
  <si>
    <t>M</t>
  </si>
  <si>
    <t>34571006</t>
  </si>
  <si>
    <t>lišta elektroinstalační hranatá PVC 30x25mm</t>
  </si>
  <si>
    <t>1099963880</t>
  </si>
  <si>
    <t>40*1,05 'Přepočtené koeficientem množství</t>
  </si>
  <si>
    <t>51</t>
  </si>
  <si>
    <t>741112104</t>
  </si>
  <si>
    <t>Montáž rozvodka zapuštěná plastová čtyřhranná bez svorkovnic</t>
  </si>
  <si>
    <t>1925866634</t>
  </si>
  <si>
    <t>Montáž krabic elektroinstalačních bez napojení na trubky a lišty, demontáže a montáže víčka a přístroje rozvodek se zapojením vodičů na svorkovnici zapuštěných plastových čtyřhranných bez svorkovnic</t>
  </si>
  <si>
    <t>https://podminky.urs.cz/item/CS_URS_2024_01/741112104</t>
  </si>
  <si>
    <t>52</t>
  </si>
  <si>
    <t>34571544</t>
  </si>
  <si>
    <t>skříň rozvodná, 205x255mm, hloubka 66mm</t>
  </si>
  <si>
    <t>1939946482</t>
  </si>
  <si>
    <t>53</t>
  </si>
  <si>
    <t>741120003</t>
  </si>
  <si>
    <t>Montáž vodič Cu izolovaný plný a laněný žíla 10-16 mm2 pod omítku (např. CY)</t>
  </si>
  <si>
    <t>2085234171</t>
  </si>
  <si>
    <t>Montáž vodičů izolovaných měděných bez ukončení uložených pod omítku plných a laněných (např. CY), průřezu žíly 10 až 16 mm2</t>
  </si>
  <si>
    <t>https://podminky.urs.cz/item/CS_URS_2024_01/741120003</t>
  </si>
  <si>
    <t>40+5</t>
  </si>
  <si>
    <t>54</t>
  </si>
  <si>
    <t>34141142</t>
  </si>
  <si>
    <t>vodič propojovací jádro Cu lanované izolace PVC 450/750V (H07V-R) 1x16mm2</t>
  </si>
  <si>
    <t>-1228858182</t>
  </si>
  <si>
    <t>P</t>
  </si>
  <si>
    <t>Poznámka k položce:_x000d_
H07V-R, průměr vodiče 6,9mm</t>
  </si>
  <si>
    <t>5*1,15 'Přepočtené koeficientem množství</t>
  </si>
  <si>
    <t>55</t>
  </si>
  <si>
    <t>34141045</t>
  </si>
  <si>
    <t>vodič propojovací jádro Cu plné dvojitá izolace PVC 450/750V (CYY) 1x10mm2</t>
  </si>
  <si>
    <t>723859173</t>
  </si>
  <si>
    <t>Poznámka k položce:_x000d_
CYY, průměr vodiče 7,2mm</t>
  </si>
  <si>
    <t>40*1,15 'Přepočtené koeficientem množství</t>
  </si>
  <si>
    <t>56</t>
  </si>
  <si>
    <t>741120401</t>
  </si>
  <si>
    <t>Montáž vodič Cu izolovaný drátovací plný a laněný žíla 0,35-6 mm2 v rozváděči (např. CY)</t>
  </si>
  <si>
    <t>1373611567</t>
  </si>
  <si>
    <t>Montáž vodičů izolovaných měděných drátovacích bez ukončení v rozváděčích plných a laněných (např. CY), průřezu žily 0,35 až 6 mm2</t>
  </si>
  <si>
    <t>https://podminky.urs.cz/item/CS_URS_2024_01/741120401</t>
  </si>
  <si>
    <t>57</t>
  </si>
  <si>
    <t>34141027</t>
  </si>
  <si>
    <t>vodič propojovací flexibilní jádro Cu lanované izolace PVC 450/750V (H07V-K) 1x6mm2</t>
  </si>
  <si>
    <t>752994984</t>
  </si>
  <si>
    <t>Poznámka k položce:_x000d_
H07V-K CYA, průměr vodiče 5,3mm</t>
  </si>
  <si>
    <t>3*1,15 'Přepočtené koeficientem množství</t>
  </si>
  <si>
    <t>58</t>
  </si>
  <si>
    <t>741122032</t>
  </si>
  <si>
    <t>Montáž kabel Cu bez ukončení uložený pod omítku plný kulatý 5x4 až 6 mm2 (např. CYKY)</t>
  </si>
  <si>
    <t>1956176004</t>
  </si>
  <si>
    <t>Montáž kabelů měděných bez ukončení uložených pod omítku plných kulatých (např. CYKY), počtu a průřezu žil 5x4 až 6 mm2</t>
  </si>
  <si>
    <t>https://podminky.urs.cz/item/CS_URS_2024_01/741122032</t>
  </si>
  <si>
    <t>59</t>
  </si>
  <si>
    <t>34111100</t>
  </si>
  <si>
    <t>kabel instalační jádro Cu plné izolace PVC plášť PVC 450/750V (CYKY) 5x6mm2</t>
  </si>
  <si>
    <t>972405678</t>
  </si>
  <si>
    <t>Poznámka k položce:_x000d_
CYKY, průměr kabelu 15,1mm</t>
  </si>
  <si>
    <t>60*1,15 'Přepočtené koeficientem množství</t>
  </si>
  <si>
    <t>60</t>
  </si>
  <si>
    <t>741130004</t>
  </si>
  <si>
    <t>Ukončení vodič izolovaný do 6 mm2 v rozváděči nebo na přístroji</t>
  </si>
  <si>
    <t>449610138</t>
  </si>
  <si>
    <t>Ukončení vodičů izolovaných s označením a zapojením v rozváděči nebo na přístroji, průřezu žíly do 6 mm2</t>
  </si>
  <si>
    <t>https://podminky.urs.cz/item/CS_URS_2024_01/741130004</t>
  </si>
  <si>
    <t>61</t>
  </si>
  <si>
    <t>741130005</t>
  </si>
  <si>
    <t>Ukončení vodič izolovaný do 10 mm2 v rozváděči nebo na přístroji</t>
  </si>
  <si>
    <t>-1883280967</t>
  </si>
  <si>
    <t>Ukončení vodičů izolovaných s označením a zapojením v rozváděči nebo na přístroji, průřezu žíly do 10 mm2</t>
  </si>
  <si>
    <t>https://podminky.urs.cz/item/CS_URS_2024_01/741130005</t>
  </si>
  <si>
    <t>62</t>
  </si>
  <si>
    <t>741130006</t>
  </si>
  <si>
    <t>Ukončení vodič izolovaný do 16 mm2 v rozváděči nebo na přístroji</t>
  </si>
  <si>
    <t>746244175</t>
  </si>
  <si>
    <t>Ukončení vodičů izolovaných s označením a zapojením v rozváděči nebo na přístroji, průřezu žíly do 16 mm2</t>
  </si>
  <si>
    <t>https://podminky.urs.cz/item/CS_URS_2024_01/741130006</t>
  </si>
  <si>
    <t>63</t>
  </si>
  <si>
    <t>741130013</t>
  </si>
  <si>
    <t>Ukončení vodič izolovaný do 95 mm2 v rozváděči nebo na přístroji</t>
  </si>
  <si>
    <t>987480134</t>
  </si>
  <si>
    <t>Ukončení vodičů izolovaných s označením a zapojením v rozváděči nebo na přístroji, průřezu žíly do 95 mm2</t>
  </si>
  <si>
    <t>https://podminky.urs.cz/item/CS_URS_2024_01/741130013</t>
  </si>
  <si>
    <t>64</t>
  </si>
  <si>
    <t>741231012</t>
  </si>
  <si>
    <t>Montáž svorkovnice do rozvaděčů - ochranná</t>
  </si>
  <si>
    <t>-2042642045</t>
  </si>
  <si>
    <t>Montáž svorkovnic do rozváděčů s popisnými štítky se zapojením vodičů na jedné straně ochranných</t>
  </si>
  <si>
    <t>https://podminky.urs.cz/item/CS_URS_2024_01/741231012</t>
  </si>
  <si>
    <t>65</t>
  </si>
  <si>
    <t>345629063.R</t>
  </si>
  <si>
    <t>svorka MET</t>
  </si>
  <si>
    <t>-2067819597</t>
  </si>
  <si>
    <t>66</t>
  </si>
  <si>
    <t>741320163</t>
  </si>
  <si>
    <t>Montáž jističů třípólových nn do 25 A s krytem se zapojením vodičů</t>
  </si>
  <si>
    <t>1472659464</t>
  </si>
  <si>
    <t>Montáž jističů se zapojením vodičů třípólových nn do 25 A s krytem</t>
  </si>
  <si>
    <t>https://podminky.urs.cz/item/CS_URS_2024_01/741320163</t>
  </si>
  <si>
    <t>67</t>
  </si>
  <si>
    <t>35822402</t>
  </si>
  <si>
    <t>jistič 3-pólový 20 A vypínací charakteristika B vypínací schopnost 10 kA</t>
  </si>
  <si>
    <t>-401300926</t>
  </si>
  <si>
    <t>68</t>
  </si>
  <si>
    <t>998741203</t>
  </si>
  <si>
    <t>Přesun hmot procentní pro silnoproud v objektech v přes 12 do 24 m</t>
  </si>
  <si>
    <t>%</t>
  </si>
  <si>
    <t>-1646853986</t>
  </si>
  <si>
    <t>Přesun hmot pro silnoproud stanovený procentní sazbou (%) z ceny vodorovná dopravní vzdálenost do 50 m základní v objektech výšky přes 12 do 24 m</t>
  </si>
  <si>
    <t>https://podminky.urs.cz/item/CS_URS_2024_01/998741203</t>
  </si>
  <si>
    <t>766</t>
  </si>
  <si>
    <t>Konstrukce truhlářské</t>
  </si>
  <si>
    <t>69</t>
  </si>
  <si>
    <t>766411811</t>
  </si>
  <si>
    <t>Demontáž truhlářského obložení stěn z panelů plochy do 1,5 m2</t>
  </si>
  <si>
    <t>-1304415875</t>
  </si>
  <si>
    <t>Demontáž obložení stěn panely, plochy do 1,5 m2</t>
  </si>
  <si>
    <t>https://podminky.urs.cz/item/CS_URS_2024_01/766411811</t>
  </si>
  <si>
    <t>V 1.NP pod konstrukcí schodiště, včetně kovového roštu</t>
  </si>
  <si>
    <t>767</t>
  </si>
  <si>
    <t>Konstrukce zámečnické</t>
  </si>
  <si>
    <t>70</t>
  </si>
  <si>
    <t>767661811</t>
  </si>
  <si>
    <t>Demontáž mříží pevných nebo otevíravých</t>
  </si>
  <si>
    <t>-433345260</t>
  </si>
  <si>
    <t>https://podminky.urs.cz/item/CS_URS_2024_01/767661811</t>
  </si>
  <si>
    <t>V 1.NP pro zpětnou montáž</t>
  </si>
  <si>
    <t>0,765*2,5</t>
  </si>
  <si>
    <t>71</t>
  </si>
  <si>
    <t>767662110</t>
  </si>
  <si>
    <t>Montáž mříží pevných šroubovaných</t>
  </si>
  <si>
    <t>-1287241184</t>
  </si>
  <si>
    <t>Montáž mříží pevných, připevněných šroubováním</t>
  </si>
  <si>
    <t>https://podminky.urs.cz/item/CS_URS_2024_01/767662110</t>
  </si>
  <si>
    <t>72</t>
  </si>
  <si>
    <t>998767201</t>
  </si>
  <si>
    <t>Přesun hmot procentní pro zámečnické konstrukce v objektech v do 6 m</t>
  </si>
  <si>
    <t>571555216</t>
  </si>
  <si>
    <t>Přesun hmot pro zámečnické konstrukce stanovený procentní sazbou (%) z ceny vodorovná dopravní vzdálenost do 50 m základní v objektech výšky do 6 m</t>
  </si>
  <si>
    <t>https://podminky.urs.cz/item/CS_URS_2024_01/998767201</t>
  </si>
  <si>
    <t>771</t>
  </si>
  <si>
    <t>Podlahy z dlaždic</t>
  </si>
  <si>
    <t>73</t>
  </si>
  <si>
    <t>771574415</t>
  </si>
  <si>
    <t>Montáž podlah keramických hladkých lepených cementovým flexibilním lepidlem přes 6 do 9 ks/m2</t>
  </si>
  <si>
    <t>1642859588</t>
  </si>
  <si>
    <t>Montáž podlah z dlaždic keramických lepených cementovým flexibilním lepidlem hladkých, tloušťky do 10 mm přes 6 do 9 ks/m2</t>
  </si>
  <si>
    <t>https://podminky.urs.cz/item/CS_URS_2024_01/771574415</t>
  </si>
  <si>
    <t>Doplnění dlažby v okolí výtahu</t>
  </si>
  <si>
    <t>2,5</t>
  </si>
  <si>
    <t>74</t>
  </si>
  <si>
    <t>59761137</t>
  </si>
  <si>
    <t>dlažba keramická slinutá mrazuvzdorná povrch hladký/matný tl do 10mm přes 6 do 9ks/m2</t>
  </si>
  <si>
    <t>1984924995</t>
  </si>
  <si>
    <t>2,5*1,1 'Přepočtené koeficientem množství</t>
  </si>
  <si>
    <t>75</t>
  </si>
  <si>
    <t>771577211</t>
  </si>
  <si>
    <t>Příplatek k montáži podlah keramických lepených cementovým flexibilním lepidlem za plochu do 5 m2</t>
  </si>
  <si>
    <t>-1400396408</t>
  </si>
  <si>
    <t>Montáž podlah z dlaždic keramických lepených cementovým flexibilním lepidlem Příplatek k cenám za plochu do 5 m2 jednotlivě</t>
  </si>
  <si>
    <t>https://podminky.urs.cz/item/CS_URS_2024_01/771577211</t>
  </si>
  <si>
    <t>76</t>
  </si>
  <si>
    <t>998771201</t>
  </si>
  <si>
    <t>Přesun hmot procentní pro podlahy z dlaždic v objektech v do 6 m</t>
  </si>
  <si>
    <t>37570185</t>
  </si>
  <si>
    <t>Přesun hmot pro podlahy z dlaždic stanovený procentní sazbou (%) z ceny vodorovná dopravní vzdálenost do 50 m základní v objektech výšky do 6 m</t>
  </si>
  <si>
    <t>https://podminky.urs.cz/item/CS_URS_2024_01/998771201</t>
  </si>
  <si>
    <t>772</t>
  </si>
  <si>
    <t>Podlahy z kamene</t>
  </si>
  <si>
    <t>77</t>
  </si>
  <si>
    <t>772521150</t>
  </si>
  <si>
    <t>Kladení dlažby z kamene z pravoúhlých desek a dlaždic do malty tl přes 30 do 50 mm</t>
  </si>
  <si>
    <t>-1517516514</t>
  </si>
  <si>
    <t>Kladení dlažby z kamene do malty z nejvýše dvou rozdílných druhů pravoúhlých desek nebo dlaždic ve skladbě se pravidelně opakujících, tl. přes 30 do 50 mm</t>
  </si>
  <si>
    <t>https://podminky.urs.cz/item/CS_URS_2024_01/772521150</t>
  </si>
  <si>
    <t>2.NP a 3.NP - u vstupu do výtahu</t>
  </si>
  <si>
    <t>2*0,2*0,85</t>
  </si>
  <si>
    <t>78</t>
  </si>
  <si>
    <t>58381913</t>
  </si>
  <si>
    <t>deska dlažební smirkovaná pískovec tl 40mm</t>
  </si>
  <si>
    <t>1730841427</t>
  </si>
  <si>
    <t>0,34*1,04 'Přepočtené koeficientem množství</t>
  </si>
  <si>
    <t>79</t>
  </si>
  <si>
    <t>772991422</t>
  </si>
  <si>
    <t>Impregnační nátěr nově položených kamenných dlažeb včetně základní čištění dvouvrstvý</t>
  </si>
  <si>
    <t>1642506789</t>
  </si>
  <si>
    <t>Dlažby z kamene - ostatní práce impregnační nátěr včetně základního čištění dvouvrstvý</t>
  </si>
  <si>
    <t>https://podminky.urs.cz/item/CS_URS_2024_01/772991422</t>
  </si>
  <si>
    <t>80</t>
  </si>
  <si>
    <t>998772202</t>
  </si>
  <si>
    <t>Přesun hmot procentní pro podlahy z kamene v objektech v přes 6 do 12 m</t>
  </si>
  <si>
    <t>-1075614335</t>
  </si>
  <si>
    <t>Přesun hmot pro kamenné dlažby, obklady schodišťových stupňů a soklů stanovený procentní sazbou (%) z ceny vodorovná dopravní vzdálenost do 50 m základní v objektech výšky přes 6 do 12 m</t>
  </si>
  <si>
    <t>https://podminky.urs.cz/item/CS_URS_2024_01/998772202</t>
  </si>
  <si>
    <t>783</t>
  </si>
  <si>
    <t>Dokončovací práce - nátěry</t>
  </si>
  <si>
    <t>81</t>
  </si>
  <si>
    <t>783817401</t>
  </si>
  <si>
    <t>Krycí dvojnásobný syntetický nátěr hladkých betonových povrchů</t>
  </si>
  <si>
    <t>406715888</t>
  </si>
  <si>
    <t>Krycí (ochranný ) nátěr omítek dvojnásobný hladkých betonových povrchů nebo povrchů z desek na bázi dřeva (dřevovláknitých apod.) syntetický</t>
  </si>
  <si>
    <t>https://podminky.urs.cz/item/CS_URS_2024_01/783817401</t>
  </si>
  <si>
    <t>Olejivzdorný nátěr stěn prohlubně</t>
  </si>
  <si>
    <t>82</t>
  </si>
  <si>
    <t>783917161</t>
  </si>
  <si>
    <t>Krycí dvojnásobný syntetický nátěr betonové podlahy</t>
  </si>
  <si>
    <t>1350389268</t>
  </si>
  <si>
    <t>Krycí (uzavírací) nátěr betonových podlah dvojnásobný syntetický</t>
  </si>
  <si>
    <t>https://podminky.urs.cz/item/CS_URS_2024_01/783917161</t>
  </si>
  <si>
    <t>Olejivzdorný nátěr podlahy prohlubně</t>
  </si>
  <si>
    <t>2,08*1,52</t>
  </si>
  <si>
    <t>784</t>
  </si>
  <si>
    <t>Dokončovací práce - malby a tapety</t>
  </si>
  <si>
    <t>83</t>
  </si>
  <si>
    <t>784211101</t>
  </si>
  <si>
    <t>Dvojnásobné bílé malby ze směsí za mokra výborně oděruvzdorných v místnostech v do 3,80 m</t>
  </si>
  <si>
    <t>508771213</t>
  </si>
  <si>
    <t>Malby z malířských směsí oděruvzdorných za mokra dvojnásobné, bílé za mokra oděruvzdorné výborně v místnostech výšky do 3,80 m</t>
  </si>
  <si>
    <t>https://podminky.urs.cz/item/CS_URS_2024_01/784211101</t>
  </si>
  <si>
    <t xml:space="preserve">Sloupy u vstupů do výtahu v 1.NP </t>
  </si>
  <si>
    <t>2*2*0,03</t>
  </si>
  <si>
    <t>30*0,08</t>
  </si>
  <si>
    <t>84</t>
  </si>
  <si>
    <t>784211141</t>
  </si>
  <si>
    <t>Příplatek k cenám 2x maleb ze směsí za mokra oděruvzdorných za provádění pl do 5 m2</t>
  </si>
  <si>
    <t>-902959160</t>
  </si>
  <si>
    <t>Malby z malířských směsí oděruvzdorných za mokra Příplatek k cenám dvojnásobných maleb za zvýšenou pracnost při provádění malého rozsahu plochy do 5 m2</t>
  </si>
  <si>
    <t>https://podminky.urs.cz/item/CS_URS_2024_01/784211141</t>
  </si>
  <si>
    <t>Práce a dodávky M</t>
  </si>
  <si>
    <t>21-M</t>
  </si>
  <si>
    <t>Elektromontáže</t>
  </si>
  <si>
    <t>85</t>
  </si>
  <si>
    <t>210220020</t>
  </si>
  <si>
    <t>Montáž uzemňovacího vedení vodičů FeZn pomocí svorek v zemi páskou do 120 mm2 ve městské zástavbě</t>
  </si>
  <si>
    <t>-1016753523</t>
  </si>
  <si>
    <t>Montáž uzemňovacího vedení s upevněním, propojením a připojením pomocí svorek v zemi s izolací spojů vodičů FeZn páskou průřezu do 120 mm2 v městské zástavbě</t>
  </si>
  <si>
    <t>https://podminky.urs.cz/item/CS_URS_2024_01/210220020</t>
  </si>
  <si>
    <t>86</t>
  </si>
  <si>
    <t>35442062</t>
  </si>
  <si>
    <t>pás zemnící 30x4mm FeZn</t>
  </si>
  <si>
    <t>kg</t>
  </si>
  <si>
    <t>128</t>
  </si>
  <si>
    <t>25244744</t>
  </si>
  <si>
    <t>87</t>
  </si>
  <si>
    <t>210220022</t>
  </si>
  <si>
    <t>Montáž uzemňovacího vedení vodičů FeZn pomocí svorek v zemi drátem průměru do 10 mm ve městské zástavbě</t>
  </si>
  <si>
    <t>391850513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</si>
  <si>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</si>
  <si>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https://podminky.urs.cz/item/CS_URS_2024_01/210220022</t>
  </si>
  <si>
    <t>88</t>
  </si>
  <si>
    <t>35441073</t>
  </si>
  <si>
    <t>drát D 10mm FeZn</t>
  </si>
  <si>
    <t>1224651870</t>
  </si>
  <si>
    <t>89</t>
  </si>
  <si>
    <t>210220302</t>
  </si>
  <si>
    <t>Montáž svorek hromosvodných se 3 a více šrouby</t>
  </si>
  <si>
    <t>42229755</t>
  </si>
  <si>
    <t>Montáž hromosvodného vedení svorek se 3 a více šrouby</t>
  </si>
  <si>
    <t>https://podminky.urs.cz/item/CS_URS_2024_01/210220302</t>
  </si>
  <si>
    <t>90</t>
  </si>
  <si>
    <t>35441865</t>
  </si>
  <si>
    <t>svorka FeZn k zemnící tyči - D 28mm</t>
  </si>
  <si>
    <t>-1158018320</t>
  </si>
  <si>
    <t>91</t>
  </si>
  <si>
    <t>35441885</t>
  </si>
  <si>
    <t>svorka spojovací pro lano D 8-10mm</t>
  </si>
  <si>
    <t>639852249</t>
  </si>
  <si>
    <t>92</t>
  </si>
  <si>
    <t>35441996</t>
  </si>
  <si>
    <t>svorka odbočovací a spojovací pro spojování kruhových a páskových vodičů, FeZn</t>
  </si>
  <si>
    <t>-319407969</t>
  </si>
  <si>
    <t>93</t>
  </si>
  <si>
    <t>210220361</t>
  </si>
  <si>
    <t>Montáž tyčí zemnicích délky do 2 m s připojením na svodové nebo uzemňovací vedení</t>
  </si>
  <si>
    <t>1434821149</t>
  </si>
  <si>
    <t>Montáž hromosvodného vedení zemnicích desek a tyčí s připojením na svodové nebo uzemňovací vedení bez příslušenství tyčí, délky do 2 m</t>
  </si>
  <si>
    <t>https://podminky.urs.cz/item/CS_URS_2024_01/210220361</t>
  </si>
  <si>
    <t>94</t>
  </si>
  <si>
    <t>35442092</t>
  </si>
  <si>
    <t>tyč zemnící 1,5m FeZn</t>
  </si>
  <si>
    <t>2863829</t>
  </si>
  <si>
    <t>46-M</t>
  </si>
  <si>
    <t>Zemní práce při extr.mont.pracích</t>
  </si>
  <si>
    <t>95</t>
  </si>
  <si>
    <t>460021111</t>
  </si>
  <si>
    <t>Sejmutí ornice při elektromontážích ručně tl vrstvy do 20 cm</t>
  </si>
  <si>
    <t>-591547744</t>
  </si>
  <si>
    <t>Sejmutí ornice ručně včetně rozpojení a odhozu ornice do vzdálenosti 3 m nebo naložení na dopravní prostředek tl. vrstvy do 20 cm</t>
  </si>
  <si>
    <t>https://podminky.urs.cz/item/CS_URS_2024_01/460021111</t>
  </si>
  <si>
    <t>15*0,35</t>
  </si>
  <si>
    <t>96</t>
  </si>
  <si>
    <t>460161162</t>
  </si>
  <si>
    <t>Hloubení kabelových rýh ručně š 35 cm hl 70 cm v hornině tř I skupiny 3</t>
  </si>
  <si>
    <t>447811035</t>
  </si>
  <si>
    <t>Hloubení zapažených i nezapažených kabelových rýh ručně včetně urovnání dna s přemístěním výkopku do vzdálenosti 3 m od okraje jámy nebo s naložením na dopravní prostředek šířky 35 cm hloubky 70 cm v hornině třídy těžitelnosti I skupiny 3</t>
  </si>
  <si>
    <t>https://podminky.urs.cz/item/CS_URS_2024_01/460161162</t>
  </si>
  <si>
    <t>97</t>
  </si>
  <si>
    <t>460431172</t>
  </si>
  <si>
    <t>Zásyp kabelových rýh ručně se zhutněním š 35 cm hl 70 cm z horniny tř I skupiny 3</t>
  </si>
  <si>
    <t>-1045855691</t>
  </si>
  <si>
    <t>Zásyp kabelových rýh ručně s přemístění sypaniny ze vzdálenosti do 10 m, s uložením výkopku ve vrstvách včetně zhutnění a úpravy povrchu šířky 35 cm hloubky 70 cm z horniny třídy těžitelnosti I skupiny 3</t>
  </si>
  <si>
    <t>https://podminky.urs.cz/item/CS_URS_2024_01/460431172</t>
  </si>
  <si>
    <t>98</t>
  </si>
  <si>
    <t>460551111</t>
  </si>
  <si>
    <t>Rozprostření a urovnání ornice při elektromotážích ručně tl vrstvy do 20 cm</t>
  </si>
  <si>
    <t>-1447185566</t>
  </si>
  <si>
    <t>Rozprostření a urovnání ornice ručně včetně přemístění hromad nebo dočasných skládek na místo spotřeby ze vzdálenosti do 3 m při souvislé ploše, tl. vrstvy do 20 cm</t>
  </si>
  <si>
    <t>https://podminky.urs.cz/item/CS_URS_2024_01/460551111</t>
  </si>
  <si>
    <t>99</t>
  </si>
  <si>
    <t>460881612</t>
  </si>
  <si>
    <t>Kladení dlažby z dlaždic betonových tvarovaných a zámkových do lože z kameniva těženého při elektromontážích</t>
  </si>
  <si>
    <t>240084104</t>
  </si>
  <si>
    <t>Kryt vozovek a chodníků kladení dlažby (materiál ve specifikaci) včetně spárování, do lože z kameniva těženého z dlaždic betonových tvarovaných nebo zámkových</t>
  </si>
  <si>
    <t>https://podminky.urs.cz/item/CS_URS_2024_01/460881612</t>
  </si>
  <si>
    <t>5*0,5</t>
  </si>
  <si>
    <t>100</t>
  </si>
  <si>
    <t>460892221</t>
  </si>
  <si>
    <t>Osazení betonového obrubníku chodníkového stojatého do betonu při elektromontážích</t>
  </si>
  <si>
    <t>839007523</t>
  </si>
  <si>
    <t>Osazení obrubníku se zřízením lože, s vyplněním a zatřením spár betonového chodníkového stojatého, do lože z betonu prostého</t>
  </si>
  <si>
    <t>https://podminky.urs.cz/item/CS_URS_2024_01/460892221</t>
  </si>
  <si>
    <t>101</t>
  </si>
  <si>
    <t>468021221</t>
  </si>
  <si>
    <t>Rozebrání dlažeb při elektromontážích ručně z dlaždic zámkových do písku spáry nezalité</t>
  </si>
  <si>
    <t>1798282059</t>
  </si>
  <si>
    <t>Vytrhání dlažby včetně ručního rozebrání, vytřídění, odhozu na hromady nebo naložení na dopravní prostředek a očistění kostek nebo dlaždic z pískového podkladu z dlaždic zámkových, spáry nezalité</t>
  </si>
  <si>
    <t>https://podminky.urs.cz/item/CS_URS_2024_01/468021221</t>
  </si>
  <si>
    <t>pro zpětné zadláždění</t>
  </si>
  <si>
    <t>102</t>
  </si>
  <si>
    <t>468031211</t>
  </si>
  <si>
    <t>Vytrhání obrub při elektromontážích stojatých chodníkových s odhozením nebo naložením na dopravní prostředek</t>
  </si>
  <si>
    <t>1426263150</t>
  </si>
  <si>
    <t>Vytrhání obrub s odkopáním horniny a lože, s odhozením nebo naložením na dopravní prostředek stojatých chodníkových</t>
  </si>
  <si>
    <t>https://podminky.urs.cz/item/CS_URS_2024_01/468031211</t>
  </si>
  <si>
    <t>pro zpětnou montáž</t>
  </si>
  <si>
    <t>103</t>
  </si>
  <si>
    <t>469981111</t>
  </si>
  <si>
    <t>Přesun hmot pro pomocné stavební práce při elektromotážích</t>
  </si>
  <si>
    <t>-2073886790</t>
  </si>
  <si>
    <t>Přesun hmot pro pomocné stavební práce při elektromontážích dopravní vzdálenost do 1 000 m</t>
  </si>
  <si>
    <t>https://podminky.urs.cz/item/CS_URS_2024_01/469981111</t>
  </si>
  <si>
    <t>VRN</t>
  </si>
  <si>
    <t>Vedlejší rozpočtové náklady</t>
  </si>
  <si>
    <t>VRN3</t>
  </si>
  <si>
    <t>Zařízení staveniště</t>
  </si>
  <si>
    <t>104</t>
  </si>
  <si>
    <t>030001000</t>
  </si>
  <si>
    <t>1024</t>
  </si>
  <si>
    <t>1982263314</t>
  </si>
  <si>
    <t>https://podminky.urs.cz/item/CS_URS_2023_02/030001000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</si>
</sst>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3212811" TargetMode="External" /><Relationship Id="rId2" Type="http://schemas.openxmlformats.org/officeDocument/2006/relationships/hyperlink" Target="https://podminky.urs.cz/item/CS_URS_2024_01/162211311" TargetMode="External" /><Relationship Id="rId3" Type="http://schemas.openxmlformats.org/officeDocument/2006/relationships/hyperlink" Target="https://podminky.urs.cz/item/CS_URS_2024_01/162211319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671111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271542211" TargetMode="External" /><Relationship Id="rId10" Type="http://schemas.openxmlformats.org/officeDocument/2006/relationships/hyperlink" Target="https://podminky.urs.cz/item/CS_URS_2024_01/273322511" TargetMode="External" /><Relationship Id="rId11" Type="http://schemas.openxmlformats.org/officeDocument/2006/relationships/hyperlink" Target="https://podminky.urs.cz/item/CS_URS_2024_01/274322511" TargetMode="External" /><Relationship Id="rId12" Type="http://schemas.openxmlformats.org/officeDocument/2006/relationships/hyperlink" Target="https://podminky.urs.cz/item/CS_URS_2024_01/274351121" TargetMode="External" /><Relationship Id="rId13" Type="http://schemas.openxmlformats.org/officeDocument/2006/relationships/hyperlink" Target="https://podminky.urs.cz/item/CS_URS_2024_01/274351122" TargetMode="External" /><Relationship Id="rId14" Type="http://schemas.openxmlformats.org/officeDocument/2006/relationships/hyperlink" Target="https://podminky.urs.cz/item/CS_URS_2024_01/274361821" TargetMode="External" /><Relationship Id="rId15" Type="http://schemas.openxmlformats.org/officeDocument/2006/relationships/hyperlink" Target="https://podminky.urs.cz/item/CS_URS_2024_01/340239212" TargetMode="External" /><Relationship Id="rId16" Type="http://schemas.openxmlformats.org/officeDocument/2006/relationships/hyperlink" Target="https://podminky.urs.cz/item/CS_URS_2024_01/612135001" TargetMode="External" /><Relationship Id="rId17" Type="http://schemas.openxmlformats.org/officeDocument/2006/relationships/hyperlink" Target="https://podminky.urs.cz/item/CS_URS_2024_01/612135101" TargetMode="External" /><Relationship Id="rId18" Type="http://schemas.openxmlformats.org/officeDocument/2006/relationships/hyperlink" Target="https://podminky.urs.cz/item/CS_URS_2024_01/612325225" TargetMode="External" /><Relationship Id="rId19" Type="http://schemas.openxmlformats.org/officeDocument/2006/relationships/hyperlink" Target="https://podminky.urs.cz/item/CS_URS_2024_01/631312141" TargetMode="External" /><Relationship Id="rId20" Type="http://schemas.openxmlformats.org/officeDocument/2006/relationships/hyperlink" Target="https://podminky.urs.cz/item/CS_URS_2024_01/949311112" TargetMode="External" /><Relationship Id="rId21" Type="http://schemas.openxmlformats.org/officeDocument/2006/relationships/hyperlink" Target="https://podminky.urs.cz/item/CS_URS_2024_01/949311212" TargetMode="External" /><Relationship Id="rId22" Type="http://schemas.openxmlformats.org/officeDocument/2006/relationships/hyperlink" Target="https://podminky.urs.cz/item/CS_URS_2024_01/949311812" TargetMode="External" /><Relationship Id="rId23" Type="http://schemas.openxmlformats.org/officeDocument/2006/relationships/hyperlink" Target="https://podminky.urs.cz/item/CS_URS_2024_01/952901111" TargetMode="External" /><Relationship Id="rId24" Type="http://schemas.openxmlformats.org/officeDocument/2006/relationships/hyperlink" Target="https://podminky.urs.cz/item/CS_URS_2024_01/962032231" TargetMode="External" /><Relationship Id="rId25" Type="http://schemas.openxmlformats.org/officeDocument/2006/relationships/hyperlink" Target="https://podminky.urs.cz/item/CS_URS_2024_01/965042231" TargetMode="External" /><Relationship Id="rId26" Type="http://schemas.openxmlformats.org/officeDocument/2006/relationships/hyperlink" Target="https://podminky.urs.cz/item/CS_URS_2024_01/965049112" TargetMode="External" /><Relationship Id="rId27" Type="http://schemas.openxmlformats.org/officeDocument/2006/relationships/hyperlink" Target="https://podminky.urs.cz/item/CS_URS_2024_01/965081213" TargetMode="External" /><Relationship Id="rId28" Type="http://schemas.openxmlformats.org/officeDocument/2006/relationships/hyperlink" Target="https://podminky.urs.cz/item/CS_URS_2024_01/965081611" TargetMode="External" /><Relationship Id="rId29" Type="http://schemas.openxmlformats.org/officeDocument/2006/relationships/hyperlink" Target="https://podminky.urs.cz/item/CS_URS_2024_01/967042712" TargetMode="External" /><Relationship Id="rId30" Type="http://schemas.openxmlformats.org/officeDocument/2006/relationships/hyperlink" Target="https://podminky.urs.cz/item/CS_URS_2024_01/967042713" TargetMode="External" /><Relationship Id="rId31" Type="http://schemas.openxmlformats.org/officeDocument/2006/relationships/hyperlink" Target="https://podminky.urs.cz/item/CS_URS_2024_01/971033341" TargetMode="External" /><Relationship Id="rId32" Type="http://schemas.openxmlformats.org/officeDocument/2006/relationships/hyperlink" Target="https://podminky.urs.cz/item/CS_URS_2024_01/974031122" TargetMode="External" /><Relationship Id="rId33" Type="http://schemas.openxmlformats.org/officeDocument/2006/relationships/hyperlink" Target="https://podminky.urs.cz/item/CS_URS_2024_01/974042532" TargetMode="External" /><Relationship Id="rId34" Type="http://schemas.openxmlformats.org/officeDocument/2006/relationships/hyperlink" Target="https://podminky.urs.cz/item/CS_URS_2024_01/975111321" TargetMode="External" /><Relationship Id="rId35" Type="http://schemas.openxmlformats.org/officeDocument/2006/relationships/hyperlink" Target="https://podminky.urs.cz/item/CS_URS_2024_01/975111322" TargetMode="External" /><Relationship Id="rId36" Type="http://schemas.openxmlformats.org/officeDocument/2006/relationships/hyperlink" Target="https://podminky.urs.cz/item/CS_URS_2024_01/975111323" TargetMode="External" /><Relationship Id="rId37" Type="http://schemas.openxmlformats.org/officeDocument/2006/relationships/hyperlink" Target="https://podminky.urs.cz/item/CS_URS_2024_01/976071111" TargetMode="External" /><Relationship Id="rId38" Type="http://schemas.openxmlformats.org/officeDocument/2006/relationships/hyperlink" Target="https://podminky.urs.cz/item/CS_URS_2024_01/977151112" TargetMode="External" /><Relationship Id="rId39" Type="http://schemas.openxmlformats.org/officeDocument/2006/relationships/hyperlink" Target="https://podminky.urs.cz/item/CS_URS_2024_01/997013151" TargetMode="External" /><Relationship Id="rId40" Type="http://schemas.openxmlformats.org/officeDocument/2006/relationships/hyperlink" Target="https://podminky.urs.cz/item/CS_URS_2024_01/997013501" TargetMode="External" /><Relationship Id="rId41" Type="http://schemas.openxmlformats.org/officeDocument/2006/relationships/hyperlink" Target="https://podminky.urs.cz/item/CS_URS_2024_01/997013509" TargetMode="External" /><Relationship Id="rId42" Type="http://schemas.openxmlformats.org/officeDocument/2006/relationships/hyperlink" Target="https://podminky.urs.cz/item/CS_URS_2024_01/997013869" TargetMode="External" /><Relationship Id="rId43" Type="http://schemas.openxmlformats.org/officeDocument/2006/relationships/hyperlink" Target="https://podminky.urs.cz/item/CS_URS_2024_01/998018003" TargetMode="External" /><Relationship Id="rId44" Type="http://schemas.openxmlformats.org/officeDocument/2006/relationships/hyperlink" Target="https://podminky.urs.cz/item/CS_URS_2024_01/711131811" TargetMode="External" /><Relationship Id="rId45" Type="http://schemas.openxmlformats.org/officeDocument/2006/relationships/hyperlink" Target="https://podminky.urs.cz/item/CS_URS_2024_01/741110511" TargetMode="External" /><Relationship Id="rId46" Type="http://schemas.openxmlformats.org/officeDocument/2006/relationships/hyperlink" Target="https://podminky.urs.cz/item/CS_URS_2024_01/741112104" TargetMode="External" /><Relationship Id="rId47" Type="http://schemas.openxmlformats.org/officeDocument/2006/relationships/hyperlink" Target="https://podminky.urs.cz/item/CS_URS_2024_01/741120003" TargetMode="External" /><Relationship Id="rId48" Type="http://schemas.openxmlformats.org/officeDocument/2006/relationships/hyperlink" Target="https://podminky.urs.cz/item/CS_URS_2024_01/741120401" TargetMode="External" /><Relationship Id="rId49" Type="http://schemas.openxmlformats.org/officeDocument/2006/relationships/hyperlink" Target="https://podminky.urs.cz/item/CS_URS_2024_01/741122032" TargetMode="External" /><Relationship Id="rId50" Type="http://schemas.openxmlformats.org/officeDocument/2006/relationships/hyperlink" Target="https://podminky.urs.cz/item/CS_URS_2024_01/741130004" TargetMode="External" /><Relationship Id="rId51" Type="http://schemas.openxmlformats.org/officeDocument/2006/relationships/hyperlink" Target="https://podminky.urs.cz/item/CS_URS_2024_01/741130005" TargetMode="External" /><Relationship Id="rId52" Type="http://schemas.openxmlformats.org/officeDocument/2006/relationships/hyperlink" Target="https://podminky.urs.cz/item/CS_URS_2024_01/741130006" TargetMode="External" /><Relationship Id="rId53" Type="http://schemas.openxmlformats.org/officeDocument/2006/relationships/hyperlink" Target="https://podminky.urs.cz/item/CS_URS_2024_01/741130013" TargetMode="External" /><Relationship Id="rId54" Type="http://schemas.openxmlformats.org/officeDocument/2006/relationships/hyperlink" Target="https://podminky.urs.cz/item/CS_URS_2024_01/741231012" TargetMode="External" /><Relationship Id="rId55" Type="http://schemas.openxmlformats.org/officeDocument/2006/relationships/hyperlink" Target="https://podminky.urs.cz/item/CS_URS_2024_01/741320163" TargetMode="External" /><Relationship Id="rId56" Type="http://schemas.openxmlformats.org/officeDocument/2006/relationships/hyperlink" Target="https://podminky.urs.cz/item/CS_URS_2024_01/998741203" TargetMode="External" /><Relationship Id="rId57" Type="http://schemas.openxmlformats.org/officeDocument/2006/relationships/hyperlink" Target="https://podminky.urs.cz/item/CS_URS_2024_01/766411811" TargetMode="External" /><Relationship Id="rId58" Type="http://schemas.openxmlformats.org/officeDocument/2006/relationships/hyperlink" Target="https://podminky.urs.cz/item/CS_URS_2024_01/767661811" TargetMode="External" /><Relationship Id="rId59" Type="http://schemas.openxmlformats.org/officeDocument/2006/relationships/hyperlink" Target="https://podminky.urs.cz/item/CS_URS_2024_01/767662110" TargetMode="External" /><Relationship Id="rId60" Type="http://schemas.openxmlformats.org/officeDocument/2006/relationships/hyperlink" Target="https://podminky.urs.cz/item/CS_URS_2024_01/998767201" TargetMode="External" /><Relationship Id="rId61" Type="http://schemas.openxmlformats.org/officeDocument/2006/relationships/hyperlink" Target="https://podminky.urs.cz/item/CS_URS_2024_01/771574415" TargetMode="External" /><Relationship Id="rId62" Type="http://schemas.openxmlformats.org/officeDocument/2006/relationships/hyperlink" Target="https://podminky.urs.cz/item/CS_URS_2024_01/771577211" TargetMode="External" /><Relationship Id="rId63" Type="http://schemas.openxmlformats.org/officeDocument/2006/relationships/hyperlink" Target="https://podminky.urs.cz/item/CS_URS_2024_01/998771201" TargetMode="External" /><Relationship Id="rId64" Type="http://schemas.openxmlformats.org/officeDocument/2006/relationships/hyperlink" Target="https://podminky.urs.cz/item/CS_URS_2024_01/772521150" TargetMode="External" /><Relationship Id="rId65" Type="http://schemas.openxmlformats.org/officeDocument/2006/relationships/hyperlink" Target="https://podminky.urs.cz/item/CS_URS_2024_01/772991422" TargetMode="External" /><Relationship Id="rId66" Type="http://schemas.openxmlformats.org/officeDocument/2006/relationships/hyperlink" Target="https://podminky.urs.cz/item/CS_URS_2024_01/998772202" TargetMode="External" /><Relationship Id="rId67" Type="http://schemas.openxmlformats.org/officeDocument/2006/relationships/hyperlink" Target="https://podminky.urs.cz/item/CS_URS_2024_01/783817401" TargetMode="External" /><Relationship Id="rId68" Type="http://schemas.openxmlformats.org/officeDocument/2006/relationships/hyperlink" Target="https://podminky.urs.cz/item/CS_URS_2024_01/783917161" TargetMode="External" /><Relationship Id="rId69" Type="http://schemas.openxmlformats.org/officeDocument/2006/relationships/hyperlink" Target="https://podminky.urs.cz/item/CS_URS_2024_01/784211101" TargetMode="External" /><Relationship Id="rId70" Type="http://schemas.openxmlformats.org/officeDocument/2006/relationships/hyperlink" Target="https://podminky.urs.cz/item/CS_URS_2024_01/784211141" TargetMode="External" /><Relationship Id="rId71" Type="http://schemas.openxmlformats.org/officeDocument/2006/relationships/hyperlink" Target="https://podminky.urs.cz/item/CS_URS_2024_01/210220020" TargetMode="External" /><Relationship Id="rId72" Type="http://schemas.openxmlformats.org/officeDocument/2006/relationships/hyperlink" Target="https://podminky.urs.cz/item/CS_URS_2024_01/210220022" TargetMode="External" /><Relationship Id="rId73" Type="http://schemas.openxmlformats.org/officeDocument/2006/relationships/hyperlink" Target="https://podminky.urs.cz/item/CS_URS_2024_01/210220302" TargetMode="External" /><Relationship Id="rId74" Type="http://schemas.openxmlformats.org/officeDocument/2006/relationships/hyperlink" Target="https://podminky.urs.cz/item/CS_URS_2024_01/210220361" TargetMode="External" /><Relationship Id="rId75" Type="http://schemas.openxmlformats.org/officeDocument/2006/relationships/hyperlink" Target="https://podminky.urs.cz/item/CS_URS_2024_01/460021111" TargetMode="External" /><Relationship Id="rId76" Type="http://schemas.openxmlformats.org/officeDocument/2006/relationships/hyperlink" Target="https://podminky.urs.cz/item/CS_URS_2024_01/460161162" TargetMode="External" /><Relationship Id="rId77" Type="http://schemas.openxmlformats.org/officeDocument/2006/relationships/hyperlink" Target="https://podminky.urs.cz/item/CS_URS_2024_01/460431172" TargetMode="External" /><Relationship Id="rId78" Type="http://schemas.openxmlformats.org/officeDocument/2006/relationships/hyperlink" Target="https://podminky.urs.cz/item/CS_URS_2024_01/460551111" TargetMode="External" /><Relationship Id="rId79" Type="http://schemas.openxmlformats.org/officeDocument/2006/relationships/hyperlink" Target="https://podminky.urs.cz/item/CS_URS_2024_01/460881612" TargetMode="External" /><Relationship Id="rId80" Type="http://schemas.openxmlformats.org/officeDocument/2006/relationships/hyperlink" Target="https://podminky.urs.cz/item/CS_URS_2024_01/460892221" TargetMode="External" /><Relationship Id="rId81" Type="http://schemas.openxmlformats.org/officeDocument/2006/relationships/hyperlink" Target="https://podminky.urs.cz/item/CS_URS_2024_01/468021221" TargetMode="External" /><Relationship Id="rId82" Type="http://schemas.openxmlformats.org/officeDocument/2006/relationships/hyperlink" Target="https://podminky.urs.cz/item/CS_URS_2024_01/468031211" TargetMode="External" /><Relationship Id="rId83" Type="http://schemas.openxmlformats.org/officeDocument/2006/relationships/hyperlink" Target="https://podminky.urs.cz/item/CS_URS_2024_01/469981111" TargetMode="External" /><Relationship Id="rId84" Type="http://schemas.openxmlformats.org/officeDocument/2006/relationships/hyperlink" Target="https://podminky.urs.cz/item/CS_URS_2023_02/030001000" TargetMode="External" /><Relationship Id="rId85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36</v>
      </c>
      <c r="AO20" s="22"/>
      <c r="AP20" s="22"/>
      <c r="AQ20" s="22"/>
      <c r="AR20" s="20"/>
      <c r="BE20" s="31"/>
      <c r="BS20" s="17" t="s">
        <v>37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231015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Broumov - Vestavba výtahu - Komunitní centrum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Lidická č.p. 174, Broumov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14. 3. 2024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Broumov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Broumovské stavební sdružení s.r.o.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38</v>
      </c>
      <c r="AJ50" s="40"/>
      <c r="AK50" s="40"/>
      <c r="AL50" s="40"/>
      <c r="AM50" s="73" t="str">
        <f>IF(E20="","",E20)</f>
        <v>Broumovské stavební sdružení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74</v>
      </c>
      <c r="BT54" s="109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0" t="s">
        <v>78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'231015 - Broumov - Vestav...'!J28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'231015 - Broumov - Vestav...'!P96</f>
        <v>0</v>
      </c>
      <c r="AV55" s="119">
        <f>'231015 - Broumov - Vestav...'!J31</f>
        <v>0</v>
      </c>
      <c r="AW55" s="119">
        <f>'231015 - Broumov - Vestav...'!J32</f>
        <v>0</v>
      </c>
      <c r="AX55" s="119">
        <f>'231015 - Broumov - Vestav...'!J33</f>
        <v>0</v>
      </c>
      <c r="AY55" s="119">
        <f>'231015 - Broumov - Vestav...'!J34</f>
        <v>0</v>
      </c>
      <c r="AZ55" s="119">
        <f>'231015 - Broumov - Vestav...'!F31</f>
        <v>0</v>
      </c>
      <c r="BA55" s="119">
        <f>'231015 - Broumov - Vestav...'!F32</f>
        <v>0</v>
      </c>
      <c r="BB55" s="119">
        <f>'231015 - Broumov - Vestav...'!F33</f>
        <v>0</v>
      </c>
      <c r="BC55" s="119">
        <f>'231015 - Broumov - Vestav...'!F34</f>
        <v>0</v>
      </c>
      <c r="BD55" s="121">
        <f>'231015 - Broumov - Vestav...'!F35</f>
        <v>0</v>
      </c>
      <c r="BE55" s="7"/>
      <c r="BT55" s="122" t="s">
        <v>80</v>
      </c>
      <c r="BU55" s="122" t="s">
        <v>81</v>
      </c>
      <c r="BV55" s="122" t="s">
        <v>76</v>
      </c>
      <c r="BW55" s="122" t="s">
        <v>5</v>
      </c>
      <c r="BX55" s="122" t="s">
        <v>77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/9S5zLAth53f+ivAyZV2S7ybz+u8JBY49ncmiK5rT4oTykSDH/0DNbaNzg1A/GhnJrIim6XbbdVzE+JhFrtvPA==" hashValue="6+zH54R/UYN3oXHN8Kh7jMmlW0VIQquEMsicXhLtGYyFMVgGi7Wpuulvrifjsia4W0wjyqytuWsyeUpaksOSDg==" algorithmName="SHA-512" password="8EF3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31015 - Broumov - Vest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20"/>
      <c r="AT3" s="17" t="s">
        <v>82</v>
      </c>
    </row>
    <row r="4" s="1" customFormat="1" ht="24.96" customHeight="1">
      <c r="B4" s="20"/>
      <c r="D4" s="125" t="s">
        <v>83</v>
      </c>
      <c r="L4" s="20"/>
      <c r="M4" s="126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27" t="s">
        <v>16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17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18</v>
      </c>
      <c r="E9" s="38"/>
      <c r="F9" s="130" t="s">
        <v>19</v>
      </c>
      <c r="G9" s="38"/>
      <c r="H9" s="38"/>
      <c r="I9" s="127" t="s">
        <v>20</v>
      </c>
      <c r="J9" s="130" t="s">
        <v>19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21</v>
      </c>
      <c r="E10" s="38"/>
      <c r="F10" s="130" t="s">
        <v>22</v>
      </c>
      <c r="G10" s="38"/>
      <c r="H10" s="38"/>
      <c r="I10" s="127" t="s">
        <v>23</v>
      </c>
      <c r="J10" s="131" t="str">
        <f>'Rekapitulace stavby'!AN8</f>
        <v>14. 3. 2024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25</v>
      </c>
      <c r="E12" s="38"/>
      <c r="F12" s="38"/>
      <c r="G12" s="38"/>
      <c r="H12" s="38"/>
      <c r="I12" s="127" t="s">
        <v>26</v>
      </c>
      <c r="J12" s="130" t="s">
        <v>27</v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">
        <v>28</v>
      </c>
      <c r="F13" s="38"/>
      <c r="G13" s="38"/>
      <c r="H13" s="38"/>
      <c r="I13" s="127" t="s">
        <v>29</v>
      </c>
      <c r="J13" s="130" t="s">
        <v>30</v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31</v>
      </c>
      <c r="E15" s="38"/>
      <c r="F15" s="38"/>
      <c r="G15" s="38"/>
      <c r="H15" s="38"/>
      <c r="I15" s="127" t="s">
        <v>26</v>
      </c>
      <c r="J15" s="33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0"/>
      <c r="G16" s="130"/>
      <c r="H16" s="130"/>
      <c r="I16" s="127" t="s">
        <v>29</v>
      </c>
      <c r="J16" s="33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33</v>
      </c>
      <c r="E18" s="38"/>
      <c r="F18" s="38"/>
      <c r="G18" s="38"/>
      <c r="H18" s="38"/>
      <c r="I18" s="127" t="s">
        <v>26</v>
      </c>
      <c r="J18" s="130" t="s">
        <v>34</v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">
        <v>35</v>
      </c>
      <c r="F19" s="38"/>
      <c r="G19" s="38"/>
      <c r="H19" s="38"/>
      <c r="I19" s="127" t="s">
        <v>29</v>
      </c>
      <c r="J19" s="130" t="s">
        <v>36</v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38</v>
      </c>
      <c r="E21" s="38"/>
      <c r="F21" s="38"/>
      <c r="G21" s="38"/>
      <c r="H21" s="38"/>
      <c r="I21" s="127" t="s">
        <v>26</v>
      </c>
      <c r="J21" s="130" t="s">
        <v>34</v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">
        <v>35</v>
      </c>
      <c r="F22" s="38"/>
      <c r="G22" s="38"/>
      <c r="H22" s="38"/>
      <c r="I22" s="127" t="s">
        <v>29</v>
      </c>
      <c r="J22" s="130" t="s">
        <v>36</v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39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71.25" customHeight="1">
      <c r="A25" s="132"/>
      <c r="B25" s="133"/>
      <c r="C25" s="132"/>
      <c r="D25" s="132"/>
      <c r="E25" s="134" t="s">
        <v>40</v>
      </c>
      <c r="F25" s="134"/>
      <c r="G25" s="134"/>
      <c r="H25" s="134"/>
      <c r="I25" s="132"/>
      <c r="J25" s="132"/>
      <c r="K25" s="132"/>
      <c r="L25" s="135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6"/>
      <c r="E27" s="136"/>
      <c r="F27" s="136"/>
      <c r="G27" s="136"/>
      <c r="H27" s="136"/>
      <c r="I27" s="136"/>
      <c r="J27" s="136"/>
      <c r="K27" s="136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7" t="s">
        <v>41</v>
      </c>
      <c r="E28" s="38"/>
      <c r="F28" s="38"/>
      <c r="G28" s="38"/>
      <c r="H28" s="38"/>
      <c r="I28" s="38"/>
      <c r="J28" s="138">
        <f>ROUND(J96,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6"/>
      <c r="E29" s="136"/>
      <c r="F29" s="136"/>
      <c r="G29" s="136"/>
      <c r="H29" s="136"/>
      <c r="I29" s="136"/>
      <c r="J29" s="136"/>
      <c r="K29" s="136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39" t="s">
        <v>43</v>
      </c>
      <c r="G30" s="38"/>
      <c r="H30" s="38"/>
      <c r="I30" s="139" t="s">
        <v>42</v>
      </c>
      <c r="J30" s="139" t="s">
        <v>44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0" t="s">
        <v>45</v>
      </c>
      <c r="E31" s="127" t="s">
        <v>46</v>
      </c>
      <c r="F31" s="141">
        <f>ROUND((SUM(BE96:BE530)),  2)</f>
        <v>0</v>
      </c>
      <c r="G31" s="38"/>
      <c r="H31" s="38"/>
      <c r="I31" s="142">
        <v>0.20999999999999999</v>
      </c>
      <c r="J31" s="141">
        <f>ROUND(((SUM(BE96:BE530))*I31),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47</v>
      </c>
      <c r="F32" s="141">
        <f>ROUND((SUM(BF96:BF530)),  2)</f>
        <v>0</v>
      </c>
      <c r="G32" s="38"/>
      <c r="H32" s="38"/>
      <c r="I32" s="142">
        <v>0.12</v>
      </c>
      <c r="J32" s="141">
        <f>ROUND(((SUM(BF96:BF530))*I32),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48</v>
      </c>
      <c r="F33" s="141">
        <f>ROUND((SUM(BG96:BG530)),  2)</f>
        <v>0</v>
      </c>
      <c r="G33" s="38"/>
      <c r="H33" s="38"/>
      <c r="I33" s="142">
        <v>0.20999999999999999</v>
      </c>
      <c r="J33" s="141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49</v>
      </c>
      <c r="F34" s="141">
        <f>ROUND((SUM(BH96:BH530)),  2)</f>
        <v>0</v>
      </c>
      <c r="G34" s="38"/>
      <c r="H34" s="38"/>
      <c r="I34" s="142">
        <v>0.12</v>
      </c>
      <c r="J34" s="141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50</v>
      </c>
      <c r="F35" s="141">
        <f>ROUND((SUM(BI96:BI530)),  2)</f>
        <v>0</v>
      </c>
      <c r="G35" s="38"/>
      <c r="H35" s="38"/>
      <c r="I35" s="142">
        <v>0</v>
      </c>
      <c r="J35" s="141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3"/>
      <c r="D37" s="144" t="s">
        <v>51</v>
      </c>
      <c r="E37" s="145"/>
      <c r="F37" s="145"/>
      <c r="G37" s="146" t="s">
        <v>52</v>
      </c>
      <c r="H37" s="147" t="s">
        <v>53</v>
      </c>
      <c r="I37" s="145"/>
      <c r="J37" s="148">
        <f>SUM(J28:J35)</f>
        <v>0</v>
      </c>
      <c r="K37" s="149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84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Broumov - Vestavba výtahu - Komunitní centrum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Lidická č.p. 174, Broumov</v>
      </c>
      <c r="G48" s="40"/>
      <c r="H48" s="40"/>
      <c r="I48" s="32" t="s">
        <v>23</v>
      </c>
      <c r="J48" s="72" t="str">
        <f>IF(J10="","",J10)</f>
        <v>14. 3. 2024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25.65" customHeight="1">
      <c r="A50" s="38"/>
      <c r="B50" s="39"/>
      <c r="C50" s="32" t="s">
        <v>25</v>
      </c>
      <c r="D50" s="40"/>
      <c r="E50" s="40"/>
      <c r="F50" s="27" t="str">
        <f>E13</f>
        <v>Město Broumov</v>
      </c>
      <c r="G50" s="40"/>
      <c r="H50" s="40"/>
      <c r="I50" s="32" t="s">
        <v>33</v>
      </c>
      <c r="J50" s="36" t="str">
        <f>E19</f>
        <v>Broumovské stavební sdružení s.r.o.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25.65" customHeight="1">
      <c r="A51" s="38"/>
      <c r="B51" s="39"/>
      <c r="C51" s="32" t="s">
        <v>31</v>
      </c>
      <c r="D51" s="40"/>
      <c r="E51" s="40"/>
      <c r="F51" s="27" t="str">
        <f>IF(E16="","",E16)</f>
        <v>Vyplň údaj</v>
      </c>
      <c r="G51" s="40"/>
      <c r="H51" s="40"/>
      <c r="I51" s="32" t="s">
        <v>38</v>
      </c>
      <c r="J51" s="36" t="str">
        <f>E22</f>
        <v>Broumovské stavební sdružení s.r.o.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4" t="s">
        <v>85</v>
      </c>
      <c r="D53" s="155"/>
      <c r="E53" s="155"/>
      <c r="F53" s="155"/>
      <c r="G53" s="155"/>
      <c r="H53" s="155"/>
      <c r="I53" s="155"/>
      <c r="J53" s="156" t="s">
        <v>86</v>
      </c>
      <c r="K53" s="155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7" t="s">
        <v>73</v>
      </c>
      <c r="D55" s="40"/>
      <c r="E55" s="40"/>
      <c r="F55" s="40"/>
      <c r="G55" s="40"/>
      <c r="H55" s="40"/>
      <c r="I55" s="40"/>
      <c r="J55" s="102">
        <f>J96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87</v>
      </c>
    </row>
    <row r="56" s="9" customFormat="1" ht="24.96" customHeight="1">
      <c r="A56" s="9"/>
      <c r="B56" s="158"/>
      <c r="C56" s="159"/>
      <c r="D56" s="160" t="s">
        <v>88</v>
      </c>
      <c r="E56" s="161"/>
      <c r="F56" s="161"/>
      <c r="G56" s="161"/>
      <c r="H56" s="161"/>
      <c r="I56" s="161"/>
      <c r="J56" s="162">
        <f>J97</f>
        <v>0</v>
      </c>
      <c r="K56" s="159"/>
      <c r="L56" s="16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4"/>
      <c r="C57" s="165"/>
      <c r="D57" s="166" t="s">
        <v>89</v>
      </c>
      <c r="E57" s="167"/>
      <c r="F57" s="167"/>
      <c r="G57" s="167"/>
      <c r="H57" s="167"/>
      <c r="I57" s="167"/>
      <c r="J57" s="168">
        <f>J98</f>
        <v>0</v>
      </c>
      <c r="K57" s="165"/>
      <c r="L57" s="169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4"/>
      <c r="C58" s="165"/>
      <c r="D58" s="166" t="s">
        <v>90</v>
      </c>
      <c r="E58" s="167"/>
      <c r="F58" s="167"/>
      <c r="G58" s="167"/>
      <c r="H58" s="167"/>
      <c r="I58" s="167"/>
      <c r="J58" s="168">
        <f>J127</f>
        <v>0</v>
      </c>
      <c r="K58" s="165"/>
      <c r="L58" s="169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4"/>
      <c r="C59" s="165"/>
      <c r="D59" s="166" t="s">
        <v>91</v>
      </c>
      <c r="E59" s="167"/>
      <c r="F59" s="167"/>
      <c r="G59" s="167"/>
      <c r="H59" s="167"/>
      <c r="I59" s="167"/>
      <c r="J59" s="168">
        <f>J158</f>
        <v>0</v>
      </c>
      <c r="K59" s="165"/>
      <c r="L59" s="169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4"/>
      <c r="C60" s="165"/>
      <c r="D60" s="166" t="s">
        <v>92</v>
      </c>
      <c r="E60" s="167"/>
      <c r="F60" s="167"/>
      <c r="G60" s="167"/>
      <c r="H60" s="167"/>
      <c r="I60" s="167"/>
      <c r="J60" s="168">
        <f>J168</f>
        <v>0</v>
      </c>
      <c r="K60" s="165"/>
      <c r="L60" s="169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4"/>
      <c r="C61" s="165"/>
      <c r="D61" s="166" t="s">
        <v>93</v>
      </c>
      <c r="E61" s="167"/>
      <c r="F61" s="167"/>
      <c r="G61" s="167"/>
      <c r="H61" s="167"/>
      <c r="I61" s="167"/>
      <c r="J61" s="168">
        <f>J173</f>
        <v>0</v>
      </c>
      <c r="K61" s="165"/>
      <c r="L61" s="16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4"/>
      <c r="C62" s="165"/>
      <c r="D62" s="166" t="s">
        <v>94</v>
      </c>
      <c r="E62" s="167"/>
      <c r="F62" s="167"/>
      <c r="G62" s="167"/>
      <c r="H62" s="167"/>
      <c r="I62" s="167"/>
      <c r="J62" s="168">
        <f>J205</f>
        <v>0</v>
      </c>
      <c r="K62" s="165"/>
      <c r="L62" s="16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4"/>
      <c r="C63" s="165"/>
      <c r="D63" s="166" t="s">
        <v>95</v>
      </c>
      <c r="E63" s="167"/>
      <c r="F63" s="167"/>
      <c r="G63" s="167"/>
      <c r="H63" s="167"/>
      <c r="I63" s="167"/>
      <c r="J63" s="168">
        <f>J305</f>
        <v>0</v>
      </c>
      <c r="K63" s="165"/>
      <c r="L63" s="16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4"/>
      <c r="C64" s="165"/>
      <c r="D64" s="166" t="s">
        <v>96</v>
      </c>
      <c r="E64" s="167"/>
      <c r="F64" s="167"/>
      <c r="G64" s="167"/>
      <c r="H64" s="167"/>
      <c r="I64" s="167"/>
      <c r="J64" s="168">
        <f>J318</f>
        <v>0</v>
      </c>
      <c r="K64" s="165"/>
      <c r="L64" s="16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58"/>
      <c r="C65" s="159"/>
      <c r="D65" s="160" t="s">
        <v>97</v>
      </c>
      <c r="E65" s="161"/>
      <c r="F65" s="161"/>
      <c r="G65" s="161"/>
      <c r="H65" s="161"/>
      <c r="I65" s="161"/>
      <c r="J65" s="162">
        <f>J322</f>
        <v>0</v>
      </c>
      <c r="K65" s="159"/>
      <c r="L65" s="16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4"/>
      <c r="C66" s="165"/>
      <c r="D66" s="166" t="s">
        <v>98</v>
      </c>
      <c r="E66" s="167"/>
      <c r="F66" s="167"/>
      <c r="G66" s="167"/>
      <c r="H66" s="167"/>
      <c r="I66" s="167"/>
      <c r="J66" s="168">
        <f>J323</f>
        <v>0</v>
      </c>
      <c r="K66" s="165"/>
      <c r="L66" s="16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4"/>
      <c r="C67" s="165"/>
      <c r="D67" s="166" t="s">
        <v>99</v>
      </c>
      <c r="E67" s="167"/>
      <c r="F67" s="167"/>
      <c r="G67" s="167"/>
      <c r="H67" s="167"/>
      <c r="I67" s="167"/>
      <c r="J67" s="168">
        <f>J328</f>
        <v>0</v>
      </c>
      <c r="K67" s="165"/>
      <c r="L67" s="16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4"/>
      <c r="C68" s="165"/>
      <c r="D68" s="166" t="s">
        <v>100</v>
      </c>
      <c r="E68" s="167"/>
      <c r="F68" s="167"/>
      <c r="G68" s="167"/>
      <c r="H68" s="167"/>
      <c r="I68" s="167"/>
      <c r="J68" s="168">
        <f>J391</f>
        <v>0</v>
      </c>
      <c r="K68" s="165"/>
      <c r="L68" s="16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4"/>
      <c r="C69" s="165"/>
      <c r="D69" s="166" t="s">
        <v>101</v>
      </c>
      <c r="E69" s="167"/>
      <c r="F69" s="167"/>
      <c r="G69" s="167"/>
      <c r="H69" s="167"/>
      <c r="I69" s="167"/>
      <c r="J69" s="168">
        <f>J397</f>
        <v>0</v>
      </c>
      <c r="K69" s="165"/>
      <c r="L69" s="16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4"/>
      <c r="C70" s="165"/>
      <c r="D70" s="166" t="s">
        <v>102</v>
      </c>
      <c r="E70" s="167"/>
      <c r="F70" s="167"/>
      <c r="G70" s="167"/>
      <c r="H70" s="167"/>
      <c r="I70" s="167"/>
      <c r="J70" s="168">
        <f>J409</f>
        <v>0</v>
      </c>
      <c r="K70" s="165"/>
      <c r="L70" s="16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4"/>
      <c r="C71" s="165"/>
      <c r="D71" s="166" t="s">
        <v>103</v>
      </c>
      <c r="E71" s="167"/>
      <c r="F71" s="167"/>
      <c r="G71" s="167"/>
      <c r="H71" s="167"/>
      <c r="I71" s="167"/>
      <c r="J71" s="168">
        <f>J424</f>
        <v>0</v>
      </c>
      <c r="K71" s="165"/>
      <c r="L71" s="16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4"/>
      <c r="C72" s="165"/>
      <c r="D72" s="166" t="s">
        <v>104</v>
      </c>
      <c r="E72" s="167"/>
      <c r="F72" s="167"/>
      <c r="G72" s="167"/>
      <c r="H72" s="167"/>
      <c r="I72" s="167"/>
      <c r="J72" s="168">
        <f>J439</f>
        <v>0</v>
      </c>
      <c r="K72" s="165"/>
      <c r="L72" s="16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4"/>
      <c r="C73" s="165"/>
      <c r="D73" s="166" t="s">
        <v>105</v>
      </c>
      <c r="E73" s="167"/>
      <c r="F73" s="167"/>
      <c r="G73" s="167"/>
      <c r="H73" s="167"/>
      <c r="I73" s="167"/>
      <c r="J73" s="168">
        <f>J450</f>
        <v>0</v>
      </c>
      <c r="K73" s="165"/>
      <c r="L73" s="16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58"/>
      <c r="C74" s="159"/>
      <c r="D74" s="160" t="s">
        <v>106</v>
      </c>
      <c r="E74" s="161"/>
      <c r="F74" s="161"/>
      <c r="G74" s="161"/>
      <c r="H74" s="161"/>
      <c r="I74" s="161"/>
      <c r="J74" s="162">
        <f>J466</f>
        <v>0</v>
      </c>
      <c r="K74" s="159"/>
      <c r="L74" s="16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64"/>
      <c r="C75" s="165"/>
      <c r="D75" s="166" t="s">
        <v>107</v>
      </c>
      <c r="E75" s="167"/>
      <c r="F75" s="167"/>
      <c r="G75" s="167"/>
      <c r="H75" s="167"/>
      <c r="I75" s="167"/>
      <c r="J75" s="168">
        <f>J467</f>
        <v>0</v>
      </c>
      <c r="K75" s="165"/>
      <c r="L75" s="16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4"/>
      <c r="C76" s="165"/>
      <c r="D76" s="166" t="s">
        <v>108</v>
      </c>
      <c r="E76" s="167"/>
      <c r="F76" s="167"/>
      <c r="G76" s="167"/>
      <c r="H76" s="167"/>
      <c r="I76" s="167"/>
      <c r="J76" s="168">
        <f>J492</f>
        <v>0</v>
      </c>
      <c r="K76" s="165"/>
      <c r="L76" s="16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58"/>
      <c r="C77" s="159"/>
      <c r="D77" s="160" t="s">
        <v>109</v>
      </c>
      <c r="E77" s="161"/>
      <c r="F77" s="161"/>
      <c r="G77" s="161"/>
      <c r="H77" s="161"/>
      <c r="I77" s="161"/>
      <c r="J77" s="162">
        <f>J526</f>
        <v>0</v>
      </c>
      <c r="K77" s="159"/>
      <c r="L77" s="16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64"/>
      <c r="C78" s="165"/>
      <c r="D78" s="166" t="s">
        <v>110</v>
      </c>
      <c r="E78" s="167"/>
      <c r="F78" s="167"/>
      <c r="G78" s="167"/>
      <c r="H78" s="167"/>
      <c r="I78" s="167"/>
      <c r="J78" s="168">
        <f>J527</f>
        <v>0</v>
      </c>
      <c r="K78" s="165"/>
      <c r="L78" s="16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2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12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4" s="2" customFormat="1" ht="6.96" customHeight="1">
      <c r="A84" s="38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12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4.96" customHeight="1">
      <c r="A85" s="38"/>
      <c r="B85" s="39"/>
      <c r="C85" s="23" t="s">
        <v>111</v>
      </c>
      <c r="D85" s="40"/>
      <c r="E85" s="40"/>
      <c r="F85" s="40"/>
      <c r="G85" s="40"/>
      <c r="H85" s="40"/>
      <c r="I85" s="40"/>
      <c r="J85" s="40"/>
      <c r="K85" s="40"/>
      <c r="L85" s="12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2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16</v>
      </c>
      <c r="D87" s="40"/>
      <c r="E87" s="40"/>
      <c r="F87" s="40"/>
      <c r="G87" s="40"/>
      <c r="H87" s="40"/>
      <c r="I87" s="40"/>
      <c r="J87" s="40"/>
      <c r="K87" s="40"/>
      <c r="L87" s="12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E7</f>
        <v>Broumov - Vestavba výtahu - Komunitní centrum</v>
      </c>
      <c r="F88" s="40"/>
      <c r="G88" s="40"/>
      <c r="H88" s="40"/>
      <c r="I88" s="40"/>
      <c r="J88" s="40"/>
      <c r="K88" s="40"/>
      <c r="L88" s="12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2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F10</f>
        <v>Lidická č.p. 174, Broumov</v>
      </c>
      <c r="G90" s="40"/>
      <c r="H90" s="40"/>
      <c r="I90" s="32" t="s">
        <v>23</v>
      </c>
      <c r="J90" s="72" t="str">
        <f>IF(J10="","",J10)</f>
        <v>14. 3. 2024</v>
      </c>
      <c r="K90" s="40"/>
      <c r="L90" s="12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2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25</v>
      </c>
      <c r="D92" s="40"/>
      <c r="E92" s="40"/>
      <c r="F92" s="27" t="str">
        <f>E13</f>
        <v>Město Broumov</v>
      </c>
      <c r="G92" s="40"/>
      <c r="H92" s="40"/>
      <c r="I92" s="32" t="s">
        <v>33</v>
      </c>
      <c r="J92" s="36" t="str">
        <f>E19</f>
        <v>Broumovské stavební sdružení s.r.o.</v>
      </c>
      <c r="K92" s="40"/>
      <c r="L92" s="12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31</v>
      </c>
      <c r="D93" s="40"/>
      <c r="E93" s="40"/>
      <c r="F93" s="27" t="str">
        <f>IF(E16="","",E16)</f>
        <v>Vyplň údaj</v>
      </c>
      <c r="G93" s="40"/>
      <c r="H93" s="40"/>
      <c r="I93" s="32" t="s">
        <v>38</v>
      </c>
      <c r="J93" s="36" t="str">
        <f>E22</f>
        <v>Broumovské stavební sdružení s.r.o.</v>
      </c>
      <c r="K93" s="40"/>
      <c r="L93" s="12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2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1" customFormat="1" ht="29.28" customHeight="1">
      <c r="A95" s="170"/>
      <c r="B95" s="171"/>
      <c r="C95" s="172" t="s">
        <v>112</v>
      </c>
      <c r="D95" s="173" t="s">
        <v>60</v>
      </c>
      <c r="E95" s="173" t="s">
        <v>56</v>
      </c>
      <c r="F95" s="173" t="s">
        <v>57</v>
      </c>
      <c r="G95" s="173" t="s">
        <v>113</v>
      </c>
      <c r="H95" s="173" t="s">
        <v>114</v>
      </c>
      <c r="I95" s="173" t="s">
        <v>115</v>
      </c>
      <c r="J95" s="174" t="s">
        <v>86</v>
      </c>
      <c r="K95" s="175" t="s">
        <v>116</v>
      </c>
      <c r="L95" s="176"/>
      <c r="M95" s="92" t="s">
        <v>19</v>
      </c>
      <c r="N95" s="93" t="s">
        <v>45</v>
      </c>
      <c r="O95" s="93" t="s">
        <v>117</v>
      </c>
      <c r="P95" s="93" t="s">
        <v>118</v>
      </c>
      <c r="Q95" s="93" t="s">
        <v>119</v>
      </c>
      <c r="R95" s="93" t="s">
        <v>120</v>
      </c>
      <c r="S95" s="93" t="s">
        <v>121</v>
      </c>
      <c r="T95" s="94" t="s">
        <v>122</v>
      </c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</row>
    <row r="96" s="2" customFormat="1" ht="22.8" customHeight="1">
      <c r="A96" s="38"/>
      <c r="B96" s="39"/>
      <c r="C96" s="99" t="s">
        <v>123</v>
      </c>
      <c r="D96" s="40"/>
      <c r="E96" s="40"/>
      <c r="F96" s="40"/>
      <c r="G96" s="40"/>
      <c r="H96" s="40"/>
      <c r="I96" s="40"/>
      <c r="J96" s="177">
        <f>BK96</f>
        <v>0</v>
      </c>
      <c r="K96" s="40"/>
      <c r="L96" s="44"/>
      <c r="M96" s="95"/>
      <c r="N96" s="178"/>
      <c r="O96" s="96"/>
      <c r="P96" s="179">
        <f>P97+P322+P466+P526</f>
        <v>0</v>
      </c>
      <c r="Q96" s="96"/>
      <c r="R96" s="179">
        <f>R97+R322+R466+R526</f>
        <v>10.902998329999999</v>
      </c>
      <c r="S96" s="96"/>
      <c r="T96" s="180">
        <f>T97+T322+T466+T526</f>
        <v>9.2772866499999989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74</v>
      </c>
      <c r="AU96" s="17" t="s">
        <v>87</v>
      </c>
      <c r="BK96" s="181">
        <f>BK97+BK322+BK466+BK526</f>
        <v>0</v>
      </c>
    </row>
    <row r="97" s="12" customFormat="1" ht="25.92" customHeight="1">
      <c r="A97" s="12"/>
      <c r="B97" s="182"/>
      <c r="C97" s="183"/>
      <c r="D97" s="184" t="s">
        <v>74</v>
      </c>
      <c r="E97" s="185" t="s">
        <v>124</v>
      </c>
      <c r="F97" s="185" t="s">
        <v>125</v>
      </c>
      <c r="G97" s="183"/>
      <c r="H97" s="183"/>
      <c r="I97" s="186"/>
      <c r="J97" s="187">
        <f>BK97</f>
        <v>0</v>
      </c>
      <c r="K97" s="183"/>
      <c r="L97" s="188"/>
      <c r="M97" s="189"/>
      <c r="N97" s="190"/>
      <c r="O97" s="190"/>
      <c r="P97" s="191">
        <f>P98+P127+P158+P168+P173+P205+P305+P318</f>
        <v>0</v>
      </c>
      <c r="Q97" s="190"/>
      <c r="R97" s="191">
        <f>R98+R127+R158+R168+R173+R205+R305+R318</f>
        <v>10.35823755</v>
      </c>
      <c r="S97" s="190"/>
      <c r="T97" s="192">
        <f>T98+T127+T158+T168+T173+T205+T305+T318</f>
        <v>8.2468119999999985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3" t="s">
        <v>80</v>
      </c>
      <c r="AT97" s="194" t="s">
        <v>74</v>
      </c>
      <c r="AU97" s="194" t="s">
        <v>75</v>
      </c>
      <c r="AY97" s="193" t="s">
        <v>126</v>
      </c>
      <c r="BK97" s="195">
        <f>BK98+BK127+BK158+BK168+BK173+BK205+BK305+BK318</f>
        <v>0</v>
      </c>
    </row>
    <row r="98" s="12" customFormat="1" ht="22.8" customHeight="1">
      <c r="A98" s="12"/>
      <c r="B98" s="182"/>
      <c r="C98" s="183"/>
      <c r="D98" s="184" t="s">
        <v>74</v>
      </c>
      <c r="E98" s="196" t="s">
        <v>80</v>
      </c>
      <c r="F98" s="196" t="s">
        <v>127</v>
      </c>
      <c r="G98" s="183"/>
      <c r="H98" s="183"/>
      <c r="I98" s="186"/>
      <c r="J98" s="197">
        <f>BK98</f>
        <v>0</v>
      </c>
      <c r="K98" s="183"/>
      <c r="L98" s="188"/>
      <c r="M98" s="189"/>
      <c r="N98" s="190"/>
      <c r="O98" s="190"/>
      <c r="P98" s="191">
        <f>SUM(P99:P126)</f>
        <v>0</v>
      </c>
      <c r="Q98" s="190"/>
      <c r="R98" s="191">
        <f>SUM(R99:R126)</f>
        <v>0</v>
      </c>
      <c r="S98" s="190"/>
      <c r="T98" s="192">
        <f>SUM(T99:T126)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3" t="s">
        <v>80</v>
      </c>
      <c r="AT98" s="194" t="s">
        <v>74</v>
      </c>
      <c r="AU98" s="194" t="s">
        <v>80</v>
      </c>
      <c r="AY98" s="193" t="s">
        <v>126</v>
      </c>
      <c r="BK98" s="195">
        <f>SUM(BK99:BK126)</f>
        <v>0</v>
      </c>
    </row>
    <row r="99" s="2" customFormat="1" ht="33" customHeight="1">
      <c r="A99" s="38"/>
      <c r="B99" s="39"/>
      <c r="C99" s="198" t="s">
        <v>80</v>
      </c>
      <c r="D99" s="198" t="s">
        <v>128</v>
      </c>
      <c r="E99" s="199" t="s">
        <v>129</v>
      </c>
      <c r="F99" s="200" t="s">
        <v>130</v>
      </c>
      <c r="G99" s="201" t="s">
        <v>131</v>
      </c>
      <c r="H99" s="202">
        <v>2.77</v>
      </c>
      <c r="I99" s="203"/>
      <c r="J99" s="204">
        <f>ROUND(I99*H99,2)</f>
        <v>0</v>
      </c>
      <c r="K99" s="205"/>
      <c r="L99" s="44"/>
      <c r="M99" s="206" t="s">
        <v>19</v>
      </c>
      <c r="N99" s="207" t="s">
        <v>46</v>
      </c>
      <c r="O99" s="84"/>
      <c r="P99" s="208">
        <f>O99*H99</f>
        <v>0</v>
      </c>
      <c r="Q99" s="208">
        <v>0</v>
      </c>
      <c r="R99" s="208">
        <f>Q99*H99</f>
        <v>0</v>
      </c>
      <c r="S99" s="208">
        <v>0</v>
      </c>
      <c r="T99" s="209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0" t="s">
        <v>132</v>
      </c>
      <c r="AT99" s="210" t="s">
        <v>128</v>
      </c>
      <c r="AU99" s="210" t="s">
        <v>82</v>
      </c>
      <c r="AY99" s="17" t="s">
        <v>126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17" t="s">
        <v>80</v>
      </c>
      <c r="BK99" s="211">
        <f>ROUND(I99*H99,2)</f>
        <v>0</v>
      </c>
      <c r="BL99" s="17" t="s">
        <v>132</v>
      </c>
      <c r="BM99" s="210" t="s">
        <v>133</v>
      </c>
    </row>
    <row r="100" s="2" customFormat="1">
      <c r="A100" s="38"/>
      <c r="B100" s="39"/>
      <c r="C100" s="40"/>
      <c r="D100" s="212" t="s">
        <v>134</v>
      </c>
      <c r="E100" s="40"/>
      <c r="F100" s="213" t="s">
        <v>135</v>
      </c>
      <c r="G100" s="40"/>
      <c r="H100" s="40"/>
      <c r="I100" s="214"/>
      <c r="J100" s="40"/>
      <c r="K100" s="40"/>
      <c r="L100" s="44"/>
      <c r="M100" s="215"/>
      <c r="N100" s="216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134</v>
      </c>
      <c r="AU100" s="17" t="s">
        <v>82</v>
      </c>
    </row>
    <row r="101" s="2" customFormat="1">
      <c r="A101" s="38"/>
      <c r="B101" s="39"/>
      <c r="C101" s="40"/>
      <c r="D101" s="217" t="s">
        <v>136</v>
      </c>
      <c r="E101" s="40"/>
      <c r="F101" s="218" t="s">
        <v>137</v>
      </c>
      <c r="G101" s="40"/>
      <c r="H101" s="40"/>
      <c r="I101" s="214"/>
      <c r="J101" s="40"/>
      <c r="K101" s="40"/>
      <c r="L101" s="44"/>
      <c r="M101" s="215"/>
      <c r="N101" s="216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136</v>
      </c>
      <c r="AU101" s="17" t="s">
        <v>82</v>
      </c>
    </row>
    <row r="102" s="13" customFormat="1">
      <c r="A102" s="13"/>
      <c r="B102" s="219"/>
      <c r="C102" s="220"/>
      <c r="D102" s="212" t="s">
        <v>138</v>
      </c>
      <c r="E102" s="221" t="s">
        <v>19</v>
      </c>
      <c r="F102" s="222" t="s">
        <v>139</v>
      </c>
      <c r="G102" s="220"/>
      <c r="H102" s="223">
        <v>2.77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138</v>
      </c>
      <c r="AU102" s="229" t="s">
        <v>82</v>
      </c>
      <c r="AV102" s="13" t="s">
        <v>82</v>
      </c>
      <c r="AW102" s="13" t="s">
        <v>37</v>
      </c>
      <c r="AX102" s="13" t="s">
        <v>80</v>
      </c>
      <c r="AY102" s="229" t="s">
        <v>126</v>
      </c>
    </row>
    <row r="103" s="2" customFormat="1" ht="37.8" customHeight="1">
      <c r="A103" s="38"/>
      <c r="B103" s="39"/>
      <c r="C103" s="198" t="s">
        <v>82</v>
      </c>
      <c r="D103" s="198" t="s">
        <v>128</v>
      </c>
      <c r="E103" s="199" t="s">
        <v>140</v>
      </c>
      <c r="F103" s="200" t="s">
        <v>141</v>
      </c>
      <c r="G103" s="201" t="s">
        <v>131</v>
      </c>
      <c r="H103" s="202">
        <v>2.77</v>
      </c>
      <c r="I103" s="203"/>
      <c r="J103" s="204">
        <f>ROUND(I103*H103,2)</f>
        <v>0</v>
      </c>
      <c r="K103" s="205"/>
      <c r="L103" s="44"/>
      <c r="M103" s="206" t="s">
        <v>19</v>
      </c>
      <c r="N103" s="207" t="s">
        <v>46</v>
      </c>
      <c r="O103" s="84"/>
      <c r="P103" s="208">
        <f>O103*H103</f>
        <v>0</v>
      </c>
      <c r="Q103" s="208">
        <v>0</v>
      </c>
      <c r="R103" s="208">
        <f>Q103*H103</f>
        <v>0</v>
      </c>
      <c r="S103" s="208">
        <v>0</v>
      </c>
      <c r="T103" s="209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0" t="s">
        <v>132</v>
      </c>
      <c r="AT103" s="210" t="s">
        <v>128</v>
      </c>
      <c r="AU103" s="210" t="s">
        <v>82</v>
      </c>
      <c r="AY103" s="17" t="s">
        <v>126</v>
      </c>
      <c r="BE103" s="211">
        <f>IF(N103="základní",J103,0)</f>
        <v>0</v>
      </c>
      <c r="BF103" s="211">
        <f>IF(N103="snížená",J103,0)</f>
        <v>0</v>
      </c>
      <c r="BG103" s="211">
        <f>IF(N103="zákl. přenesená",J103,0)</f>
        <v>0</v>
      </c>
      <c r="BH103" s="211">
        <f>IF(N103="sníž. přenesená",J103,0)</f>
        <v>0</v>
      </c>
      <c r="BI103" s="211">
        <f>IF(N103="nulová",J103,0)</f>
        <v>0</v>
      </c>
      <c r="BJ103" s="17" t="s">
        <v>80</v>
      </c>
      <c r="BK103" s="211">
        <f>ROUND(I103*H103,2)</f>
        <v>0</v>
      </c>
      <c r="BL103" s="17" t="s">
        <v>132</v>
      </c>
      <c r="BM103" s="210" t="s">
        <v>142</v>
      </c>
    </row>
    <row r="104" s="2" customFormat="1">
      <c r="A104" s="38"/>
      <c r="B104" s="39"/>
      <c r="C104" s="40"/>
      <c r="D104" s="212" t="s">
        <v>134</v>
      </c>
      <c r="E104" s="40"/>
      <c r="F104" s="213" t="s">
        <v>143</v>
      </c>
      <c r="G104" s="40"/>
      <c r="H104" s="40"/>
      <c r="I104" s="214"/>
      <c r="J104" s="40"/>
      <c r="K104" s="40"/>
      <c r="L104" s="44"/>
      <c r="M104" s="215"/>
      <c r="N104" s="216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134</v>
      </c>
      <c r="AU104" s="17" t="s">
        <v>82</v>
      </c>
    </row>
    <row r="105" s="2" customFormat="1">
      <c r="A105" s="38"/>
      <c r="B105" s="39"/>
      <c r="C105" s="40"/>
      <c r="D105" s="217" t="s">
        <v>136</v>
      </c>
      <c r="E105" s="40"/>
      <c r="F105" s="218" t="s">
        <v>144</v>
      </c>
      <c r="G105" s="40"/>
      <c r="H105" s="40"/>
      <c r="I105" s="214"/>
      <c r="J105" s="40"/>
      <c r="K105" s="40"/>
      <c r="L105" s="44"/>
      <c r="M105" s="215"/>
      <c r="N105" s="216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136</v>
      </c>
      <c r="AU105" s="17" t="s">
        <v>82</v>
      </c>
    </row>
    <row r="106" s="2" customFormat="1" ht="37.8" customHeight="1">
      <c r="A106" s="38"/>
      <c r="B106" s="39"/>
      <c r="C106" s="198" t="s">
        <v>145</v>
      </c>
      <c r="D106" s="198" t="s">
        <v>128</v>
      </c>
      <c r="E106" s="199" t="s">
        <v>146</v>
      </c>
      <c r="F106" s="200" t="s">
        <v>147</v>
      </c>
      <c r="G106" s="201" t="s">
        <v>131</v>
      </c>
      <c r="H106" s="202">
        <v>5.54</v>
      </c>
      <c r="I106" s="203"/>
      <c r="J106" s="204">
        <f>ROUND(I106*H106,2)</f>
        <v>0</v>
      </c>
      <c r="K106" s="205"/>
      <c r="L106" s="44"/>
      <c r="M106" s="206" t="s">
        <v>19</v>
      </c>
      <c r="N106" s="207" t="s">
        <v>46</v>
      </c>
      <c r="O106" s="84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0" t="s">
        <v>132</v>
      </c>
      <c r="AT106" s="210" t="s">
        <v>128</v>
      </c>
      <c r="AU106" s="210" t="s">
        <v>82</v>
      </c>
      <c r="AY106" s="17" t="s">
        <v>126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7" t="s">
        <v>80</v>
      </c>
      <c r="BK106" s="211">
        <f>ROUND(I106*H106,2)</f>
        <v>0</v>
      </c>
      <c r="BL106" s="17" t="s">
        <v>132</v>
      </c>
      <c r="BM106" s="210" t="s">
        <v>148</v>
      </c>
    </row>
    <row r="107" s="2" customFormat="1">
      <c r="A107" s="38"/>
      <c r="B107" s="39"/>
      <c r="C107" s="40"/>
      <c r="D107" s="212" t="s">
        <v>134</v>
      </c>
      <c r="E107" s="40"/>
      <c r="F107" s="213" t="s">
        <v>149</v>
      </c>
      <c r="G107" s="40"/>
      <c r="H107" s="40"/>
      <c r="I107" s="214"/>
      <c r="J107" s="40"/>
      <c r="K107" s="40"/>
      <c r="L107" s="44"/>
      <c r="M107" s="215"/>
      <c r="N107" s="216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134</v>
      </c>
      <c r="AU107" s="17" t="s">
        <v>82</v>
      </c>
    </row>
    <row r="108" s="2" customFormat="1">
      <c r="A108" s="38"/>
      <c r="B108" s="39"/>
      <c r="C108" s="40"/>
      <c r="D108" s="217" t="s">
        <v>136</v>
      </c>
      <c r="E108" s="40"/>
      <c r="F108" s="218" t="s">
        <v>150</v>
      </c>
      <c r="G108" s="40"/>
      <c r="H108" s="40"/>
      <c r="I108" s="214"/>
      <c r="J108" s="40"/>
      <c r="K108" s="40"/>
      <c r="L108" s="44"/>
      <c r="M108" s="215"/>
      <c r="N108" s="216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82</v>
      </c>
    </row>
    <row r="109" s="13" customFormat="1">
      <c r="A109" s="13"/>
      <c r="B109" s="219"/>
      <c r="C109" s="220"/>
      <c r="D109" s="212" t="s">
        <v>138</v>
      </c>
      <c r="E109" s="220"/>
      <c r="F109" s="222" t="s">
        <v>151</v>
      </c>
      <c r="G109" s="220"/>
      <c r="H109" s="223">
        <v>5.54</v>
      </c>
      <c r="I109" s="224"/>
      <c r="J109" s="220"/>
      <c r="K109" s="220"/>
      <c r="L109" s="225"/>
      <c r="M109" s="226"/>
      <c r="N109" s="227"/>
      <c r="O109" s="227"/>
      <c r="P109" s="227"/>
      <c r="Q109" s="227"/>
      <c r="R109" s="227"/>
      <c r="S109" s="227"/>
      <c r="T109" s="22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9" t="s">
        <v>138</v>
      </c>
      <c r="AU109" s="229" t="s">
        <v>82</v>
      </c>
      <c r="AV109" s="13" t="s">
        <v>82</v>
      </c>
      <c r="AW109" s="13" t="s">
        <v>4</v>
      </c>
      <c r="AX109" s="13" t="s">
        <v>80</v>
      </c>
      <c r="AY109" s="229" t="s">
        <v>126</v>
      </c>
    </row>
    <row r="110" s="2" customFormat="1" ht="37.8" customHeight="1">
      <c r="A110" s="38"/>
      <c r="B110" s="39"/>
      <c r="C110" s="198" t="s">
        <v>132</v>
      </c>
      <c r="D110" s="198" t="s">
        <v>128</v>
      </c>
      <c r="E110" s="199" t="s">
        <v>152</v>
      </c>
      <c r="F110" s="200" t="s">
        <v>153</v>
      </c>
      <c r="G110" s="201" t="s">
        <v>131</v>
      </c>
      <c r="H110" s="202">
        <v>2.77</v>
      </c>
      <c r="I110" s="203"/>
      <c r="J110" s="204">
        <f>ROUND(I110*H110,2)</f>
        <v>0</v>
      </c>
      <c r="K110" s="205"/>
      <c r="L110" s="44"/>
      <c r="M110" s="206" t="s">
        <v>19</v>
      </c>
      <c r="N110" s="207" t="s">
        <v>46</v>
      </c>
      <c r="O110" s="84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0" t="s">
        <v>132</v>
      </c>
      <c r="AT110" s="210" t="s">
        <v>128</v>
      </c>
      <c r="AU110" s="210" t="s">
        <v>82</v>
      </c>
      <c r="AY110" s="17" t="s">
        <v>126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7" t="s">
        <v>80</v>
      </c>
      <c r="BK110" s="211">
        <f>ROUND(I110*H110,2)</f>
        <v>0</v>
      </c>
      <c r="BL110" s="17" t="s">
        <v>132</v>
      </c>
      <c r="BM110" s="210" t="s">
        <v>154</v>
      </c>
    </row>
    <row r="111" s="2" customFormat="1">
      <c r="A111" s="38"/>
      <c r="B111" s="39"/>
      <c r="C111" s="40"/>
      <c r="D111" s="212" t="s">
        <v>134</v>
      </c>
      <c r="E111" s="40"/>
      <c r="F111" s="213" t="s">
        <v>155</v>
      </c>
      <c r="G111" s="40"/>
      <c r="H111" s="40"/>
      <c r="I111" s="214"/>
      <c r="J111" s="40"/>
      <c r="K111" s="40"/>
      <c r="L111" s="44"/>
      <c r="M111" s="215"/>
      <c r="N111" s="216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134</v>
      </c>
      <c r="AU111" s="17" t="s">
        <v>82</v>
      </c>
    </row>
    <row r="112" s="2" customFormat="1">
      <c r="A112" s="38"/>
      <c r="B112" s="39"/>
      <c r="C112" s="40"/>
      <c r="D112" s="217" t="s">
        <v>136</v>
      </c>
      <c r="E112" s="40"/>
      <c r="F112" s="218" t="s">
        <v>156</v>
      </c>
      <c r="G112" s="40"/>
      <c r="H112" s="40"/>
      <c r="I112" s="214"/>
      <c r="J112" s="40"/>
      <c r="K112" s="40"/>
      <c r="L112" s="44"/>
      <c r="M112" s="215"/>
      <c r="N112" s="216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82</v>
      </c>
    </row>
    <row r="113" s="2" customFormat="1" ht="37.8" customHeight="1">
      <c r="A113" s="38"/>
      <c r="B113" s="39"/>
      <c r="C113" s="198" t="s">
        <v>157</v>
      </c>
      <c r="D113" s="198" t="s">
        <v>128</v>
      </c>
      <c r="E113" s="199" t="s">
        <v>158</v>
      </c>
      <c r="F113" s="200" t="s">
        <v>159</v>
      </c>
      <c r="G113" s="201" t="s">
        <v>131</v>
      </c>
      <c r="H113" s="202">
        <v>41.549999999999997</v>
      </c>
      <c r="I113" s="203"/>
      <c r="J113" s="204">
        <f>ROUND(I113*H113,2)</f>
        <v>0</v>
      </c>
      <c r="K113" s="205"/>
      <c r="L113" s="44"/>
      <c r="M113" s="206" t="s">
        <v>19</v>
      </c>
      <c r="N113" s="207" t="s">
        <v>46</v>
      </c>
      <c r="O113" s="84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0" t="s">
        <v>132</v>
      </c>
      <c r="AT113" s="210" t="s">
        <v>128</v>
      </c>
      <c r="AU113" s="210" t="s">
        <v>82</v>
      </c>
      <c r="AY113" s="17" t="s">
        <v>126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7" t="s">
        <v>80</v>
      </c>
      <c r="BK113" s="211">
        <f>ROUND(I113*H113,2)</f>
        <v>0</v>
      </c>
      <c r="BL113" s="17" t="s">
        <v>132</v>
      </c>
      <c r="BM113" s="210" t="s">
        <v>160</v>
      </c>
    </row>
    <row r="114" s="2" customFormat="1">
      <c r="A114" s="38"/>
      <c r="B114" s="39"/>
      <c r="C114" s="40"/>
      <c r="D114" s="212" t="s">
        <v>134</v>
      </c>
      <c r="E114" s="40"/>
      <c r="F114" s="213" t="s">
        <v>161</v>
      </c>
      <c r="G114" s="40"/>
      <c r="H114" s="40"/>
      <c r="I114" s="214"/>
      <c r="J114" s="40"/>
      <c r="K114" s="40"/>
      <c r="L114" s="44"/>
      <c r="M114" s="215"/>
      <c r="N114" s="216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134</v>
      </c>
      <c r="AU114" s="17" t="s">
        <v>82</v>
      </c>
    </row>
    <row r="115" s="2" customFormat="1">
      <c r="A115" s="38"/>
      <c r="B115" s="39"/>
      <c r="C115" s="40"/>
      <c r="D115" s="217" t="s">
        <v>136</v>
      </c>
      <c r="E115" s="40"/>
      <c r="F115" s="218" t="s">
        <v>162</v>
      </c>
      <c r="G115" s="40"/>
      <c r="H115" s="40"/>
      <c r="I115" s="214"/>
      <c r="J115" s="40"/>
      <c r="K115" s="40"/>
      <c r="L115" s="44"/>
      <c r="M115" s="215"/>
      <c r="N115" s="216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136</v>
      </c>
      <c r="AU115" s="17" t="s">
        <v>82</v>
      </c>
    </row>
    <row r="116" s="13" customFormat="1">
      <c r="A116" s="13"/>
      <c r="B116" s="219"/>
      <c r="C116" s="220"/>
      <c r="D116" s="212" t="s">
        <v>138</v>
      </c>
      <c r="E116" s="220"/>
      <c r="F116" s="222" t="s">
        <v>163</v>
      </c>
      <c r="G116" s="220"/>
      <c r="H116" s="223">
        <v>41.549999999999997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9" t="s">
        <v>138</v>
      </c>
      <c r="AU116" s="229" t="s">
        <v>82</v>
      </c>
      <c r="AV116" s="13" t="s">
        <v>82</v>
      </c>
      <c r="AW116" s="13" t="s">
        <v>4</v>
      </c>
      <c r="AX116" s="13" t="s">
        <v>80</v>
      </c>
      <c r="AY116" s="229" t="s">
        <v>126</v>
      </c>
    </row>
    <row r="117" s="2" customFormat="1" ht="24.15" customHeight="1">
      <c r="A117" s="38"/>
      <c r="B117" s="39"/>
      <c r="C117" s="198" t="s">
        <v>164</v>
      </c>
      <c r="D117" s="198" t="s">
        <v>128</v>
      </c>
      <c r="E117" s="199" t="s">
        <v>165</v>
      </c>
      <c r="F117" s="200" t="s">
        <v>166</v>
      </c>
      <c r="G117" s="201" t="s">
        <v>131</v>
      </c>
      <c r="H117" s="202">
        <v>2.77</v>
      </c>
      <c r="I117" s="203"/>
      <c r="J117" s="204">
        <f>ROUND(I117*H117,2)</f>
        <v>0</v>
      </c>
      <c r="K117" s="205"/>
      <c r="L117" s="44"/>
      <c r="M117" s="206" t="s">
        <v>19</v>
      </c>
      <c r="N117" s="207" t="s">
        <v>46</v>
      </c>
      <c r="O117" s="84"/>
      <c r="P117" s="208">
        <f>O117*H117</f>
        <v>0</v>
      </c>
      <c r="Q117" s="208">
        <v>0</v>
      </c>
      <c r="R117" s="208">
        <f>Q117*H117</f>
        <v>0</v>
      </c>
      <c r="S117" s="208">
        <v>0</v>
      </c>
      <c r="T117" s="209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0" t="s">
        <v>132</v>
      </c>
      <c r="AT117" s="210" t="s">
        <v>128</v>
      </c>
      <c r="AU117" s="210" t="s">
        <v>82</v>
      </c>
      <c r="AY117" s="17" t="s">
        <v>126</v>
      </c>
      <c r="BE117" s="211">
        <f>IF(N117="základní",J117,0)</f>
        <v>0</v>
      </c>
      <c r="BF117" s="211">
        <f>IF(N117="snížená",J117,0)</f>
        <v>0</v>
      </c>
      <c r="BG117" s="211">
        <f>IF(N117="zákl. přenesená",J117,0)</f>
        <v>0</v>
      </c>
      <c r="BH117" s="211">
        <f>IF(N117="sníž. přenesená",J117,0)</f>
        <v>0</v>
      </c>
      <c r="BI117" s="211">
        <f>IF(N117="nulová",J117,0)</f>
        <v>0</v>
      </c>
      <c r="BJ117" s="17" t="s">
        <v>80</v>
      </c>
      <c r="BK117" s="211">
        <f>ROUND(I117*H117,2)</f>
        <v>0</v>
      </c>
      <c r="BL117" s="17" t="s">
        <v>132</v>
      </c>
      <c r="BM117" s="210" t="s">
        <v>167</v>
      </c>
    </row>
    <row r="118" s="2" customFormat="1">
      <c r="A118" s="38"/>
      <c r="B118" s="39"/>
      <c r="C118" s="40"/>
      <c r="D118" s="212" t="s">
        <v>134</v>
      </c>
      <c r="E118" s="40"/>
      <c r="F118" s="213" t="s">
        <v>168</v>
      </c>
      <c r="G118" s="40"/>
      <c r="H118" s="40"/>
      <c r="I118" s="214"/>
      <c r="J118" s="40"/>
      <c r="K118" s="40"/>
      <c r="L118" s="44"/>
      <c r="M118" s="215"/>
      <c r="N118" s="216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134</v>
      </c>
      <c r="AU118" s="17" t="s">
        <v>82</v>
      </c>
    </row>
    <row r="119" s="2" customFormat="1">
      <c r="A119" s="38"/>
      <c r="B119" s="39"/>
      <c r="C119" s="40"/>
      <c r="D119" s="217" t="s">
        <v>136</v>
      </c>
      <c r="E119" s="40"/>
      <c r="F119" s="218" t="s">
        <v>169</v>
      </c>
      <c r="G119" s="40"/>
      <c r="H119" s="40"/>
      <c r="I119" s="214"/>
      <c r="J119" s="40"/>
      <c r="K119" s="40"/>
      <c r="L119" s="44"/>
      <c r="M119" s="215"/>
      <c r="N119" s="216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82</v>
      </c>
    </row>
    <row r="120" s="2" customFormat="1" ht="33" customHeight="1">
      <c r="A120" s="38"/>
      <c r="B120" s="39"/>
      <c r="C120" s="198" t="s">
        <v>170</v>
      </c>
      <c r="D120" s="198" t="s">
        <v>128</v>
      </c>
      <c r="E120" s="199" t="s">
        <v>171</v>
      </c>
      <c r="F120" s="200" t="s">
        <v>172</v>
      </c>
      <c r="G120" s="201" t="s">
        <v>173</v>
      </c>
      <c r="H120" s="202">
        <v>4.7089999999999996</v>
      </c>
      <c r="I120" s="203"/>
      <c r="J120" s="204">
        <f>ROUND(I120*H120,2)</f>
        <v>0</v>
      </c>
      <c r="K120" s="205"/>
      <c r="L120" s="44"/>
      <c r="M120" s="206" t="s">
        <v>19</v>
      </c>
      <c r="N120" s="207" t="s">
        <v>46</v>
      </c>
      <c r="O120" s="84"/>
      <c r="P120" s="208">
        <f>O120*H120</f>
        <v>0</v>
      </c>
      <c r="Q120" s="208">
        <v>0</v>
      </c>
      <c r="R120" s="208">
        <f>Q120*H120</f>
        <v>0</v>
      </c>
      <c r="S120" s="208">
        <v>0</v>
      </c>
      <c r="T120" s="20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0" t="s">
        <v>132</v>
      </c>
      <c r="AT120" s="210" t="s">
        <v>128</v>
      </c>
      <c r="AU120" s="210" t="s">
        <v>82</v>
      </c>
      <c r="AY120" s="17" t="s">
        <v>126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7" t="s">
        <v>80</v>
      </c>
      <c r="BK120" s="211">
        <f>ROUND(I120*H120,2)</f>
        <v>0</v>
      </c>
      <c r="BL120" s="17" t="s">
        <v>132</v>
      </c>
      <c r="BM120" s="210" t="s">
        <v>174</v>
      </c>
    </row>
    <row r="121" s="2" customFormat="1">
      <c r="A121" s="38"/>
      <c r="B121" s="39"/>
      <c r="C121" s="40"/>
      <c r="D121" s="212" t="s">
        <v>134</v>
      </c>
      <c r="E121" s="40"/>
      <c r="F121" s="213" t="s">
        <v>175</v>
      </c>
      <c r="G121" s="40"/>
      <c r="H121" s="40"/>
      <c r="I121" s="214"/>
      <c r="J121" s="40"/>
      <c r="K121" s="40"/>
      <c r="L121" s="44"/>
      <c r="M121" s="215"/>
      <c r="N121" s="216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134</v>
      </c>
      <c r="AU121" s="17" t="s">
        <v>82</v>
      </c>
    </row>
    <row r="122" s="2" customFormat="1">
      <c r="A122" s="38"/>
      <c r="B122" s="39"/>
      <c r="C122" s="40"/>
      <c r="D122" s="217" t="s">
        <v>136</v>
      </c>
      <c r="E122" s="40"/>
      <c r="F122" s="218" t="s">
        <v>176</v>
      </c>
      <c r="G122" s="40"/>
      <c r="H122" s="40"/>
      <c r="I122" s="214"/>
      <c r="J122" s="40"/>
      <c r="K122" s="40"/>
      <c r="L122" s="44"/>
      <c r="M122" s="215"/>
      <c r="N122" s="216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136</v>
      </c>
      <c r="AU122" s="17" t="s">
        <v>82</v>
      </c>
    </row>
    <row r="123" s="13" customFormat="1">
      <c r="A123" s="13"/>
      <c r="B123" s="219"/>
      <c r="C123" s="220"/>
      <c r="D123" s="212" t="s">
        <v>138</v>
      </c>
      <c r="E123" s="220"/>
      <c r="F123" s="222" t="s">
        <v>177</v>
      </c>
      <c r="G123" s="220"/>
      <c r="H123" s="223">
        <v>4.7089999999999996</v>
      </c>
      <c r="I123" s="224"/>
      <c r="J123" s="220"/>
      <c r="K123" s="220"/>
      <c r="L123" s="225"/>
      <c r="M123" s="226"/>
      <c r="N123" s="227"/>
      <c r="O123" s="227"/>
      <c r="P123" s="227"/>
      <c r="Q123" s="227"/>
      <c r="R123" s="227"/>
      <c r="S123" s="227"/>
      <c r="T123" s="22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9" t="s">
        <v>138</v>
      </c>
      <c r="AU123" s="229" t="s">
        <v>82</v>
      </c>
      <c r="AV123" s="13" t="s">
        <v>82</v>
      </c>
      <c r="AW123" s="13" t="s">
        <v>4</v>
      </c>
      <c r="AX123" s="13" t="s">
        <v>80</v>
      </c>
      <c r="AY123" s="229" t="s">
        <v>126</v>
      </c>
    </row>
    <row r="124" s="2" customFormat="1" ht="16.5" customHeight="1">
      <c r="A124" s="38"/>
      <c r="B124" s="39"/>
      <c r="C124" s="198" t="s">
        <v>178</v>
      </c>
      <c r="D124" s="198" t="s">
        <v>128</v>
      </c>
      <c r="E124" s="199" t="s">
        <v>179</v>
      </c>
      <c r="F124" s="200" t="s">
        <v>180</v>
      </c>
      <c r="G124" s="201" t="s">
        <v>131</v>
      </c>
      <c r="H124" s="202">
        <v>2.77</v>
      </c>
      <c r="I124" s="203"/>
      <c r="J124" s="204">
        <f>ROUND(I124*H124,2)</f>
        <v>0</v>
      </c>
      <c r="K124" s="205"/>
      <c r="L124" s="44"/>
      <c r="M124" s="206" t="s">
        <v>19</v>
      </c>
      <c r="N124" s="207" t="s">
        <v>46</v>
      </c>
      <c r="O124" s="84"/>
      <c r="P124" s="208">
        <f>O124*H124</f>
        <v>0</v>
      </c>
      <c r="Q124" s="208">
        <v>0</v>
      </c>
      <c r="R124" s="208">
        <f>Q124*H124</f>
        <v>0</v>
      </c>
      <c r="S124" s="208">
        <v>0</v>
      </c>
      <c r="T124" s="20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0" t="s">
        <v>132</v>
      </c>
      <c r="AT124" s="210" t="s">
        <v>128</v>
      </c>
      <c r="AU124" s="210" t="s">
        <v>82</v>
      </c>
      <c r="AY124" s="17" t="s">
        <v>126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7" t="s">
        <v>80</v>
      </c>
      <c r="BK124" s="211">
        <f>ROUND(I124*H124,2)</f>
        <v>0</v>
      </c>
      <c r="BL124" s="17" t="s">
        <v>132</v>
      </c>
      <c r="BM124" s="210" t="s">
        <v>181</v>
      </c>
    </row>
    <row r="125" s="2" customFormat="1">
      <c r="A125" s="38"/>
      <c r="B125" s="39"/>
      <c r="C125" s="40"/>
      <c r="D125" s="212" t="s">
        <v>134</v>
      </c>
      <c r="E125" s="40"/>
      <c r="F125" s="213" t="s">
        <v>182</v>
      </c>
      <c r="G125" s="40"/>
      <c r="H125" s="40"/>
      <c r="I125" s="214"/>
      <c r="J125" s="40"/>
      <c r="K125" s="40"/>
      <c r="L125" s="44"/>
      <c r="M125" s="215"/>
      <c r="N125" s="216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134</v>
      </c>
      <c r="AU125" s="17" t="s">
        <v>82</v>
      </c>
    </row>
    <row r="126" s="2" customFormat="1">
      <c r="A126" s="38"/>
      <c r="B126" s="39"/>
      <c r="C126" s="40"/>
      <c r="D126" s="217" t="s">
        <v>136</v>
      </c>
      <c r="E126" s="40"/>
      <c r="F126" s="218" t="s">
        <v>183</v>
      </c>
      <c r="G126" s="40"/>
      <c r="H126" s="40"/>
      <c r="I126" s="214"/>
      <c r="J126" s="40"/>
      <c r="K126" s="40"/>
      <c r="L126" s="44"/>
      <c r="M126" s="215"/>
      <c r="N126" s="216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82</v>
      </c>
    </row>
    <row r="127" s="12" customFormat="1" ht="22.8" customHeight="1">
      <c r="A127" s="12"/>
      <c r="B127" s="182"/>
      <c r="C127" s="183"/>
      <c r="D127" s="184" t="s">
        <v>74</v>
      </c>
      <c r="E127" s="196" t="s">
        <v>82</v>
      </c>
      <c r="F127" s="196" t="s">
        <v>184</v>
      </c>
      <c r="G127" s="183"/>
      <c r="H127" s="183"/>
      <c r="I127" s="186"/>
      <c r="J127" s="197">
        <f>BK127</f>
        <v>0</v>
      </c>
      <c r="K127" s="183"/>
      <c r="L127" s="188"/>
      <c r="M127" s="189"/>
      <c r="N127" s="190"/>
      <c r="O127" s="190"/>
      <c r="P127" s="191">
        <f>SUM(P128:P157)</f>
        <v>0</v>
      </c>
      <c r="Q127" s="190"/>
      <c r="R127" s="191">
        <f>SUM(R128:R157)</f>
        <v>8.3143174700000007</v>
      </c>
      <c r="S127" s="190"/>
      <c r="T127" s="192">
        <f>SUM(T128:T157)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93" t="s">
        <v>80</v>
      </c>
      <c r="AT127" s="194" t="s">
        <v>74</v>
      </c>
      <c r="AU127" s="194" t="s">
        <v>80</v>
      </c>
      <c r="AY127" s="193" t="s">
        <v>126</v>
      </c>
      <c r="BK127" s="195">
        <f>SUM(BK128:BK157)</f>
        <v>0</v>
      </c>
    </row>
    <row r="128" s="2" customFormat="1" ht="24.15" customHeight="1">
      <c r="A128" s="38"/>
      <c r="B128" s="39"/>
      <c r="C128" s="198" t="s">
        <v>185</v>
      </c>
      <c r="D128" s="198" t="s">
        <v>128</v>
      </c>
      <c r="E128" s="199" t="s">
        <v>186</v>
      </c>
      <c r="F128" s="200" t="s">
        <v>187</v>
      </c>
      <c r="G128" s="201" t="s">
        <v>131</v>
      </c>
      <c r="H128" s="202">
        <v>0.65000000000000002</v>
      </c>
      <c r="I128" s="203"/>
      <c r="J128" s="204">
        <f>ROUND(I128*H128,2)</f>
        <v>0</v>
      </c>
      <c r="K128" s="205"/>
      <c r="L128" s="44"/>
      <c r="M128" s="206" t="s">
        <v>19</v>
      </c>
      <c r="N128" s="207" t="s">
        <v>46</v>
      </c>
      <c r="O128" s="84"/>
      <c r="P128" s="208">
        <f>O128*H128</f>
        <v>0</v>
      </c>
      <c r="Q128" s="208">
        <v>2.1600000000000001</v>
      </c>
      <c r="R128" s="208">
        <f>Q128*H128</f>
        <v>1.4040000000000001</v>
      </c>
      <c r="S128" s="208">
        <v>0</v>
      </c>
      <c r="T128" s="20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0" t="s">
        <v>132</v>
      </c>
      <c r="AT128" s="210" t="s">
        <v>128</v>
      </c>
      <c r="AU128" s="210" t="s">
        <v>82</v>
      </c>
      <c r="AY128" s="17" t="s">
        <v>126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7" t="s">
        <v>80</v>
      </c>
      <c r="BK128" s="211">
        <f>ROUND(I128*H128,2)</f>
        <v>0</v>
      </c>
      <c r="BL128" s="17" t="s">
        <v>132</v>
      </c>
      <c r="BM128" s="210" t="s">
        <v>188</v>
      </c>
    </row>
    <row r="129" s="2" customFormat="1">
      <c r="A129" s="38"/>
      <c r="B129" s="39"/>
      <c r="C129" s="40"/>
      <c r="D129" s="212" t="s">
        <v>134</v>
      </c>
      <c r="E129" s="40"/>
      <c r="F129" s="213" t="s">
        <v>189</v>
      </c>
      <c r="G129" s="40"/>
      <c r="H129" s="40"/>
      <c r="I129" s="214"/>
      <c r="J129" s="40"/>
      <c r="K129" s="40"/>
      <c r="L129" s="44"/>
      <c r="M129" s="215"/>
      <c r="N129" s="216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134</v>
      </c>
      <c r="AU129" s="17" t="s">
        <v>82</v>
      </c>
    </row>
    <row r="130" s="2" customFormat="1">
      <c r="A130" s="38"/>
      <c r="B130" s="39"/>
      <c r="C130" s="40"/>
      <c r="D130" s="217" t="s">
        <v>136</v>
      </c>
      <c r="E130" s="40"/>
      <c r="F130" s="218" t="s">
        <v>190</v>
      </c>
      <c r="G130" s="40"/>
      <c r="H130" s="40"/>
      <c r="I130" s="214"/>
      <c r="J130" s="40"/>
      <c r="K130" s="40"/>
      <c r="L130" s="44"/>
      <c r="M130" s="215"/>
      <c r="N130" s="216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136</v>
      </c>
      <c r="AU130" s="17" t="s">
        <v>82</v>
      </c>
    </row>
    <row r="131" s="14" customFormat="1">
      <c r="A131" s="14"/>
      <c r="B131" s="230"/>
      <c r="C131" s="231"/>
      <c r="D131" s="212" t="s">
        <v>138</v>
      </c>
      <c r="E131" s="232" t="s">
        <v>19</v>
      </c>
      <c r="F131" s="233" t="s">
        <v>191</v>
      </c>
      <c r="G131" s="231"/>
      <c r="H131" s="232" t="s">
        <v>19</v>
      </c>
      <c r="I131" s="234"/>
      <c r="J131" s="231"/>
      <c r="K131" s="231"/>
      <c r="L131" s="235"/>
      <c r="M131" s="236"/>
      <c r="N131" s="237"/>
      <c r="O131" s="237"/>
      <c r="P131" s="237"/>
      <c r="Q131" s="237"/>
      <c r="R131" s="237"/>
      <c r="S131" s="237"/>
      <c r="T131" s="23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9" t="s">
        <v>138</v>
      </c>
      <c r="AU131" s="239" t="s">
        <v>82</v>
      </c>
      <c r="AV131" s="14" t="s">
        <v>80</v>
      </c>
      <c r="AW131" s="14" t="s">
        <v>37</v>
      </c>
      <c r="AX131" s="14" t="s">
        <v>75</v>
      </c>
      <c r="AY131" s="239" t="s">
        <v>126</v>
      </c>
    </row>
    <row r="132" s="13" customFormat="1">
      <c r="A132" s="13"/>
      <c r="B132" s="219"/>
      <c r="C132" s="220"/>
      <c r="D132" s="212" t="s">
        <v>138</v>
      </c>
      <c r="E132" s="221" t="s">
        <v>19</v>
      </c>
      <c r="F132" s="222" t="s">
        <v>192</v>
      </c>
      <c r="G132" s="220"/>
      <c r="H132" s="223">
        <v>0.65000000000000002</v>
      </c>
      <c r="I132" s="224"/>
      <c r="J132" s="220"/>
      <c r="K132" s="220"/>
      <c r="L132" s="225"/>
      <c r="M132" s="226"/>
      <c r="N132" s="227"/>
      <c r="O132" s="227"/>
      <c r="P132" s="227"/>
      <c r="Q132" s="227"/>
      <c r="R132" s="227"/>
      <c r="S132" s="227"/>
      <c r="T132" s="22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9" t="s">
        <v>138</v>
      </c>
      <c r="AU132" s="229" t="s">
        <v>82</v>
      </c>
      <c r="AV132" s="13" t="s">
        <v>82</v>
      </c>
      <c r="AW132" s="13" t="s">
        <v>37</v>
      </c>
      <c r="AX132" s="13" t="s">
        <v>80</v>
      </c>
      <c r="AY132" s="229" t="s">
        <v>126</v>
      </c>
    </row>
    <row r="133" s="2" customFormat="1" ht="24.15" customHeight="1">
      <c r="A133" s="38"/>
      <c r="B133" s="39"/>
      <c r="C133" s="198" t="s">
        <v>193</v>
      </c>
      <c r="D133" s="198" t="s">
        <v>128</v>
      </c>
      <c r="E133" s="199" t="s">
        <v>194</v>
      </c>
      <c r="F133" s="200" t="s">
        <v>195</v>
      </c>
      <c r="G133" s="201" t="s">
        <v>131</v>
      </c>
      <c r="H133" s="202">
        <v>1.121</v>
      </c>
      <c r="I133" s="203"/>
      <c r="J133" s="204">
        <f>ROUND(I133*H133,2)</f>
        <v>0</v>
      </c>
      <c r="K133" s="205"/>
      <c r="L133" s="44"/>
      <c r="M133" s="206" t="s">
        <v>19</v>
      </c>
      <c r="N133" s="207" t="s">
        <v>46</v>
      </c>
      <c r="O133" s="84"/>
      <c r="P133" s="208">
        <f>O133*H133</f>
        <v>0</v>
      </c>
      <c r="Q133" s="208">
        <v>2.5018699999999998</v>
      </c>
      <c r="R133" s="208">
        <f>Q133*H133</f>
        <v>2.8045962699999998</v>
      </c>
      <c r="S133" s="208">
        <v>0</v>
      </c>
      <c r="T133" s="20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0" t="s">
        <v>132</v>
      </c>
      <c r="AT133" s="210" t="s">
        <v>128</v>
      </c>
      <c r="AU133" s="210" t="s">
        <v>82</v>
      </c>
      <c r="AY133" s="17" t="s">
        <v>126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7" t="s">
        <v>80</v>
      </c>
      <c r="BK133" s="211">
        <f>ROUND(I133*H133,2)</f>
        <v>0</v>
      </c>
      <c r="BL133" s="17" t="s">
        <v>132</v>
      </c>
      <c r="BM133" s="210" t="s">
        <v>196</v>
      </c>
    </row>
    <row r="134" s="2" customFormat="1">
      <c r="A134" s="38"/>
      <c r="B134" s="39"/>
      <c r="C134" s="40"/>
      <c r="D134" s="212" t="s">
        <v>134</v>
      </c>
      <c r="E134" s="40"/>
      <c r="F134" s="213" t="s">
        <v>197</v>
      </c>
      <c r="G134" s="40"/>
      <c r="H134" s="40"/>
      <c r="I134" s="214"/>
      <c r="J134" s="40"/>
      <c r="K134" s="40"/>
      <c r="L134" s="44"/>
      <c r="M134" s="215"/>
      <c r="N134" s="216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134</v>
      </c>
      <c r="AU134" s="17" t="s">
        <v>82</v>
      </c>
    </row>
    <row r="135" s="2" customFormat="1">
      <c r="A135" s="38"/>
      <c r="B135" s="39"/>
      <c r="C135" s="40"/>
      <c r="D135" s="217" t="s">
        <v>136</v>
      </c>
      <c r="E135" s="40"/>
      <c r="F135" s="218" t="s">
        <v>198</v>
      </c>
      <c r="G135" s="40"/>
      <c r="H135" s="40"/>
      <c r="I135" s="214"/>
      <c r="J135" s="40"/>
      <c r="K135" s="40"/>
      <c r="L135" s="44"/>
      <c r="M135" s="215"/>
      <c r="N135" s="216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82</v>
      </c>
    </row>
    <row r="136" s="13" customFormat="1">
      <c r="A136" s="13"/>
      <c r="B136" s="219"/>
      <c r="C136" s="220"/>
      <c r="D136" s="212" t="s">
        <v>138</v>
      </c>
      <c r="E136" s="221" t="s">
        <v>19</v>
      </c>
      <c r="F136" s="222" t="s">
        <v>199</v>
      </c>
      <c r="G136" s="220"/>
      <c r="H136" s="223">
        <v>1.083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138</v>
      </c>
      <c r="AU136" s="229" t="s">
        <v>82</v>
      </c>
      <c r="AV136" s="13" t="s">
        <v>82</v>
      </c>
      <c r="AW136" s="13" t="s">
        <v>37</v>
      </c>
      <c r="AX136" s="13" t="s">
        <v>80</v>
      </c>
      <c r="AY136" s="229" t="s">
        <v>126</v>
      </c>
    </row>
    <row r="137" s="13" customFormat="1">
      <c r="A137" s="13"/>
      <c r="B137" s="219"/>
      <c r="C137" s="220"/>
      <c r="D137" s="212" t="s">
        <v>138</v>
      </c>
      <c r="E137" s="220"/>
      <c r="F137" s="222" t="s">
        <v>200</v>
      </c>
      <c r="G137" s="220"/>
      <c r="H137" s="223">
        <v>1.121</v>
      </c>
      <c r="I137" s="224"/>
      <c r="J137" s="220"/>
      <c r="K137" s="220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138</v>
      </c>
      <c r="AU137" s="229" t="s">
        <v>82</v>
      </c>
      <c r="AV137" s="13" t="s">
        <v>82</v>
      </c>
      <c r="AW137" s="13" t="s">
        <v>4</v>
      </c>
      <c r="AX137" s="13" t="s">
        <v>80</v>
      </c>
      <c r="AY137" s="229" t="s">
        <v>126</v>
      </c>
    </row>
    <row r="138" s="2" customFormat="1" ht="24.15" customHeight="1">
      <c r="A138" s="38"/>
      <c r="B138" s="39"/>
      <c r="C138" s="198" t="s">
        <v>201</v>
      </c>
      <c r="D138" s="198" t="s">
        <v>128</v>
      </c>
      <c r="E138" s="199" t="s">
        <v>202</v>
      </c>
      <c r="F138" s="200" t="s">
        <v>203</v>
      </c>
      <c r="G138" s="201" t="s">
        <v>131</v>
      </c>
      <c r="H138" s="202">
        <v>1.3060000000000001</v>
      </c>
      <c r="I138" s="203"/>
      <c r="J138" s="204">
        <f>ROUND(I138*H138,2)</f>
        <v>0</v>
      </c>
      <c r="K138" s="205"/>
      <c r="L138" s="44"/>
      <c r="M138" s="206" t="s">
        <v>19</v>
      </c>
      <c r="N138" s="207" t="s">
        <v>46</v>
      </c>
      <c r="O138" s="84"/>
      <c r="P138" s="208">
        <f>O138*H138</f>
        <v>0</v>
      </c>
      <c r="Q138" s="208">
        <v>2.5018699999999998</v>
      </c>
      <c r="R138" s="208">
        <f>Q138*H138</f>
        <v>3.26744222</v>
      </c>
      <c r="S138" s="208">
        <v>0</v>
      </c>
      <c r="T138" s="20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0" t="s">
        <v>132</v>
      </c>
      <c r="AT138" s="210" t="s">
        <v>128</v>
      </c>
      <c r="AU138" s="210" t="s">
        <v>82</v>
      </c>
      <c r="AY138" s="17" t="s">
        <v>126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7" t="s">
        <v>80</v>
      </c>
      <c r="BK138" s="211">
        <f>ROUND(I138*H138,2)</f>
        <v>0</v>
      </c>
      <c r="BL138" s="17" t="s">
        <v>132</v>
      </c>
      <c r="BM138" s="210" t="s">
        <v>204</v>
      </c>
    </row>
    <row r="139" s="2" customFormat="1">
      <c r="A139" s="38"/>
      <c r="B139" s="39"/>
      <c r="C139" s="40"/>
      <c r="D139" s="212" t="s">
        <v>134</v>
      </c>
      <c r="E139" s="40"/>
      <c r="F139" s="213" t="s">
        <v>205</v>
      </c>
      <c r="G139" s="40"/>
      <c r="H139" s="40"/>
      <c r="I139" s="214"/>
      <c r="J139" s="40"/>
      <c r="K139" s="40"/>
      <c r="L139" s="44"/>
      <c r="M139" s="215"/>
      <c r="N139" s="216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134</v>
      </c>
      <c r="AU139" s="17" t="s">
        <v>82</v>
      </c>
    </row>
    <row r="140" s="2" customFormat="1">
      <c r="A140" s="38"/>
      <c r="B140" s="39"/>
      <c r="C140" s="40"/>
      <c r="D140" s="217" t="s">
        <v>136</v>
      </c>
      <c r="E140" s="40"/>
      <c r="F140" s="218" t="s">
        <v>206</v>
      </c>
      <c r="G140" s="40"/>
      <c r="H140" s="40"/>
      <c r="I140" s="214"/>
      <c r="J140" s="40"/>
      <c r="K140" s="40"/>
      <c r="L140" s="44"/>
      <c r="M140" s="215"/>
      <c r="N140" s="216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82</v>
      </c>
    </row>
    <row r="141" s="13" customFormat="1">
      <c r="A141" s="13"/>
      <c r="B141" s="219"/>
      <c r="C141" s="220"/>
      <c r="D141" s="212" t="s">
        <v>138</v>
      </c>
      <c r="E141" s="221" t="s">
        <v>19</v>
      </c>
      <c r="F141" s="222" t="s">
        <v>207</v>
      </c>
      <c r="G141" s="220"/>
      <c r="H141" s="223">
        <v>1.2869999999999999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138</v>
      </c>
      <c r="AU141" s="229" t="s">
        <v>82</v>
      </c>
      <c r="AV141" s="13" t="s">
        <v>82</v>
      </c>
      <c r="AW141" s="13" t="s">
        <v>37</v>
      </c>
      <c r="AX141" s="13" t="s">
        <v>80</v>
      </c>
      <c r="AY141" s="229" t="s">
        <v>126</v>
      </c>
    </row>
    <row r="142" s="13" customFormat="1">
      <c r="A142" s="13"/>
      <c r="B142" s="219"/>
      <c r="C142" s="220"/>
      <c r="D142" s="212" t="s">
        <v>138</v>
      </c>
      <c r="E142" s="220"/>
      <c r="F142" s="222" t="s">
        <v>208</v>
      </c>
      <c r="G142" s="220"/>
      <c r="H142" s="223">
        <v>1.3060000000000001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9" t="s">
        <v>138</v>
      </c>
      <c r="AU142" s="229" t="s">
        <v>82</v>
      </c>
      <c r="AV142" s="13" t="s">
        <v>82</v>
      </c>
      <c r="AW142" s="13" t="s">
        <v>4</v>
      </c>
      <c r="AX142" s="13" t="s">
        <v>80</v>
      </c>
      <c r="AY142" s="229" t="s">
        <v>126</v>
      </c>
    </row>
    <row r="143" s="2" customFormat="1" ht="16.5" customHeight="1">
      <c r="A143" s="38"/>
      <c r="B143" s="39"/>
      <c r="C143" s="198" t="s">
        <v>8</v>
      </c>
      <c r="D143" s="198" t="s">
        <v>128</v>
      </c>
      <c r="E143" s="199" t="s">
        <v>209</v>
      </c>
      <c r="F143" s="200" t="s">
        <v>210</v>
      </c>
      <c r="G143" s="201" t="s">
        <v>211</v>
      </c>
      <c r="H143" s="202">
        <v>13.156000000000001</v>
      </c>
      <c r="I143" s="203"/>
      <c r="J143" s="204">
        <f>ROUND(I143*H143,2)</f>
        <v>0</v>
      </c>
      <c r="K143" s="205"/>
      <c r="L143" s="44"/>
      <c r="M143" s="206" t="s">
        <v>19</v>
      </c>
      <c r="N143" s="207" t="s">
        <v>46</v>
      </c>
      <c r="O143" s="84"/>
      <c r="P143" s="208">
        <f>O143*H143</f>
        <v>0</v>
      </c>
      <c r="Q143" s="208">
        <v>0.0026900000000000001</v>
      </c>
      <c r="R143" s="208">
        <f>Q143*H143</f>
        <v>0.03538964</v>
      </c>
      <c r="S143" s="208">
        <v>0</v>
      </c>
      <c r="T143" s="20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0" t="s">
        <v>132</v>
      </c>
      <c r="AT143" s="210" t="s">
        <v>128</v>
      </c>
      <c r="AU143" s="210" t="s">
        <v>82</v>
      </c>
      <c r="AY143" s="17" t="s">
        <v>126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17" t="s">
        <v>80</v>
      </c>
      <c r="BK143" s="211">
        <f>ROUND(I143*H143,2)</f>
        <v>0</v>
      </c>
      <c r="BL143" s="17" t="s">
        <v>132</v>
      </c>
      <c r="BM143" s="210" t="s">
        <v>212</v>
      </c>
    </row>
    <row r="144" s="2" customFormat="1">
      <c r="A144" s="38"/>
      <c r="B144" s="39"/>
      <c r="C144" s="40"/>
      <c r="D144" s="212" t="s">
        <v>134</v>
      </c>
      <c r="E144" s="40"/>
      <c r="F144" s="213" t="s">
        <v>213</v>
      </c>
      <c r="G144" s="40"/>
      <c r="H144" s="40"/>
      <c r="I144" s="214"/>
      <c r="J144" s="40"/>
      <c r="K144" s="40"/>
      <c r="L144" s="44"/>
      <c r="M144" s="215"/>
      <c r="N144" s="216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134</v>
      </c>
      <c r="AU144" s="17" t="s">
        <v>82</v>
      </c>
    </row>
    <row r="145" s="2" customFormat="1">
      <c r="A145" s="38"/>
      <c r="B145" s="39"/>
      <c r="C145" s="40"/>
      <c r="D145" s="217" t="s">
        <v>136</v>
      </c>
      <c r="E145" s="40"/>
      <c r="F145" s="218" t="s">
        <v>214</v>
      </c>
      <c r="G145" s="40"/>
      <c r="H145" s="40"/>
      <c r="I145" s="214"/>
      <c r="J145" s="40"/>
      <c r="K145" s="40"/>
      <c r="L145" s="44"/>
      <c r="M145" s="215"/>
      <c r="N145" s="216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136</v>
      </c>
      <c r="AU145" s="17" t="s">
        <v>82</v>
      </c>
    </row>
    <row r="146" s="13" customFormat="1">
      <c r="A146" s="13"/>
      <c r="B146" s="219"/>
      <c r="C146" s="220"/>
      <c r="D146" s="212" t="s">
        <v>138</v>
      </c>
      <c r="E146" s="221" t="s">
        <v>19</v>
      </c>
      <c r="F146" s="222" t="s">
        <v>215</v>
      </c>
      <c r="G146" s="220"/>
      <c r="H146" s="223">
        <v>7.9199999999999999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9" t="s">
        <v>138</v>
      </c>
      <c r="AU146" s="229" t="s">
        <v>82</v>
      </c>
      <c r="AV146" s="13" t="s">
        <v>82</v>
      </c>
      <c r="AW146" s="13" t="s">
        <v>37</v>
      </c>
      <c r="AX146" s="13" t="s">
        <v>75</v>
      </c>
      <c r="AY146" s="229" t="s">
        <v>126</v>
      </c>
    </row>
    <row r="147" s="13" customFormat="1">
      <c r="A147" s="13"/>
      <c r="B147" s="219"/>
      <c r="C147" s="220"/>
      <c r="D147" s="212" t="s">
        <v>138</v>
      </c>
      <c r="E147" s="221" t="s">
        <v>19</v>
      </c>
      <c r="F147" s="222" t="s">
        <v>216</v>
      </c>
      <c r="G147" s="220"/>
      <c r="H147" s="223">
        <v>5.2359999999999998</v>
      </c>
      <c r="I147" s="224"/>
      <c r="J147" s="220"/>
      <c r="K147" s="220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138</v>
      </c>
      <c r="AU147" s="229" t="s">
        <v>82</v>
      </c>
      <c r="AV147" s="13" t="s">
        <v>82</v>
      </c>
      <c r="AW147" s="13" t="s">
        <v>37</v>
      </c>
      <c r="AX147" s="13" t="s">
        <v>75</v>
      </c>
      <c r="AY147" s="229" t="s">
        <v>126</v>
      </c>
    </row>
    <row r="148" s="15" customFormat="1">
      <c r="A148" s="15"/>
      <c r="B148" s="240"/>
      <c r="C148" s="241"/>
      <c r="D148" s="212" t="s">
        <v>138</v>
      </c>
      <c r="E148" s="242" t="s">
        <v>19</v>
      </c>
      <c r="F148" s="243" t="s">
        <v>217</v>
      </c>
      <c r="G148" s="241"/>
      <c r="H148" s="244">
        <v>13.156000000000001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0" t="s">
        <v>138</v>
      </c>
      <c r="AU148" s="250" t="s">
        <v>82</v>
      </c>
      <c r="AV148" s="15" t="s">
        <v>132</v>
      </c>
      <c r="AW148" s="15" t="s">
        <v>37</v>
      </c>
      <c r="AX148" s="15" t="s">
        <v>80</v>
      </c>
      <c r="AY148" s="250" t="s">
        <v>126</v>
      </c>
    </row>
    <row r="149" s="2" customFormat="1" ht="16.5" customHeight="1">
      <c r="A149" s="38"/>
      <c r="B149" s="39"/>
      <c r="C149" s="198" t="s">
        <v>218</v>
      </c>
      <c r="D149" s="198" t="s">
        <v>128</v>
      </c>
      <c r="E149" s="199" t="s">
        <v>219</v>
      </c>
      <c r="F149" s="200" t="s">
        <v>220</v>
      </c>
      <c r="G149" s="201" t="s">
        <v>211</v>
      </c>
      <c r="H149" s="202">
        <v>13.156000000000001</v>
      </c>
      <c r="I149" s="203"/>
      <c r="J149" s="204">
        <f>ROUND(I149*H149,2)</f>
        <v>0</v>
      </c>
      <c r="K149" s="205"/>
      <c r="L149" s="44"/>
      <c r="M149" s="206" t="s">
        <v>19</v>
      </c>
      <c r="N149" s="207" t="s">
        <v>46</v>
      </c>
      <c r="O149" s="84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0" t="s">
        <v>132</v>
      </c>
      <c r="AT149" s="210" t="s">
        <v>128</v>
      </c>
      <c r="AU149" s="210" t="s">
        <v>82</v>
      </c>
      <c r="AY149" s="17" t="s">
        <v>126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7" t="s">
        <v>80</v>
      </c>
      <c r="BK149" s="211">
        <f>ROUND(I149*H149,2)</f>
        <v>0</v>
      </c>
      <c r="BL149" s="17" t="s">
        <v>132</v>
      </c>
      <c r="BM149" s="210" t="s">
        <v>221</v>
      </c>
    </row>
    <row r="150" s="2" customFormat="1">
      <c r="A150" s="38"/>
      <c r="B150" s="39"/>
      <c r="C150" s="40"/>
      <c r="D150" s="212" t="s">
        <v>134</v>
      </c>
      <c r="E150" s="40"/>
      <c r="F150" s="213" t="s">
        <v>222</v>
      </c>
      <c r="G150" s="40"/>
      <c r="H150" s="40"/>
      <c r="I150" s="214"/>
      <c r="J150" s="40"/>
      <c r="K150" s="40"/>
      <c r="L150" s="44"/>
      <c r="M150" s="215"/>
      <c r="N150" s="216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134</v>
      </c>
      <c r="AU150" s="17" t="s">
        <v>82</v>
      </c>
    </row>
    <row r="151" s="2" customFormat="1">
      <c r="A151" s="38"/>
      <c r="B151" s="39"/>
      <c r="C151" s="40"/>
      <c r="D151" s="217" t="s">
        <v>136</v>
      </c>
      <c r="E151" s="40"/>
      <c r="F151" s="218" t="s">
        <v>223</v>
      </c>
      <c r="G151" s="40"/>
      <c r="H151" s="40"/>
      <c r="I151" s="214"/>
      <c r="J151" s="40"/>
      <c r="K151" s="40"/>
      <c r="L151" s="44"/>
      <c r="M151" s="215"/>
      <c r="N151" s="216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136</v>
      </c>
      <c r="AU151" s="17" t="s">
        <v>82</v>
      </c>
    </row>
    <row r="152" s="2" customFormat="1" ht="21.75" customHeight="1">
      <c r="A152" s="38"/>
      <c r="B152" s="39"/>
      <c r="C152" s="198" t="s">
        <v>224</v>
      </c>
      <c r="D152" s="198" t="s">
        <v>128</v>
      </c>
      <c r="E152" s="199" t="s">
        <v>225</v>
      </c>
      <c r="F152" s="200" t="s">
        <v>226</v>
      </c>
      <c r="G152" s="201" t="s">
        <v>173</v>
      </c>
      <c r="H152" s="202">
        <v>0.75700000000000001</v>
      </c>
      <c r="I152" s="203"/>
      <c r="J152" s="204">
        <f>ROUND(I152*H152,2)</f>
        <v>0</v>
      </c>
      <c r="K152" s="205"/>
      <c r="L152" s="44"/>
      <c r="M152" s="206" t="s">
        <v>19</v>
      </c>
      <c r="N152" s="207" t="s">
        <v>46</v>
      </c>
      <c r="O152" s="84"/>
      <c r="P152" s="208">
        <f>O152*H152</f>
        <v>0</v>
      </c>
      <c r="Q152" s="208">
        <v>1.0606199999999999</v>
      </c>
      <c r="R152" s="208">
        <f>Q152*H152</f>
        <v>0.8028893399999999</v>
      </c>
      <c r="S152" s="208">
        <v>0</v>
      </c>
      <c r="T152" s="20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0" t="s">
        <v>132</v>
      </c>
      <c r="AT152" s="210" t="s">
        <v>128</v>
      </c>
      <c r="AU152" s="210" t="s">
        <v>82</v>
      </c>
      <c r="AY152" s="17" t="s">
        <v>126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17" t="s">
        <v>80</v>
      </c>
      <c r="BK152" s="211">
        <f>ROUND(I152*H152,2)</f>
        <v>0</v>
      </c>
      <c r="BL152" s="17" t="s">
        <v>132</v>
      </c>
      <c r="BM152" s="210" t="s">
        <v>227</v>
      </c>
    </row>
    <row r="153" s="2" customFormat="1">
      <c r="A153" s="38"/>
      <c r="B153" s="39"/>
      <c r="C153" s="40"/>
      <c r="D153" s="212" t="s">
        <v>134</v>
      </c>
      <c r="E153" s="40"/>
      <c r="F153" s="213" t="s">
        <v>228</v>
      </c>
      <c r="G153" s="40"/>
      <c r="H153" s="40"/>
      <c r="I153" s="214"/>
      <c r="J153" s="40"/>
      <c r="K153" s="40"/>
      <c r="L153" s="44"/>
      <c r="M153" s="215"/>
      <c r="N153" s="216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134</v>
      </c>
      <c r="AU153" s="17" t="s">
        <v>82</v>
      </c>
    </row>
    <row r="154" s="2" customFormat="1">
      <c r="A154" s="38"/>
      <c r="B154" s="39"/>
      <c r="C154" s="40"/>
      <c r="D154" s="217" t="s">
        <v>136</v>
      </c>
      <c r="E154" s="40"/>
      <c r="F154" s="218" t="s">
        <v>229</v>
      </c>
      <c r="G154" s="40"/>
      <c r="H154" s="40"/>
      <c r="I154" s="214"/>
      <c r="J154" s="40"/>
      <c r="K154" s="40"/>
      <c r="L154" s="44"/>
      <c r="M154" s="215"/>
      <c r="N154" s="216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136</v>
      </c>
      <c r="AU154" s="17" t="s">
        <v>82</v>
      </c>
    </row>
    <row r="155" s="14" customFormat="1">
      <c r="A155" s="14"/>
      <c r="B155" s="230"/>
      <c r="C155" s="231"/>
      <c r="D155" s="212" t="s">
        <v>138</v>
      </c>
      <c r="E155" s="232" t="s">
        <v>19</v>
      </c>
      <c r="F155" s="233" t="s">
        <v>230</v>
      </c>
      <c r="G155" s="231"/>
      <c r="H155" s="232" t="s">
        <v>19</v>
      </c>
      <c r="I155" s="234"/>
      <c r="J155" s="231"/>
      <c r="K155" s="231"/>
      <c r="L155" s="235"/>
      <c r="M155" s="236"/>
      <c r="N155" s="237"/>
      <c r="O155" s="237"/>
      <c r="P155" s="237"/>
      <c r="Q155" s="237"/>
      <c r="R155" s="237"/>
      <c r="S155" s="237"/>
      <c r="T155" s="23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39" t="s">
        <v>138</v>
      </c>
      <c r="AU155" s="239" t="s">
        <v>82</v>
      </c>
      <c r="AV155" s="14" t="s">
        <v>80</v>
      </c>
      <c r="AW155" s="14" t="s">
        <v>37</v>
      </c>
      <c r="AX155" s="14" t="s">
        <v>75</v>
      </c>
      <c r="AY155" s="239" t="s">
        <v>126</v>
      </c>
    </row>
    <row r="156" s="14" customFormat="1">
      <c r="A156" s="14"/>
      <c r="B156" s="230"/>
      <c r="C156" s="231"/>
      <c r="D156" s="212" t="s">
        <v>138</v>
      </c>
      <c r="E156" s="232" t="s">
        <v>19</v>
      </c>
      <c r="F156" s="233" t="s">
        <v>231</v>
      </c>
      <c r="G156" s="231"/>
      <c r="H156" s="232" t="s">
        <v>19</v>
      </c>
      <c r="I156" s="234"/>
      <c r="J156" s="231"/>
      <c r="K156" s="231"/>
      <c r="L156" s="235"/>
      <c r="M156" s="236"/>
      <c r="N156" s="237"/>
      <c r="O156" s="237"/>
      <c r="P156" s="237"/>
      <c r="Q156" s="237"/>
      <c r="R156" s="237"/>
      <c r="S156" s="237"/>
      <c r="T156" s="23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9" t="s">
        <v>138</v>
      </c>
      <c r="AU156" s="239" t="s">
        <v>82</v>
      </c>
      <c r="AV156" s="14" t="s">
        <v>80</v>
      </c>
      <c r="AW156" s="14" t="s">
        <v>37</v>
      </c>
      <c r="AX156" s="14" t="s">
        <v>75</v>
      </c>
      <c r="AY156" s="239" t="s">
        <v>126</v>
      </c>
    </row>
    <row r="157" s="13" customFormat="1">
      <c r="A157" s="13"/>
      <c r="B157" s="219"/>
      <c r="C157" s="220"/>
      <c r="D157" s="212" t="s">
        <v>138</v>
      </c>
      <c r="E157" s="221" t="s">
        <v>19</v>
      </c>
      <c r="F157" s="222" t="s">
        <v>232</v>
      </c>
      <c r="G157" s="220"/>
      <c r="H157" s="223">
        <v>0.75700000000000001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138</v>
      </c>
      <c r="AU157" s="229" t="s">
        <v>82</v>
      </c>
      <c r="AV157" s="13" t="s">
        <v>82</v>
      </c>
      <c r="AW157" s="13" t="s">
        <v>37</v>
      </c>
      <c r="AX157" s="13" t="s">
        <v>80</v>
      </c>
      <c r="AY157" s="229" t="s">
        <v>126</v>
      </c>
    </row>
    <row r="158" s="12" customFormat="1" ht="22.8" customHeight="1">
      <c r="A158" s="12"/>
      <c r="B158" s="182"/>
      <c r="C158" s="183"/>
      <c r="D158" s="184" t="s">
        <v>74</v>
      </c>
      <c r="E158" s="196" t="s">
        <v>145</v>
      </c>
      <c r="F158" s="196" t="s">
        <v>233</v>
      </c>
      <c r="G158" s="183"/>
      <c r="H158" s="183"/>
      <c r="I158" s="186"/>
      <c r="J158" s="197">
        <f>BK158</f>
        <v>0</v>
      </c>
      <c r="K158" s="183"/>
      <c r="L158" s="188"/>
      <c r="M158" s="189"/>
      <c r="N158" s="190"/>
      <c r="O158" s="190"/>
      <c r="P158" s="191">
        <f>SUM(P159:P167)</f>
        <v>0</v>
      </c>
      <c r="Q158" s="190"/>
      <c r="R158" s="191">
        <f>SUM(R159:R167)</f>
        <v>0.42346808000000002</v>
      </c>
      <c r="S158" s="190"/>
      <c r="T158" s="192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3" t="s">
        <v>80</v>
      </c>
      <c r="AT158" s="194" t="s">
        <v>74</v>
      </c>
      <c r="AU158" s="194" t="s">
        <v>80</v>
      </c>
      <c r="AY158" s="193" t="s">
        <v>126</v>
      </c>
      <c r="BK158" s="195">
        <f>SUM(BK159:BK167)</f>
        <v>0</v>
      </c>
    </row>
    <row r="159" s="2" customFormat="1" ht="24.15" customHeight="1">
      <c r="A159" s="38"/>
      <c r="B159" s="39"/>
      <c r="C159" s="198" t="s">
        <v>234</v>
      </c>
      <c r="D159" s="198" t="s">
        <v>128</v>
      </c>
      <c r="E159" s="199" t="s">
        <v>235</v>
      </c>
      <c r="F159" s="200" t="s">
        <v>236</v>
      </c>
      <c r="G159" s="201" t="s">
        <v>211</v>
      </c>
      <c r="H159" s="202">
        <v>1.5609999999999999</v>
      </c>
      <c r="I159" s="203"/>
      <c r="J159" s="204">
        <f>ROUND(I159*H159,2)</f>
        <v>0</v>
      </c>
      <c r="K159" s="205"/>
      <c r="L159" s="44"/>
      <c r="M159" s="206" t="s">
        <v>19</v>
      </c>
      <c r="N159" s="207" t="s">
        <v>46</v>
      </c>
      <c r="O159" s="84"/>
      <c r="P159" s="208">
        <f>O159*H159</f>
        <v>0</v>
      </c>
      <c r="Q159" s="208">
        <v>0.27128000000000002</v>
      </c>
      <c r="R159" s="208">
        <f>Q159*H159</f>
        <v>0.42346808000000002</v>
      </c>
      <c r="S159" s="208">
        <v>0</v>
      </c>
      <c r="T159" s="20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0" t="s">
        <v>132</v>
      </c>
      <c r="AT159" s="210" t="s">
        <v>128</v>
      </c>
      <c r="AU159" s="210" t="s">
        <v>82</v>
      </c>
      <c r="AY159" s="17" t="s">
        <v>126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7" t="s">
        <v>80</v>
      </c>
      <c r="BK159" s="211">
        <f>ROUND(I159*H159,2)</f>
        <v>0</v>
      </c>
      <c r="BL159" s="17" t="s">
        <v>132</v>
      </c>
      <c r="BM159" s="210" t="s">
        <v>237</v>
      </c>
    </row>
    <row r="160" s="2" customFormat="1">
      <c r="A160" s="38"/>
      <c r="B160" s="39"/>
      <c r="C160" s="40"/>
      <c r="D160" s="212" t="s">
        <v>134</v>
      </c>
      <c r="E160" s="40"/>
      <c r="F160" s="213" t="s">
        <v>238</v>
      </c>
      <c r="G160" s="40"/>
      <c r="H160" s="40"/>
      <c r="I160" s="214"/>
      <c r="J160" s="40"/>
      <c r="K160" s="40"/>
      <c r="L160" s="44"/>
      <c r="M160" s="215"/>
      <c r="N160" s="216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134</v>
      </c>
      <c r="AU160" s="17" t="s">
        <v>82</v>
      </c>
    </row>
    <row r="161" s="2" customFormat="1">
      <c r="A161" s="38"/>
      <c r="B161" s="39"/>
      <c r="C161" s="40"/>
      <c r="D161" s="217" t="s">
        <v>136</v>
      </c>
      <c r="E161" s="40"/>
      <c r="F161" s="218" t="s">
        <v>239</v>
      </c>
      <c r="G161" s="40"/>
      <c r="H161" s="40"/>
      <c r="I161" s="214"/>
      <c r="J161" s="40"/>
      <c r="K161" s="40"/>
      <c r="L161" s="44"/>
      <c r="M161" s="215"/>
      <c r="N161" s="216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136</v>
      </c>
      <c r="AU161" s="17" t="s">
        <v>82</v>
      </c>
    </row>
    <row r="162" s="14" customFormat="1">
      <c r="A162" s="14"/>
      <c r="B162" s="230"/>
      <c r="C162" s="231"/>
      <c r="D162" s="212" t="s">
        <v>138</v>
      </c>
      <c r="E162" s="232" t="s">
        <v>19</v>
      </c>
      <c r="F162" s="233" t="s">
        <v>240</v>
      </c>
      <c r="G162" s="231"/>
      <c r="H162" s="232" t="s">
        <v>19</v>
      </c>
      <c r="I162" s="234"/>
      <c r="J162" s="231"/>
      <c r="K162" s="231"/>
      <c r="L162" s="235"/>
      <c r="M162" s="236"/>
      <c r="N162" s="237"/>
      <c r="O162" s="237"/>
      <c r="P162" s="237"/>
      <c r="Q162" s="237"/>
      <c r="R162" s="237"/>
      <c r="S162" s="237"/>
      <c r="T162" s="23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9" t="s">
        <v>138</v>
      </c>
      <c r="AU162" s="239" t="s">
        <v>82</v>
      </c>
      <c r="AV162" s="14" t="s">
        <v>80</v>
      </c>
      <c r="AW162" s="14" t="s">
        <v>37</v>
      </c>
      <c r="AX162" s="14" t="s">
        <v>75</v>
      </c>
      <c r="AY162" s="239" t="s">
        <v>126</v>
      </c>
    </row>
    <row r="163" s="13" customFormat="1">
      <c r="A163" s="13"/>
      <c r="B163" s="219"/>
      <c r="C163" s="220"/>
      <c r="D163" s="212" t="s">
        <v>138</v>
      </c>
      <c r="E163" s="221" t="s">
        <v>19</v>
      </c>
      <c r="F163" s="222" t="s">
        <v>241</v>
      </c>
      <c r="G163" s="220"/>
      <c r="H163" s="223">
        <v>1.5609999999999999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9" t="s">
        <v>138</v>
      </c>
      <c r="AU163" s="229" t="s">
        <v>82</v>
      </c>
      <c r="AV163" s="13" t="s">
        <v>82</v>
      </c>
      <c r="AW163" s="13" t="s">
        <v>37</v>
      </c>
      <c r="AX163" s="13" t="s">
        <v>80</v>
      </c>
      <c r="AY163" s="229" t="s">
        <v>126</v>
      </c>
    </row>
    <row r="164" s="2" customFormat="1" ht="44.25" customHeight="1">
      <c r="A164" s="38"/>
      <c r="B164" s="39"/>
      <c r="C164" s="198" t="s">
        <v>242</v>
      </c>
      <c r="D164" s="198" t="s">
        <v>128</v>
      </c>
      <c r="E164" s="199" t="s">
        <v>243</v>
      </c>
      <c r="F164" s="200" t="s">
        <v>244</v>
      </c>
      <c r="G164" s="201" t="s">
        <v>245</v>
      </c>
      <c r="H164" s="202">
        <v>1</v>
      </c>
      <c r="I164" s="203"/>
      <c r="J164" s="204">
        <f>ROUND(I164*H164,2)</f>
        <v>0</v>
      </c>
      <c r="K164" s="205"/>
      <c r="L164" s="44"/>
      <c r="M164" s="206" t="s">
        <v>19</v>
      </c>
      <c r="N164" s="207" t="s">
        <v>46</v>
      </c>
      <c r="O164" s="84"/>
      <c r="P164" s="208">
        <f>O164*H164</f>
        <v>0</v>
      </c>
      <c r="Q164" s="208">
        <v>0</v>
      </c>
      <c r="R164" s="208">
        <f>Q164*H164</f>
        <v>0</v>
      </c>
      <c r="S164" s="208">
        <v>0</v>
      </c>
      <c r="T164" s="20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0" t="s">
        <v>132</v>
      </c>
      <c r="AT164" s="210" t="s">
        <v>128</v>
      </c>
      <c r="AU164" s="210" t="s">
        <v>82</v>
      </c>
      <c r="AY164" s="17" t="s">
        <v>126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7" t="s">
        <v>80</v>
      </c>
      <c r="BK164" s="211">
        <f>ROUND(I164*H164,2)</f>
        <v>0</v>
      </c>
      <c r="BL164" s="17" t="s">
        <v>132</v>
      </c>
      <c r="BM164" s="210" t="s">
        <v>246</v>
      </c>
    </row>
    <row r="165" s="2" customFormat="1">
      <c r="A165" s="38"/>
      <c r="B165" s="39"/>
      <c r="C165" s="40"/>
      <c r="D165" s="212" t="s">
        <v>134</v>
      </c>
      <c r="E165" s="40"/>
      <c r="F165" s="213" t="s">
        <v>244</v>
      </c>
      <c r="G165" s="40"/>
      <c r="H165" s="40"/>
      <c r="I165" s="214"/>
      <c r="J165" s="40"/>
      <c r="K165" s="40"/>
      <c r="L165" s="44"/>
      <c r="M165" s="215"/>
      <c r="N165" s="216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134</v>
      </c>
      <c r="AU165" s="17" t="s">
        <v>82</v>
      </c>
    </row>
    <row r="166" s="2" customFormat="1" ht="44.25" customHeight="1">
      <c r="A166" s="38"/>
      <c r="B166" s="39"/>
      <c r="C166" s="198" t="s">
        <v>247</v>
      </c>
      <c r="D166" s="198" t="s">
        <v>128</v>
      </c>
      <c r="E166" s="199" t="s">
        <v>248</v>
      </c>
      <c r="F166" s="200" t="s">
        <v>249</v>
      </c>
      <c r="G166" s="201" t="s">
        <v>245</v>
      </c>
      <c r="H166" s="202">
        <v>1</v>
      </c>
      <c r="I166" s="203"/>
      <c r="J166" s="204">
        <f>ROUND(I166*H166,2)</f>
        <v>0</v>
      </c>
      <c r="K166" s="205"/>
      <c r="L166" s="44"/>
      <c r="M166" s="206" t="s">
        <v>19</v>
      </c>
      <c r="N166" s="207" t="s">
        <v>46</v>
      </c>
      <c r="O166" s="84"/>
      <c r="P166" s="208">
        <f>O166*H166</f>
        <v>0</v>
      </c>
      <c r="Q166" s="208">
        <v>0</v>
      </c>
      <c r="R166" s="208">
        <f>Q166*H166</f>
        <v>0</v>
      </c>
      <c r="S166" s="208">
        <v>0</v>
      </c>
      <c r="T166" s="20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0" t="s">
        <v>132</v>
      </c>
      <c r="AT166" s="210" t="s">
        <v>128</v>
      </c>
      <c r="AU166" s="210" t="s">
        <v>82</v>
      </c>
      <c r="AY166" s="17" t="s">
        <v>126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7" t="s">
        <v>80</v>
      </c>
      <c r="BK166" s="211">
        <f>ROUND(I166*H166,2)</f>
        <v>0</v>
      </c>
      <c r="BL166" s="17" t="s">
        <v>132</v>
      </c>
      <c r="BM166" s="210" t="s">
        <v>250</v>
      </c>
    </row>
    <row r="167" s="2" customFormat="1">
      <c r="A167" s="38"/>
      <c r="B167" s="39"/>
      <c r="C167" s="40"/>
      <c r="D167" s="212" t="s">
        <v>134</v>
      </c>
      <c r="E167" s="40"/>
      <c r="F167" s="213" t="s">
        <v>249</v>
      </c>
      <c r="G167" s="40"/>
      <c r="H167" s="40"/>
      <c r="I167" s="214"/>
      <c r="J167" s="40"/>
      <c r="K167" s="40"/>
      <c r="L167" s="44"/>
      <c r="M167" s="215"/>
      <c r="N167" s="216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134</v>
      </c>
      <c r="AU167" s="17" t="s">
        <v>82</v>
      </c>
    </row>
    <row r="168" s="12" customFormat="1" ht="22.8" customHeight="1">
      <c r="A168" s="12"/>
      <c r="B168" s="182"/>
      <c r="C168" s="183"/>
      <c r="D168" s="184" t="s">
        <v>74</v>
      </c>
      <c r="E168" s="196" t="s">
        <v>132</v>
      </c>
      <c r="F168" s="196" t="s">
        <v>251</v>
      </c>
      <c r="G168" s="183"/>
      <c r="H168" s="183"/>
      <c r="I168" s="186"/>
      <c r="J168" s="197">
        <f>BK168</f>
        <v>0</v>
      </c>
      <c r="K168" s="183"/>
      <c r="L168" s="188"/>
      <c r="M168" s="189"/>
      <c r="N168" s="190"/>
      <c r="O168" s="190"/>
      <c r="P168" s="191">
        <f>SUM(P169:P172)</f>
        <v>0</v>
      </c>
      <c r="Q168" s="190"/>
      <c r="R168" s="191">
        <f>SUM(R169:R172)</f>
        <v>0.089999999999999997</v>
      </c>
      <c r="S168" s="190"/>
      <c r="T168" s="192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3" t="s">
        <v>80</v>
      </c>
      <c r="AT168" s="194" t="s">
        <v>74</v>
      </c>
      <c r="AU168" s="194" t="s">
        <v>80</v>
      </c>
      <c r="AY168" s="193" t="s">
        <v>126</v>
      </c>
      <c r="BK168" s="195">
        <f>SUM(BK169:BK172)</f>
        <v>0</v>
      </c>
    </row>
    <row r="169" s="2" customFormat="1" ht="44.25" customHeight="1">
      <c r="A169" s="38"/>
      <c r="B169" s="39"/>
      <c r="C169" s="198" t="s">
        <v>252</v>
      </c>
      <c r="D169" s="198" t="s">
        <v>128</v>
      </c>
      <c r="E169" s="199" t="s">
        <v>253</v>
      </c>
      <c r="F169" s="200" t="s">
        <v>254</v>
      </c>
      <c r="G169" s="201" t="s">
        <v>245</v>
      </c>
      <c r="H169" s="202">
        <v>2</v>
      </c>
      <c r="I169" s="203"/>
      <c r="J169" s="204">
        <f>ROUND(I169*H169,2)</f>
        <v>0</v>
      </c>
      <c r="K169" s="205"/>
      <c r="L169" s="44"/>
      <c r="M169" s="206" t="s">
        <v>19</v>
      </c>
      <c r="N169" s="207" t="s">
        <v>46</v>
      </c>
      <c r="O169" s="84"/>
      <c r="P169" s="208">
        <f>O169*H169</f>
        <v>0</v>
      </c>
      <c r="Q169" s="208">
        <v>0.044999999999999998</v>
      </c>
      <c r="R169" s="208">
        <f>Q169*H169</f>
        <v>0.089999999999999997</v>
      </c>
      <c r="S169" s="208">
        <v>0</v>
      </c>
      <c r="T169" s="20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0" t="s">
        <v>132</v>
      </c>
      <c r="AT169" s="210" t="s">
        <v>128</v>
      </c>
      <c r="AU169" s="210" t="s">
        <v>82</v>
      </c>
      <c r="AY169" s="17" t="s">
        <v>126</v>
      </c>
      <c r="BE169" s="211">
        <f>IF(N169="základní",J169,0)</f>
        <v>0</v>
      </c>
      <c r="BF169" s="211">
        <f>IF(N169="snížená",J169,0)</f>
        <v>0</v>
      </c>
      <c r="BG169" s="211">
        <f>IF(N169="zákl. přenesená",J169,0)</f>
        <v>0</v>
      </c>
      <c r="BH169" s="211">
        <f>IF(N169="sníž. přenesená",J169,0)</f>
        <v>0</v>
      </c>
      <c r="BI169" s="211">
        <f>IF(N169="nulová",J169,0)</f>
        <v>0</v>
      </c>
      <c r="BJ169" s="17" t="s">
        <v>80</v>
      </c>
      <c r="BK169" s="211">
        <f>ROUND(I169*H169,2)</f>
        <v>0</v>
      </c>
      <c r="BL169" s="17" t="s">
        <v>132</v>
      </c>
      <c r="BM169" s="210" t="s">
        <v>255</v>
      </c>
    </row>
    <row r="170" s="2" customFormat="1">
      <c r="A170" s="38"/>
      <c r="B170" s="39"/>
      <c r="C170" s="40"/>
      <c r="D170" s="212" t="s">
        <v>134</v>
      </c>
      <c r="E170" s="40"/>
      <c r="F170" s="213" t="s">
        <v>254</v>
      </c>
      <c r="G170" s="40"/>
      <c r="H170" s="40"/>
      <c r="I170" s="214"/>
      <c r="J170" s="40"/>
      <c r="K170" s="40"/>
      <c r="L170" s="44"/>
      <c r="M170" s="215"/>
      <c r="N170" s="216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134</v>
      </c>
      <c r="AU170" s="17" t="s">
        <v>82</v>
      </c>
    </row>
    <row r="171" s="14" customFormat="1">
      <c r="A171" s="14"/>
      <c r="B171" s="230"/>
      <c r="C171" s="231"/>
      <c r="D171" s="212" t="s">
        <v>138</v>
      </c>
      <c r="E171" s="232" t="s">
        <v>19</v>
      </c>
      <c r="F171" s="233" t="s">
        <v>256</v>
      </c>
      <c r="G171" s="231"/>
      <c r="H171" s="232" t="s">
        <v>19</v>
      </c>
      <c r="I171" s="234"/>
      <c r="J171" s="231"/>
      <c r="K171" s="231"/>
      <c r="L171" s="235"/>
      <c r="M171" s="236"/>
      <c r="N171" s="237"/>
      <c r="O171" s="237"/>
      <c r="P171" s="237"/>
      <c r="Q171" s="237"/>
      <c r="R171" s="237"/>
      <c r="S171" s="237"/>
      <c r="T171" s="23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39" t="s">
        <v>138</v>
      </c>
      <c r="AU171" s="239" t="s">
        <v>82</v>
      </c>
      <c r="AV171" s="14" t="s">
        <v>80</v>
      </c>
      <c r="AW171" s="14" t="s">
        <v>37</v>
      </c>
      <c r="AX171" s="14" t="s">
        <v>75</v>
      </c>
      <c r="AY171" s="239" t="s">
        <v>126</v>
      </c>
    </row>
    <row r="172" s="13" customFormat="1">
      <c r="A172" s="13"/>
      <c r="B172" s="219"/>
      <c r="C172" s="220"/>
      <c r="D172" s="212" t="s">
        <v>138</v>
      </c>
      <c r="E172" s="221" t="s">
        <v>19</v>
      </c>
      <c r="F172" s="222" t="s">
        <v>82</v>
      </c>
      <c r="G172" s="220"/>
      <c r="H172" s="223">
        <v>2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9" t="s">
        <v>138</v>
      </c>
      <c r="AU172" s="229" t="s">
        <v>82</v>
      </c>
      <c r="AV172" s="13" t="s">
        <v>82</v>
      </c>
      <c r="AW172" s="13" t="s">
        <v>37</v>
      </c>
      <c r="AX172" s="13" t="s">
        <v>80</v>
      </c>
      <c r="AY172" s="229" t="s">
        <v>126</v>
      </c>
    </row>
    <row r="173" s="12" customFormat="1" ht="22.8" customHeight="1">
      <c r="A173" s="12"/>
      <c r="B173" s="182"/>
      <c r="C173" s="183"/>
      <c r="D173" s="184" t="s">
        <v>74</v>
      </c>
      <c r="E173" s="196" t="s">
        <v>164</v>
      </c>
      <c r="F173" s="196" t="s">
        <v>257</v>
      </c>
      <c r="G173" s="183"/>
      <c r="H173" s="183"/>
      <c r="I173" s="186"/>
      <c r="J173" s="197">
        <f>BK173</f>
        <v>0</v>
      </c>
      <c r="K173" s="183"/>
      <c r="L173" s="188"/>
      <c r="M173" s="189"/>
      <c r="N173" s="190"/>
      <c r="O173" s="190"/>
      <c r="P173" s="191">
        <f>SUM(P174:P204)</f>
        <v>0</v>
      </c>
      <c r="Q173" s="190"/>
      <c r="R173" s="191">
        <f>SUM(R174:R204)</f>
        <v>1.5162989</v>
      </c>
      <c r="S173" s="190"/>
      <c r="T173" s="192">
        <f>SUM(T174:T204)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3" t="s">
        <v>80</v>
      </c>
      <c r="AT173" s="194" t="s">
        <v>74</v>
      </c>
      <c r="AU173" s="194" t="s">
        <v>80</v>
      </c>
      <c r="AY173" s="193" t="s">
        <v>126</v>
      </c>
      <c r="BK173" s="195">
        <f>SUM(BK174:BK204)</f>
        <v>0</v>
      </c>
    </row>
    <row r="174" s="2" customFormat="1" ht="24.15" customHeight="1">
      <c r="A174" s="38"/>
      <c r="B174" s="39"/>
      <c r="C174" s="198" t="s">
        <v>258</v>
      </c>
      <c r="D174" s="198" t="s">
        <v>128</v>
      </c>
      <c r="E174" s="199" t="s">
        <v>259</v>
      </c>
      <c r="F174" s="200" t="s">
        <v>260</v>
      </c>
      <c r="G174" s="201" t="s">
        <v>211</v>
      </c>
      <c r="H174" s="202">
        <v>2.8399999999999999</v>
      </c>
      <c r="I174" s="203"/>
      <c r="J174" s="204">
        <f>ROUND(I174*H174,2)</f>
        <v>0</v>
      </c>
      <c r="K174" s="205"/>
      <c r="L174" s="44"/>
      <c r="M174" s="206" t="s">
        <v>19</v>
      </c>
      <c r="N174" s="207" t="s">
        <v>46</v>
      </c>
      <c r="O174" s="84"/>
      <c r="P174" s="208">
        <f>O174*H174</f>
        <v>0</v>
      </c>
      <c r="Q174" s="208">
        <v>0.020480000000000002</v>
      </c>
      <c r="R174" s="208">
        <f>Q174*H174</f>
        <v>0.058163200000000005</v>
      </c>
      <c r="S174" s="208">
        <v>0</v>
      </c>
      <c r="T174" s="20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0" t="s">
        <v>132</v>
      </c>
      <c r="AT174" s="210" t="s">
        <v>128</v>
      </c>
      <c r="AU174" s="210" t="s">
        <v>82</v>
      </c>
      <c r="AY174" s="17" t="s">
        <v>126</v>
      </c>
      <c r="BE174" s="211">
        <f>IF(N174="základní",J174,0)</f>
        <v>0</v>
      </c>
      <c r="BF174" s="211">
        <f>IF(N174="snížená",J174,0)</f>
        <v>0</v>
      </c>
      <c r="BG174" s="211">
        <f>IF(N174="zákl. přenesená",J174,0)</f>
        <v>0</v>
      </c>
      <c r="BH174" s="211">
        <f>IF(N174="sníž. přenesená",J174,0)</f>
        <v>0</v>
      </c>
      <c r="BI174" s="211">
        <f>IF(N174="nulová",J174,0)</f>
        <v>0</v>
      </c>
      <c r="BJ174" s="17" t="s">
        <v>80</v>
      </c>
      <c r="BK174" s="211">
        <f>ROUND(I174*H174,2)</f>
        <v>0</v>
      </c>
      <c r="BL174" s="17" t="s">
        <v>132</v>
      </c>
      <c r="BM174" s="210" t="s">
        <v>261</v>
      </c>
    </row>
    <row r="175" s="2" customFormat="1">
      <c r="A175" s="38"/>
      <c r="B175" s="39"/>
      <c r="C175" s="40"/>
      <c r="D175" s="212" t="s">
        <v>134</v>
      </c>
      <c r="E175" s="40"/>
      <c r="F175" s="213" t="s">
        <v>262</v>
      </c>
      <c r="G175" s="40"/>
      <c r="H175" s="40"/>
      <c r="I175" s="214"/>
      <c r="J175" s="40"/>
      <c r="K175" s="40"/>
      <c r="L175" s="44"/>
      <c r="M175" s="215"/>
      <c r="N175" s="216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134</v>
      </c>
      <c r="AU175" s="17" t="s">
        <v>82</v>
      </c>
    </row>
    <row r="176" s="2" customFormat="1">
      <c r="A176" s="38"/>
      <c r="B176" s="39"/>
      <c r="C176" s="40"/>
      <c r="D176" s="217" t="s">
        <v>136</v>
      </c>
      <c r="E176" s="40"/>
      <c r="F176" s="218" t="s">
        <v>263</v>
      </c>
      <c r="G176" s="40"/>
      <c r="H176" s="40"/>
      <c r="I176" s="214"/>
      <c r="J176" s="40"/>
      <c r="K176" s="40"/>
      <c r="L176" s="44"/>
      <c r="M176" s="215"/>
      <c r="N176" s="216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136</v>
      </c>
      <c r="AU176" s="17" t="s">
        <v>82</v>
      </c>
    </row>
    <row r="177" s="14" customFormat="1">
      <c r="A177" s="14"/>
      <c r="B177" s="230"/>
      <c r="C177" s="231"/>
      <c r="D177" s="212" t="s">
        <v>138</v>
      </c>
      <c r="E177" s="232" t="s">
        <v>19</v>
      </c>
      <c r="F177" s="233" t="s">
        <v>264</v>
      </c>
      <c r="G177" s="231"/>
      <c r="H177" s="232" t="s">
        <v>19</v>
      </c>
      <c r="I177" s="234"/>
      <c r="J177" s="231"/>
      <c r="K177" s="231"/>
      <c r="L177" s="235"/>
      <c r="M177" s="236"/>
      <c r="N177" s="237"/>
      <c r="O177" s="237"/>
      <c r="P177" s="237"/>
      <c r="Q177" s="237"/>
      <c r="R177" s="237"/>
      <c r="S177" s="237"/>
      <c r="T177" s="23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9" t="s">
        <v>138</v>
      </c>
      <c r="AU177" s="239" t="s">
        <v>82</v>
      </c>
      <c r="AV177" s="14" t="s">
        <v>80</v>
      </c>
      <c r="AW177" s="14" t="s">
        <v>37</v>
      </c>
      <c r="AX177" s="14" t="s">
        <v>75</v>
      </c>
      <c r="AY177" s="239" t="s">
        <v>126</v>
      </c>
    </row>
    <row r="178" s="13" customFormat="1">
      <c r="A178" s="13"/>
      <c r="B178" s="219"/>
      <c r="C178" s="220"/>
      <c r="D178" s="212" t="s">
        <v>138</v>
      </c>
      <c r="E178" s="221" t="s">
        <v>19</v>
      </c>
      <c r="F178" s="222" t="s">
        <v>265</v>
      </c>
      <c r="G178" s="220"/>
      <c r="H178" s="223">
        <v>0.66000000000000003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9" t="s">
        <v>138</v>
      </c>
      <c r="AU178" s="229" t="s">
        <v>82</v>
      </c>
      <c r="AV178" s="13" t="s">
        <v>82</v>
      </c>
      <c r="AW178" s="13" t="s">
        <v>37</v>
      </c>
      <c r="AX178" s="13" t="s">
        <v>75</v>
      </c>
      <c r="AY178" s="229" t="s">
        <v>126</v>
      </c>
    </row>
    <row r="179" s="14" customFormat="1">
      <c r="A179" s="14"/>
      <c r="B179" s="230"/>
      <c r="C179" s="231"/>
      <c r="D179" s="212" t="s">
        <v>138</v>
      </c>
      <c r="E179" s="232" t="s">
        <v>19</v>
      </c>
      <c r="F179" s="233" t="s">
        <v>266</v>
      </c>
      <c r="G179" s="231"/>
      <c r="H179" s="232" t="s">
        <v>19</v>
      </c>
      <c r="I179" s="234"/>
      <c r="J179" s="231"/>
      <c r="K179" s="231"/>
      <c r="L179" s="235"/>
      <c r="M179" s="236"/>
      <c r="N179" s="237"/>
      <c r="O179" s="237"/>
      <c r="P179" s="237"/>
      <c r="Q179" s="237"/>
      <c r="R179" s="237"/>
      <c r="S179" s="237"/>
      <c r="T179" s="23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39" t="s">
        <v>138</v>
      </c>
      <c r="AU179" s="239" t="s">
        <v>82</v>
      </c>
      <c r="AV179" s="14" t="s">
        <v>80</v>
      </c>
      <c r="AW179" s="14" t="s">
        <v>37</v>
      </c>
      <c r="AX179" s="14" t="s">
        <v>75</v>
      </c>
      <c r="AY179" s="239" t="s">
        <v>126</v>
      </c>
    </row>
    <row r="180" s="13" customFormat="1">
      <c r="A180" s="13"/>
      <c r="B180" s="219"/>
      <c r="C180" s="220"/>
      <c r="D180" s="212" t="s">
        <v>138</v>
      </c>
      <c r="E180" s="221" t="s">
        <v>19</v>
      </c>
      <c r="F180" s="222" t="s">
        <v>267</v>
      </c>
      <c r="G180" s="220"/>
      <c r="H180" s="223">
        <v>0.080000000000000002</v>
      </c>
      <c r="I180" s="224"/>
      <c r="J180" s="220"/>
      <c r="K180" s="220"/>
      <c r="L180" s="225"/>
      <c r="M180" s="226"/>
      <c r="N180" s="227"/>
      <c r="O180" s="227"/>
      <c r="P180" s="227"/>
      <c r="Q180" s="227"/>
      <c r="R180" s="227"/>
      <c r="S180" s="227"/>
      <c r="T180" s="22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9" t="s">
        <v>138</v>
      </c>
      <c r="AU180" s="229" t="s">
        <v>82</v>
      </c>
      <c r="AV180" s="13" t="s">
        <v>82</v>
      </c>
      <c r="AW180" s="13" t="s">
        <v>37</v>
      </c>
      <c r="AX180" s="13" t="s">
        <v>75</v>
      </c>
      <c r="AY180" s="229" t="s">
        <v>126</v>
      </c>
    </row>
    <row r="181" s="14" customFormat="1">
      <c r="A181" s="14"/>
      <c r="B181" s="230"/>
      <c r="C181" s="231"/>
      <c r="D181" s="212" t="s">
        <v>138</v>
      </c>
      <c r="E181" s="232" t="s">
        <v>19</v>
      </c>
      <c r="F181" s="233" t="s">
        <v>268</v>
      </c>
      <c r="G181" s="231"/>
      <c r="H181" s="232" t="s">
        <v>19</v>
      </c>
      <c r="I181" s="234"/>
      <c r="J181" s="231"/>
      <c r="K181" s="231"/>
      <c r="L181" s="235"/>
      <c r="M181" s="236"/>
      <c r="N181" s="237"/>
      <c r="O181" s="237"/>
      <c r="P181" s="237"/>
      <c r="Q181" s="237"/>
      <c r="R181" s="237"/>
      <c r="S181" s="237"/>
      <c r="T181" s="23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9" t="s">
        <v>138</v>
      </c>
      <c r="AU181" s="239" t="s">
        <v>82</v>
      </c>
      <c r="AV181" s="14" t="s">
        <v>80</v>
      </c>
      <c r="AW181" s="14" t="s">
        <v>37</v>
      </c>
      <c r="AX181" s="14" t="s">
        <v>75</v>
      </c>
      <c r="AY181" s="239" t="s">
        <v>126</v>
      </c>
    </row>
    <row r="182" s="13" customFormat="1">
      <c r="A182" s="13"/>
      <c r="B182" s="219"/>
      <c r="C182" s="220"/>
      <c r="D182" s="212" t="s">
        <v>138</v>
      </c>
      <c r="E182" s="221" t="s">
        <v>19</v>
      </c>
      <c r="F182" s="222" t="s">
        <v>269</v>
      </c>
      <c r="G182" s="220"/>
      <c r="H182" s="223">
        <v>2.1000000000000001</v>
      </c>
      <c r="I182" s="224"/>
      <c r="J182" s="220"/>
      <c r="K182" s="220"/>
      <c r="L182" s="225"/>
      <c r="M182" s="226"/>
      <c r="N182" s="227"/>
      <c r="O182" s="227"/>
      <c r="P182" s="227"/>
      <c r="Q182" s="227"/>
      <c r="R182" s="227"/>
      <c r="S182" s="227"/>
      <c r="T182" s="22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9" t="s">
        <v>138</v>
      </c>
      <c r="AU182" s="229" t="s">
        <v>82</v>
      </c>
      <c r="AV182" s="13" t="s">
        <v>82</v>
      </c>
      <c r="AW182" s="13" t="s">
        <v>37</v>
      </c>
      <c r="AX182" s="13" t="s">
        <v>75</v>
      </c>
      <c r="AY182" s="229" t="s">
        <v>126</v>
      </c>
    </row>
    <row r="183" s="15" customFormat="1">
      <c r="A183" s="15"/>
      <c r="B183" s="240"/>
      <c r="C183" s="241"/>
      <c r="D183" s="212" t="s">
        <v>138</v>
      </c>
      <c r="E183" s="242" t="s">
        <v>19</v>
      </c>
      <c r="F183" s="243" t="s">
        <v>217</v>
      </c>
      <c r="G183" s="241"/>
      <c r="H183" s="244">
        <v>2.8399999999999999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0" t="s">
        <v>138</v>
      </c>
      <c r="AU183" s="250" t="s">
        <v>82</v>
      </c>
      <c r="AV183" s="15" t="s">
        <v>132</v>
      </c>
      <c r="AW183" s="15" t="s">
        <v>37</v>
      </c>
      <c r="AX183" s="15" t="s">
        <v>80</v>
      </c>
      <c r="AY183" s="250" t="s">
        <v>126</v>
      </c>
    </row>
    <row r="184" s="2" customFormat="1" ht="21.75" customHeight="1">
      <c r="A184" s="38"/>
      <c r="B184" s="39"/>
      <c r="C184" s="198" t="s">
        <v>270</v>
      </c>
      <c r="D184" s="198" t="s">
        <v>128</v>
      </c>
      <c r="E184" s="199" t="s">
        <v>271</v>
      </c>
      <c r="F184" s="200" t="s">
        <v>272</v>
      </c>
      <c r="G184" s="201" t="s">
        <v>211</v>
      </c>
      <c r="H184" s="202">
        <v>2.1000000000000001</v>
      </c>
      <c r="I184" s="203"/>
      <c r="J184" s="204">
        <f>ROUND(I184*H184,2)</f>
        <v>0</v>
      </c>
      <c r="K184" s="205"/>
      <c r="L184" s="44"/>
      <c r="M184" s="206" t="s">
        <v>19</v>
      </c>
      <c r="N184" s="207" t="s">
        <v>46</v>
      </c>
      <c r="O184" s="84"/>
      <c r="P184" s="208">
        <f>O184*H184</f>
        <v>0</v>
      </c>
      <c r="Q184" s="208">
        <v>0.056000000000000001</v>
      </c>
      <c r="R184" s="208">
        <f>Q184*H184</f>
        <v>0.11760000000000001</v>
      </c>
      <c r="S184" s="208">
        <v>0</v>
      </c>
      <c r="T184" s="20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0" t="s">
        <v>132</v>
      </c>
      <c r="AT184" s="210" t="s">
        <v>128</v>
      </c>
      <c r="AU184" s="210" t="s">
        <v>82</v>
      </c>
      <c r="AY184" s="17" t="s">
        <v>126</v>
      </c>
      <c r="BE184" s="211">
        <f>IF(N184="základní",J184,0)</f>
        <v>0</v>
      </c>
      <c r="BF184" s="211">
        <f>IF(N184="snížená",J184,0)</f>
        <v>0</v>
      </c>
      <c r="BG184" s="211">
        <f>IF(N184="zákl. přenesená",J184,0)</f>
        <v>0</v>
      </c>
      <c r="BH184" s="211">
        <f>IF(N184="sníž. přenesená",J184,0)</f>
        <v>0</v>
      </c>
      <c r="BI184" s="211">
        <f>IF(N184="nulová",J184,0)</f>
        <v>0</v>
      </c>
      <c r="BJ184" s="17" t="s">
        <v>80</v>
      </c>
      <c r="BK184" s="211">
        <f>ROUND(I184*H184,2)</f>
        <v>0</v>
      </c>
      <c r="BL184" s="17" t="s">
        <v>132</v>
      </c>
      <c r="BM184" s="210" t="s">
        <v>273</v>
      </c>
    </row>
    <row r="185" s="2" customFormat="1">
      <c r="A185" s="38"/>
      <c r="B185" s="39"/>
      <c r="C185" s="40"/>
      <c r="D185" s="212" t="s">
        <v>134</v>
      </c>
      <c r="E185" s="40"/>
      <c r="F185" s="213" t="s">
        <v>274</v>
      </c>
      <c r="G185" s="40"/>
      <c r="H185" s="40"/>
      <c r="I185" s="214"/>
      <c r="J185" s="40"/>
      <c r="K185" s="40"/>
      <c r="L185" s="44"/>
      <c r="M185" s="215"/>
      <c r="N185" s="216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134</v>
      </c>
      <c r="AU185" s="17" t="s">
        <v>82</v>
      </c>
    </row>
    <row r="186" s="2" customFormat="1">
      <c r="A186" s="38"/>
      <c r="B186" s="39"/>
      <c r="C186" s="40"/>
      <c r="D186" s="217" t="s">
        <v>136</v>
      </c>
      <c r="E186" s="40"/>
      <c r="F186" s="218" t="s">
        <v>275</v>
      </c>
      <c r="G186" s="40"/>
      <c r="H186" s="40"/>
      <c r="I186" s="214"/>
      <c r="J186" s="40"/>
      <c r="K186" s="40"/>
      <c r="L186" s="44"/>
      <c r="M186" s="215"/>
      <c r="N186" s="216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136</v>
      </c>
      <c r="AU186" s="17" t="s">
        <v>82</v>
      </c>
    </row>
    <row r="187" s="14" customFormat="1">
      <c r="A187" s="14"/>
      <c r="B187" s="230"/>
      <c r="C187" s="231"/>
      <c r="D187" s="212" t="s">
        <v>138</v>
      </c>
      <c r="E187" s="232" t="s">
        <v>19</v>
      </c>
      <c r="F187" s="233" t="s">
        <v>276</v>
      </c>
      <c r="G187" s="231"/>
      <c r="H187" s="232" t="s">
        <v>19</v>
      </c>
      <c r="I187" s="234"/>
      <c r="J187" s="231"/>
      <c r="K187" s="231"/>
      <c r="L187" s="235"/>
      <c r="M187" s="236"/>
      <c r="N187" s="237"/>
      <c r="O187" s="237"/>
      <c r="P187" s="237"/>
      <c r="Q187" s="237"/>
      <c r="R187" s="237"/>
      <c r="S187" s="237"/>
      <c r="T187" s="23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9" t="s">
        <v>138</v>
      </c>
      <c r="AU187" s="239" t="s">
        <v>82</v>
      </c>
      <c r="AV187" s="14" t="s">
        <v>80</v>
      </c>
      <c r="AW187" s="14" t="s">
        <v>37</v>
      </c>
      <c r="AX187" s="14" t="s">
        <v>75</v>
      </c>
      <c r="AY187" s="239" t="s">
        <v>126</v>
      </c>
    </row>
    <row r="188" s="13" customFormat="1">
      <c r="A188" s="13"/>
      <c r="B188" s="219"/>
      <c r="C188" s="220"/>
      <c r="D188" s="212" t="s">
        <v>138</v>
      </c>
      <c r="E188" s="221" t="s">
        <v>19</v>
      </c>
      <c r="F188" s="222" t="s">
        <v>269</v>
      </c>
      <c r="G188" s="220"/>
      <c r="H188" s="223">
        <v>2.1000000000000001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138</v>
      </c>
      <c r="AU188" s="229" t="s">
        <v>82</v>
      </c>
      <c r="AV188" s="13" t="s">
        <v>82</v>
      </c>
      <c r="AW188" s="13" t="s">
        <v>37</v>
      </c>
      <c r="AX188" s="13" t="s">
        <v>80</v>
      </c>
      <c r="AY188" s="229" t="s">
        <v>126</v>
      </c>
    </row>
    <row r="189" s="2" customFormat="1" ht="24.15" customHeight="1">
      <c r="A189" s="38"/>
      <c r="B189" s="39"/>
      <c r="C189" s="198" t="s">
        <v>7</v>
      </c>
      <c r="D189" s="198" t="s">
        <v>128</v>
      </c>
      <c r="E189" s="199" t="s">
        <v>277</v>
      </c>
      <c r="F189" s="200" t="s">
        <v>278</v>
      </c>
      <c r="G189" s="201" t="s">
        <v>279</v>
      </c>
      <c r="H189" s="202">
        <v>8</v>
      </c>
      <c r="I189" s="203"/>
      <c r="J189" s="204">
        <f>ROUND(I189*H189,2)</f>
        <v>0</v>
      </c>
      <c r="K189" s="205"/>
      <c r="L189" s="44"/>
      <c r="M189" s="206" t="s">
        <v>19</v>
      </c>
      <c r="N189" s="207" t="s">
        <v>46</v>
      </c>
      <c r="O189" s="84"/>
      <c r="P189" s="208">
        <f>O189*H189</f>
        <v>0</v>
      </c>
      <c r="Q189" s="208">
        <v>0.1575</v>
      </c>
      <c r="R189" s="208">
        <f>Q189*H189</f>
        <v>1.26</v>
      </c>
      <c r="S189" s="208">
        <v>0</v>
      </c>
      <c r="T189" s="20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0" t="s">
        <v>132</v>
      </c>
      <c r="AT189" s="210" t="s">
        <v>128</v>
      </c>
      <c r="AU189" s="210" t="s">
        <v>82</v>
      </c>
      <c r="AY189" s="17" t="s">
        <v>126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7" t="s">
        <v>80</v>
      </c>
      <c r="BK189" s="211">
        <f>ROUND(I189*H189,2)</f>
        <v>0</v>
      </c>
      <c r="BL189" s="17" t="s">
        <v>132</v>
      </c>
      <c r="BM189" s="210" t="s">
        <v>280</v>
      </c>
    </row>
    <row r="190" s="2" customFormat="1">
      <c r="A190" s="38"/>
      <c r="B190" s="39"/>
      <c r="C190" s="40"/>
      <c r="D190" s="212" t="s">
        <v>134</v>
      </c>
      <c r="E190" s="40"/>
      <c r="F190" s="213" t="s">
        <v>281</v>
      </c>
      <c r="G190" s="40"/>
      <c r="H190" s="40"/>
      <c r="I190" s="214"/>
      <c r="J190" s="40"/>
      <c r="K190" s="40"/>
      <c r="L190" s="44"/>
      <c r="M190" s="215"/>
      <c r="N190" s="216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134</v>
      </c>
      <c r="AU190" s="17" t="s">
        <v>82</v>
      </c>
    </row>
    <row r="191" s="2" customFormat="1">
      <c r="A191" s="38"/>
      <c r="B191" s="39"/>
      <c r="C191" s="40"/>
      <c r="D191" s="217" t="s">
        <v>136</v>
      </c>
      <c r="E191" s="40"/>
      <c r="F191" s="218" t="s">
        <v>282</v>
      </c>
      <c r="G191" s="40"/>
      <c r="H191" s="40"/>
      <c r="I191" s="214"/>
      <c r="J191" s="40"/>
      <c r="K191" s="40"/>
      <c r="L191" s="44"/>
      <c r="M191" s="215"/>
      <c r="N191" s="216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136</v>
      </c>
      <c r="AU191" s="17" t="s">
        <v>82</v>
      </c>
    </row>
    <row r="192" s="14" customFormat="1">
      <c r="A192" s="14"/>
      <c r="B192" s="230"/>
      <c r="C192" s="231"/>
      <c r="D192" s="212" t="s">
        <v>138</v>
      </c>
      <c r="E192" s="232" t="s">
        <v>19</v>
      </c>
      <c r="F192" s="233" t="s">
        <v>264</v>
      </c>
      <c r="G192" s="231"/>
      <c r="H192" s="232" t="s">
        <v>19</v>
      </c>
      <c r="I192" s="234"/>
      <c r="J192" s="231"/>
      <c r="K192" s="231"/>
      <c r="L192" s="235"/>
      <c r="M192" s="236"/>
      <c r="N192" s="237"/>
      <c r="O192" s="237"/>
      <c r="P192" s="237"/>
      <c r="Q192" s="237"/>
      <c r="R192" s="237"/>
      <c r="S192" s="237"/>
      <c r="T192" s="23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9" t="s">
        <v>138</v>
      </c>
      <c r="AU192" s="239" t="s">
        <v>82</v>
      </c>
      <c r="AV192" s="14" t="s">
        <v>80</v>
      </c>
      <c r="AW192" s="14" t="s">
        <v>37</v>
      </c>
      <c r="AX192" s="14" t="s">
        <v>75</v>
      </c>
      <c r="AY192" s="239" t="s">
        <v>126</v>
      </c>
    </row>
    <row r="193" s="13" customFormat="1">
      <c r="A193" s="13"/>
      <c r="B193" s="219"/>
      <c r="C193" s="220"/>
      <c r="D193" s="212" t="s">
        <v>138</v>
      </c>
      <c r="E193" s="221" t="s">
        <v>19</v>
      </c>
      <c r="F193" s="222" t="s">
        <v>82</v>
      </c>
      <c r="G193" s="220"/>
      <c r="H193" s="223">
        <v>2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9" t="s">
        <v>138</v>
      </c>
      <c r="AU193" s="229" t="s">
        <v>82</v>
      </c>
      <c r="AV193" s="13" t="s">
        <v>82</v>
      </c>
      <c r="AW193" s="13" t="s">
        <v>37</v>
      </c>
      <c r="AX193" s="13" t="s">
        <v>75</v>
      </c>
      <c r="AY193" s="229" t="s">
        <v>126</v>
      </c>
    </row>
    <row r="194" s="14" customFormat="1">
      <c r="A194" s="14"/>
      <c r="B194" s="230"/>
      <c r="C194" s="231"/>
      <c r="D194" s="212" t="s">
        <v>138</v>
      </c>
      <c r="E194" s="232" t="s">
        <v>19</v>
      </c>
      <c r="F194" s="233" t="s">
        <v>283</v>
      </c>
      <c r="G194" s="231"/>
      <c r="H194" s="232" t="s">
        <v>19</v>
      </c>
      <c r="I194" s="234"/>
      <c r="J194" s="231"/>
      <c r="K194" s="231"/>
      <c r="L194" s="235"/>
      <c r="M194" s="236"/>
      <c r="N194" s="237"/>
      <c r="O194" s="237"/>
      <c r="P194" s="237"/>
      <c r="Q194" s="237"/>
      <c r="R194" s="237"/>
      <c r="S194" s="237"/>
      <c r="T194" s="23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9" t="s">
        <v>138</v>
      </c>
      <c r="AU194" s="239" t="s">
        <v>82</v>
      </c>
      <c r="AV194" s="14" t="s">
        <v>80</v>
      </c>
      <c r="AW194" s="14" t="s">
        <v>37</v>
      </c>
      <c r="AX194" s="14" t="s">
        <v>75</v>
      </c>
      <c r="AY194" s="239" t="s">
        <v>126</v>
      </c>
    </row>
    <row r="195" s="13" customFormat="1">
      <c r="A195" s="13"/>
      <c r="B195" s="219"/>
      <c r="C195" s="220"/>
      <c r="D195" s="212" t="s">
        <v>138</v>
      </c>
      <c r="E195" s="221" t="s">
        <v>19</v>
      </c>
      <c r="F195" s="222" t="s">
        <v>80</v>
      </c>
      <c r="G195" s="220"/>
      <c r="H195" s="223">
        <v>1</v>
      </c>
      <c r="I195" s="224"/>
      <c r="J195" s="220"/>
      <c r="K195" s="220"/>
      <c r="L195" s="225"/>
      <c r="M195" s="226"/>
      <c r="N195" s="227"/>
      <c r="O195" s="227"/>
      <c r="P195" s="227"/>
      <c r="Q195" s="227"/>
      <c r="R195" s="227"/>
      <c r="S195" s="227"/>
      <c r="T195" s="22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9" t="s">
        <v>138</v>
      </c>
      <c r="AU195" s="229" t="s">
        <v>82</v>
      </c>
      <c r="AV195" s="13" t="s">
        <v>82</v>
      </c>
      <c r="AW195" s="13" t="s">
        <v>37</v>
      </c>
      <c r="AX195" s="13" t="s">
        <v>75</v>
      </c>
      <c r="AY195" s="229" t="s">
        <v>126</v>
      </c>
    </row>
    <row r="196" s="14" customFormat="1">
      <c r="A196" s="14"/>
      <c r="B196" s="230"/>
      <c r="C196" s="231"/>
      <c r="D196" s="212" t="s">
        <v>138</v>
      </c>
      <c r="E196" s="232" t="s">
        <v>19</v>
      </c>
      <c r="F196" s="233" t="s">
        <v>266</v>
      </c>
      <c r="G196" s="231"/>
      <c r="H196" s="232" t="s">
        <v>19</v>
      </c>
      <c r="I196" s="234"/>
      <c r="J196" s="231"/>
      <c r="K196" s="231"/>
      <c r="L196" s="235"/>
      <c r="M196" s="236"/>
      <c r="N196" s="237"/>
      <c r="O196" s="237"/>
      <c r="P196" s="237"/>
      <c r="Q196" s="237"/>
      <c r="R196" s="237"/>
      <c r="S196" s="237"/>
      <c r="T196" s="23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9" t="s">
        <v>138</v>
      </c>
      <c r="AU196" s="239" t="s">
        <v>82</v>
      </c>
      <c r="AV196" s="14" t="s">
        <v>80</v>
      </c>
      <c r="AW196" s="14" t="s">
        <v>37</v>
      </c>
      <c r="AX196" s="14" t="s">
        <v>75</v>
      </c>
      <c r="AY196" s="239" t="s">
        <v>126</v>
      </c>
    </row>
    <row r="197" s="13" customFormat="1">
      <c r="A197" s="13"/>
      <c r="B197" s="219"/>
      <c r="C197" s="220"/>
      <c r="D197" s="212" t="s">
        <v>138</v>
      </c>
      <c r="E197" s="221" t="s">
        <v>19</v>
      </c>
      <c r="F197" s="222" t="s">
        <v>284</v>
      </c>
      <c r="G197" s="220"/>
      <c r="H197" s="223">
        <v>4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9" t="s">
        <v>138</v>
      </c>
      <c r="AU197" s="229" t="s">
        <v>82</v>
      </c>
      <c r="AV197" s="13" t="s">
        <v>82</v>
      </c>
      <c r="AW197" s="13" t="s">
        <v>37</v>
      </c>
      <c r="AX197" s="13" t="s">
        <v>75</v>
      </c>
      <c r="AY197" s="229" t="s">
        <v>126</v>
      </c>
    </row>
    <row r="198" s="14" customFormat="1">
      <c r="A198" s="14"/>
      <c r="B198" s="230"/>
      <c r="C198" s="231"/>
      <c r="D198" s="212" t="s">
        <v>138</v>
      </c>
      <c r="E198" s="232" t="s">
        <v>19</v>
      </c>
      <c r="F198" s="233" t="s">
        <v>268</v>
      </c>
      <c r="G198" s="231"/>
      <c r="H198" s="232" t="s">
        <v>19</v>
      </c>
      <c r="I198" s="234"/>
      <c r="J198" s="231"/>
      <c r="K198" s="231"/>
      <c r="L198" s="235"/>
      <c r="M198" s="236"/>
      <c r="N198" s="237"/>
      <c r="O198" s="237"/>
      <c r="P198" s="237"/>
      <c r="Q198" s="237"/>
      <c r="R198" s="237"/>
      <c r="S198" s="237"/>
      <c r="T198" s="23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9" t="s">
        <v>138</v>
      </c>
      <c r="AU198" s="239" t="s">
        <v>82</v>
      </c>
      <c r="AV198" s="14" t="s">
        <v>80</v>
      </c>
      <c r="AW198" s="14" t="s">
        <v>37</v>
      </c>
      <c r="AX198" s="14" t="s">
        <v>75</v>
      </c>
      <c r="AY198" s="239" t="s">
        <v>126</v>
      </c>
    </row>
    <row r="199" s="13" customFormat="1">
      <c r="A199" s="13"/>
      <c r="B199" s="219"/>
      <c r="C199" s="220"/>
      <c r="D199" s="212" t="s">
        <v>138</v>
      </c>
      <c r="E199" s="221" t="s">
        <v>19</v>
      </c>
      <c r="F199" s="222" t="s">
        <v>80</v>
      </c>
      <c r="G199" s="220"/>
      <c r="H199" s="223">
        <v>1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9" t="s">
        <v>138</v>
      </c>
      <c r="AU199" s="229" t="s">
        <v>82</v>
      </c>
      <c r="AV199" s="13" t="s">
        <v>82</v>
      </c>
      <c r="AW199" s="13" t="s">
        <v>37</v>
      </c>
      <c r="AX199" s="13" t="s">
        <v>75</v>
      </c>
      <c r="AY199" s="229" t="s">
        <v>126</v>
      </c>
    </row>
    <row r="200" s="15" customFormat="1">
      <c r="A200" s="15"/>
      <c r="B200" s="240"/>
      <c r="C200" s="241"/>
      <c r="D200" s="212" t="s">
        <v>138</v>
      </c>
      <c r="E200" s="242" t="s">
        <v>19</v>
      </c>
      <c r="F200" s="243" t="s">
        <v>217</v>
      </c>
      <c r="G200" s="241"/>
      <c r="H200" s="244">
        <v>8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0" t="s">
        <v>138</v>
      </c>
      <c r="AU200" s="250" t="s">
        <v>82</v>
      </c>
      <c r="AV200" s="15" t="s">
        <v>132</v>
      </c>
      <c r="AW200" s="15" t="s">
        <v>37</v>
      </c>
      <c r="AX200" s="15" t="s">
        <v>80</v>
      </c>
      <c r="AY200" s="250" t="s">
        <v>126</v>
      </c>
    </row>
    <row r="201" s="2" customFormat="1" ht="24.15" customHeight="1">
      <c r="A201" s="38"/>
      <c r="B201" s="39"/>
      <c r="C201" s="198" t="s">
        <v>285</v>
      </c>
      <c r="D201" s="198" t="s">
        <v>128</v>
      </c>
      <c r="E201" s="199" t="s">
        <v>286</v>
      </c>
      <c r="F201" s="200" t="s">
        <v>287</v>
      </c>
      <c r="G201" s="201" t="s">
        <v>131</v>
      </c>
      <c r="H201" s="202">
        <v>0.035000000000000003</v>
      </c>
      <c r="I201" s="203"/>
      <c r="J201" s="204">
        <f>ROUND(I201*H201,2)</f>
        <v>0</v>
      </c>
      <c r="K201" s="205"/>
      <c r="L201" s="44"/>
      <c r="M201" s="206" t="s">
        <v>19</v>
      </c>
      <c r="N201" s="207" t="s">
        <v>46</v>
      </c>
      <c r="O201" s="84"/>
      <c r="P201" s="208">
        <f>O201*H201</f>
        <v>0</v>
      </c>
      <c r="Q201" s="208">
        <v>2.3010199999999998</v>
      </c>
      <c r="R201" s="208">
        <f>Q201*H201</f>
        <v>0.080535700000000002</v>
      </c>
      <c r="S201" s="208">
        <v>0</v>
      </c>
      <c r="T201" s="20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10" t="s">
        <v>132</v>
      </c>
      <c r="AT201" s="210" t="s">
        <v>128</v>
      </c>
      <c r="AU201" s="210" t="s">
        <v>82</v>
      </c>
      <c r="AY201" s="17" t="s">
        <v>126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7" t="s">
        <v>80</v>
      </c>
      <c r="BK201" s="211">
        <f>ROUND(I201*H201,2)</f>
        <v>0</v>
      </c>
      <c r="BL201" s="17" t="s">
        <v>132</v>
      </c>
      <c r="BM201" s="210" t="s">
        <v>288</v>
      </c>
    </row>
    <row r="202" s="2" customFormat="1">
      <c r="A202" s="38"/>
      <c r="B202" s="39"/>
      <c r="C202" s="40"/>
      <c r="D202" s="212" t="s">
        <v>134</v>
      </c>
      <c r="E202" s="40"/>
      <c r="F202" s="213" t="s">
        <v>289</v>
      </c>
      <c r="G202" s="40"/>
      <c r="H202" s="40"/>
      <c r="I202" s="214"/>
      <c r="J202" s="40"/>
      <c r="K202" s="40"/>
      <c r="L202" s="44"/>
      <c r="M202" s="215"/>
      <c r="N202" s="216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134</v>
      </c>
      <c r="AU202" s="17" t="s">
        <v>82</v>
      </c>
    </row>
    <row r="203" s="2" customFormat="1">
      <c r="A203" s="38"/>
      <c r="B203" s="39"/>
      <c r="C203" s="40"/>
      <c r="D203" s="217" t="s">
        <v>136</v>
      </c>
      <c r="E203" s="40"/>
      <c r="F203" s="218" t="s">
        <v>290</v>
      </c>
      <c r="G203" s="40"/>
      <c r="H203" s="40"/>
      <c r="I203" s="214"/>
      <c r="J203" s="40"/>
      <c r="K203" s="40"/>
      <c r="L203" s="44"/>
      <c r="M203" s="215"/>
      <c r="N203" s="216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82</v>
      </c>
    </row>
    <row r="204" s="13" customFormat="1">
      <c r="A204" s="13"/>
      <c r="B204" s="219"/>
      <c r="C204" s="220"/>
      <c r="D204" s="212" t="s">
        <v>138</v>
      </c>
      <c r="E204" s="221" t="s">
        <v>19</v>
      </c>
      <c r="F204" s="222" t="s">
        <v>291</v>
      </c>
      <c r="G204" s="220"/>
      <c r="H204" s="223">
        <v>0.035000000000000003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9" t="s">
        <v>138</v>
      </c>
      <c r="AU204" s="229" t="s">
        <v>82</v>
      </c>
      <c r="AV204" s="13" t="s">
        <v>82</v>
      </c>
      <c r="AW204" s="13" t="s">
        <v>37</v>
      </c>
      <c r="AX204" s="13" t="s">
        <v>80</v>
      </c>
      <c r="AY204" s="229" t="s">
        <v>126</v>
      </c>
    </row>
    <row r="205" s="12" customFormat="1" ht="22.8" customHeight="1">
      <c r="A205" s="12"/>
      <c r="B205" s="182"/>
      <c r="C205" s="183"/>
      <c r="D205" s="184" t="s">
        <v>74</v>
      </c>
      <c r="E205" s="196" t="s">
        <v>185</v>
      </c>
      <c r="F205" s="196" t="s">
        <v>292</v>
      </c>
      <c r="G205" s="183"/>
      <c r="H205" s="183"/>
      <c r="I205" s="186"/>
      <c r="J205" s="197">
        <f>BK205</f>
        <v>0</v>
      </c>
      <c r="K205" s="183"/>
      <c r="L205" s="188"/>
      <c r="M205" s="189"/>
      <c r="N205" s="190"/>
      <c r="O205" s="190"/>
      <c r="P205" s="191">
        <f>SUM(P206:P304)</f>
        <v>0</v>
      </c>
      <c r="Q205" s="190"/>
      <c r="R205" s="191">
        <f>SUM(R206:R304)</f>
        <v>0.0141531</v>
      </c>
      <c r="S205" s="190"/>
      <c r="T205" s="192">
        <f>SUM(T206:T304)</f>
        <v>8.2468119999999985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93" t="s">
        <v>80</v>
      </c>
      <c r="AT205" s="194" t="s">
        <v>74</v>
      </c>
      <c r="AU205" s="194" t="s">
        <v>80</v>
      </c>
      <c r="AY205" s="193" t="s">
        <v>126</v>
      </c>
      <c r="BK205" s="195">
        <f>SUM(BK206:BK304)</f>
        <v>0</v>
      </c>
    </row>
    <row r="206" s="2" customFormat="1" ht="24.15" customHeight="1">
      <c r="A206" s="38"/>
      <c r="B206" s="39"/>
      <c r="C206" s="198" t="s">
        <v>293</v>
      </c>
      <c r="D206" s="198" t="s">
        <v>128</v>
      </c>
      <c r="E206" s="199" t="s">
        <v>294</v>
      </c>
      <c r="F206" s="200" t="s">
        <v>295</v>
      </c>
      <c r="G206" s="201" t="s">
        <v>296</v>
      </c>
      <c r="H206" s="202">
        <v>14.539999999999999</v>
      </c>
      <c r="I206" s="203"/>
      <c r="J206" s="204">
        <f>ROUND(I206*H206,2)</f>
        <v>0</v>
      </c>
      <c r="K206" s="205"/>
      <c r="L206" s="44"/>
      <c r="M206" s="206" t="s">
        <v>19</v>
      </c>
      <c r="N206" s="207" t="s">
        <v>46</v>
      </c>
      <c r="O206" s="84"/>
      <c r="P206" s="208">
        <f>O206*H206</f>
        <v>0</v>
      </c>
      <c r="Q206" s="208">
        <v>0</v>
      </c>
      <c r="R206" s="208">
        <f>Q206*H206</f>
        <v>0</v>
      </c>
      <c r="S206" s="208">
        <v>0</v>
      </c>
      <c r="T206" s="20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0" t="s">
        <v>132</v>
      </c>
      <c r="AT206" s="210" t="s">
        <v>128</v>
      </c>
      <c r="AU206" s="210" t="s">
        <v>82</v>
      </c>
      <c r="AY206" s="17" t="s">
        <v>126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7" t="s">
        <v>80</v>
      </c>
      <c r="BK206" s="211">
        <f>ROUND(I206*H206,2)</f>
        <v>0</v>
      </c>
      <c r="BL206" s="17" t="s">
        <v>132</v>
      </c>
      <c r="BM206" s="210" t="s">
        <v>297</v>
      </c>
    </row>
    <row r="207" s="2" customFormat="1">
      <c r="A207" s="38"/>
      <c r="B207" s="39"/>
      <c r="C207" s="40"/>
      <c r="D207" s="212" t="s">
        <v>134</v>
      </c>
      <c r="E207" s="40"/>
      <c r="F207" s="213" t="s">
        <v>298</v>
      </c>
      <c r="G207" s="40"/>
      <c r="H207" s="40"/>
      <c r="I207" s="214"/>
      <c r="J207" s="40"/>
      <c r="K207" s="40"/>
      <c r="L207" s="44"/>
      <c r="M207" s="215"/>
      <c r="N207" s="216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134</v>
      </c>
      <c r="AU207" s="17" t="s">
        <v>82</v>
      </c>
    </row>
    <row r="208" s="2" customFormat="1">
      <c r="A208" s="38"/>
      <c r="B208" s="39"/>
      <c r="C208" s="40"/>
      <c r="D208" s="217" t="s">
        <v>136</v>
      </c>
      <c r="E208" s="40"/>
      <c r="F208" s="218" t="s">
        <v>299</v>
      </c>
      <c r="G208" s="40"/>
      <c r="H208" s="40"/>
      <c r="I208" s="214"/>
      <c r="J208" s="40"/>
      <c r="K208" s="40"/>
      <c r="L208" s="44"/>
      <c r="M208" s="215"/>
      <c r="N208" s="216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136</v>
      </c>
      <c r="AU208" s="17" t="s">
        <v>82</v>
      </c>
    </row>
    <row r="209" s="2" customFormat="1" ht="24.15" customHeight="1">
      <c r="A209" s="38"/>
      <c r="B209" s="39"/>
      <c r="C209" s="198" t="s">
        <v>300</v>
      </c>
      <c r="D209" s="198" t="s">
        <v>128</v>
      </c>
      <c r="E209" s="199" t="s">
        <v>301</v>
      </c>
      <c r="F209" s="200" t="s">
        <v>302</v>
      </c>
      <c r="G209" s="201" t="s">
        <v>296</v>
      </c>
      <c r="H209" s="202">
        <v>872.39999999999998</v>
      </c>
      <c r="I209" s="203"/>
      <c r="J209" s="204">
        <f>ROUND(I209*H209,2)</f>
        <v>0</v>
      </c>
      <c r="K209" s="205"/>
      <c r="L209" s="44"/>
      <c r="M209" s="206" t="s">
        <v>19</v>
      </c>
      <c r="N209" s="207" t="s">
        <v>46</v>
      </c>
      <c r="O209" s="84"/>
      <c r="P209" s="208">
        <f>O209*H209</f>
        <v>0</v>
      </c>
      <c r="Q209" s="208">
        <v>0</v>
      </c>
      <c r="R209" s="208">
        <f>Q209*H209</f>
        <v>0</v>
      </c>
      <c r="S209" s="208">
        <v>0</v>
      </c>
      <c r="T209" s="20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0" t="s">
        <v>132</v>
      </c>
      <c r="AT209" s="210" t="s">
        <v>128</v>
      </c>
      <c r="AU209" s="210" t="s">
        <v>82</v>
      </c>
      <c r="AY209" s="17" t="s">
        <v>126</v>
      </c>
      <c r="BE209" s="211">
        <f>IF(N209="základní",J209,0)</f>
        <v>0</v>
      </c>
      <c r="BF209" s="211">
        <f>IF(N209="snížená",J209,0)</f>
        <v>0</v>
      </c>
      <c r="BG209" s="211">
        <f>IF(N209="zákl. přenesená",J209,0)</f>
        <v>0</v>
      </c>
      <c r="BH209" s="211">
        <f>IF(N209="sníž. přenesená",J209,0)</f>
        <v>0</v>
      </c>
      <c r="BI209" s="211">
        <f>IF(N209="nulová",J209,0)</f>
        <v>0</v>
      </c>
      <c r="BJ209" s="17" t="s">
        <v>80</v>
      </c>
      <c r="BK209" s="211">
        <f>ROUND(I209*H209,2)</f>
        <v>0</v>
      </c>
      <c r="BL209" s="17" t="s">
        <v>132</v>
      </c>
      <c r="BM209" s="210" t="s">
        <v>303</v>
      </c>
    </row>
    <row r="210" s="2" customFormat="1">
      <c r="A210" s="38"/>
      <c r="B210" s="39"/>
      <c r="C210" s="40"/>
      <c r="D210" s="212" t="s">
        <v>134</v>
      </c>
      <c r="E210" s="40"/>
      <c r="F210" s="213" t="s">
        <v>304</v>
      </c>
      <c r="G210" s="40"/>
      <c r="H210" s="40"/>
      <c r="I210" s="214"/>
      <c r="J210" s="40"/>
      <c r="K210" s="40"/>
      <c r="L210" s="44"/>
      <c r="M210" s="215"/>
      <c r="N210" s="216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134</v>
      </c>
      <c r="AU210" s="17" t="s">
        <v>82</v>
      </c>
    </row>
    <row r="211" s="2" customFormat="1">
      <c r="A211" s="38"/>
      <c r="B211" s="39"/>
      <c r="C211" s="40"/>
      <c r="D211" s="217" t="s">
        <v>136</v>
      </c>
      <c r="E211" s="40"/>
      <c r="F211" s="218" t="s">
        <v>305</v>
      </c>
      <c r="G211" s="40"/>
      <c r="H211" s="40"/>
      <c r="I211" s="214"/>
      <c r="J211" s="40"/>
      <c r="K211" s="40"/>
      <c r="L211" s="44"/>
      <c r="M211" s="215"/>
      <c r="N211" s="216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82</v>
      </c>
    </row>
    <row r="212" s="13" customFormat="1">
      <c r="A212" s="13"/>
      <c r="B212" s="219"/>
      <c r="C212" s="220"/>
      <c r="D212" s="212" t="s">
        <v>138</v>
      </c>
      <c r="E212" s="220"/>
      <c r="F212" s="222" t="s">
        <v>306</v>
      </c>
      <c r="G212" s="220"/>
      <c r="H212" s="223">
        <v>872.39999999999998</v>
      </c>
      <c r="I212" s="224"/>
      <c r="J212" s="220"/>
      <c r="K212" s="220"/>
      <c r="L212" s="225"/>
      <c r="M212" s="226"/>
      <c r="N212" s="227"/>
      <c r="O212" s="227"/>
      <c r="P212" s="227"/>
      <c r="Q212" s="227"/>
      <c r="R212" s="227"/>
      <c r="S212" s="227"/>
      <c r="T212" s="22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9" t="s">
        <v>138</v>
      </c>
      <c r="AU212" s="229" t="s">
        <v>82</v>
      </c>
      <c r="AV212" s="13" t="s">
        <v>82</v>
      </c>
      <c r="AW212" s="13" t="s">
        <v>4</v>
      </c>
      <c r="AX212" s="13" t="s">
        <v>80</v>
      </c>
      <c r="AY212" s="229" t="s">
        <v>126</v>
      </c>
    </row>
    <row r="213" s="2" customFormat="1" ht="24.15" customHeight="1">
      <c r="A213" s="38"/>
      <c r="B213" s="39"/>
      <c r="C213" s="198" t="s">
        <v>307</v>
      </c>
      <c r="D213" s="198" t="s">
        <v>128</v>
      </c>
      <c r="E213" s="199" t="s">
        <v>308</v>
      </c>
      <c r="F213" s="200" t="s">
        <v>309</v>
      </c>
      <c r="G213" s="201" t="s">
        <v>296</v>
      </c>
      <c r="H213" s="202">
        <v>14.539999999999999</v>
      </c>
      <c r="I213" s="203"/>
      <c r="J213" s="204">
        <f>ROUND(I213*H213,2)</f>
        <v>0</v>
      </c>
      <c r="K213" s="205"/>
      <c r="L213" s="44"/>
      <c r="M213" s="206" t="s">
        <v>19</v>
      </c>
      <c r="N213" s="207" t="s">
        <v>46</v>
      </c>
      <c r="O213" s="84"/>
      <c r="P213" s="208">
        <f>O213*H213</f>
        <v>0</v>
      </c>
      <c r="Q213" s="208">
        <v>0</v>
      </c>
      <c r="R213" s="208">
        <f>Q213*H213</f>
        <v>0</v>
      </c>
      <c r="S213" s="208">
        <v>0</v>
      </c>
      <c r="T213" s="20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0" t="s">
        <v>132</v>
      </c>
      <c r="AT213" s="210" t="s">
        <v>128</v>
      </c>
      <c r="AU213" s="210" t="s">
        <v>82</v>
      </c>
      <c r="AY213" s="17" t="s">
        <v>126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17" t="s">
        <v>80</v>
      </c>
      <c r="BK213" s="211">
        <f>ROUND(I213*H213,2)</f>
        <v>0</v>
      </c>
      <c r="BL213" s="17" t="s">
        <v>132</v>
      </c>
      <c r="BM213" s="210" t="s">
        <v>310</v>
      </c>
    </row>
    <row r="214" s="2" customFormat="1">
      <c r="A214" s="38"/>
      <c r="B214" s="39"/>
      <c r="C214" s="40"/>
      <c r="D214" s="212" t="s">
        <v>134</v>
      </c>
      <c r="E214" s="40"/>
      <c r="F214" s="213" t="s">
        <v>311</v>
      </c>
      <c r="G214" s="40"/>
      <c r="H214" s="40"/>
      <c r="I214" s="214"/>
      <c r="J214" s="40"/>
      <c r="K214" s="40"/>
      <c r="L214" s="44"/>
      <c r="M214" s="215"/>
      <c r="N214" s="216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134</v>
      </c>
      <c r="AU214" s="17" t="s">
        <v>82</v>
      </c>
    </row>
    <row r="215" s="2" customFormat="1">
      <c r="A215" s="38"/>
      <c r="B215" s="39"/>
      <c r="C215" s="40"/>
      <c r="D215" s="217" t="s">
        <v>136</v>
      </c>
      <c r="E215" s="40"/>
      <c r="F215" s="218" t="s">
        <v>312</v>
      </c>
      <c r="G215" s="40"/>
      <c r="H215" s="40"/>
      <c r="I215" s="214"/>
      <c r="J215" s="40"/>
      <c r="K215" s="40"/>
      <c r="L215" s="44"/>
      <c r="M215" s="215"/>
      <c r="N215" s="216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136</v>
      </c>
      <c r="AU215" s="17" t="s">
        <v>82</v>
      </c>
    </row>
    <row r="216" s="2" customFormat="1" ht="24.15" customHeight="1">
      <c r="A216" s="38"/>
      <c r="B216" s="39"/>
      <c r="C216" s="198" t="s">
        <v>313</v>
      </c>
      <c r="D216" s="198" t="s">
        <v>128</v>
      </c>
      <c r="E216" s="199" t="s">
        <v>314</v>
      </c>
      <c r="F216" s="200" t="s">
        <v>315</v>
      </c>
      <c r="G216" s="201" t="s">
        <v>211</v>
      </c>
      <c r="H216" s="202">
        <v>307.19</v>
      </c>
      <c r="I216" s="203"/>
      <c r="J216" s="204">
        <f>ROUND(I216*H216,2)</f>
        <v>0</v>
      </c>
      <c r="K216" s="205"/>
      <c r="L216" s="44"/>
      <c r="M216" s="206" t="s">
        <v>19</v>
      </c>
      <c r="N216" s="207" t="s">
        <v>46</v>
      </c>
      <c r="O216" s="84"/>
      <c r="P216" s="208">
        <f>O216*H216</f>
        <v>0</v>
      </c>
      <c r="Q216" s="208">
        <v>4.0000000000000003E-05</v>
      </c>
      <c r="R216" s="208">
        <f>Q216*H216</f>
        <v>0.012287600000000001</v>
      </c>
      <c r="S216" s="208">
        <v>0</v>
      </c>
      <c r="T216" s="20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0" t="s">
        <v>132</v>
      </c>
      <c r="AT216" s="210" t="s">
        <v>128</v>
      </c>
      <c r="AU216" s="210" t="s">
        <v>82</v>
      </c>
      <c r="AY216" s="17" t="s">
        <v>126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7" t="s">
        <v>80</v>
      </c>
      <c r="BK216" s="211">
        <f>ROUND(I216*H216,2)</f>
        <v>0</v>
      </c>
      <c r="BL216" s="17" t="s">
        <v>132</v>
      </c>
      <c r="BM216" s="210" t="s">
        <v>316</v>
      </c>
    </row>
    <row r="217" s="2" customFormat="1">
      <c r="A217" s="38"/>
      <c r="B217" s="39"/>
      <c r="C217" s="40"/>
      <c r="D217" s="212" t="s">
        <v>134</v>
      </c>
      <c r="E217" s="40"/>
      <c r="F217" s="213" t="s">
        <v>317</v>
      </c>
      <c r="G217" s="40"/>
      <c r="H217" s="40"/>
      <c r="I217" s="214"/>
      <c r="J217" s="40"/>
      <c r="K217" s="40"/>
      <c r="L217" s="44"/>
      <c r="M217" s="215"/>
      <c r="N217" s="216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134</v>
      </c>
      <c r="AU217" s="17" t="s">
        <v>82</v>
      </c>
    </row>
    <row r="218" s="2" customFormat="1">
      <c r="A218" s="38"/>
      <c r="B218" s="39"/>
      <c r="C218" s="40"/>
      <c r="D218" s="217" t="s">
        <v>136</v>
      </c>
      <c r="E218" s="40"/>
      <c r="F218" s="218" t="s">
        <v>318</v>
      </c>
      <c r="G218" s="40"/>
      <c r="H218" s="40"/>
      <c r="I218" s="214"/>
      <c r="J218" s="40"/>
      <c r="K218" s="40"/>
      <c r="L218" s="44"/>
      <c r="M218" s="215"/>
      <c r="N218" s="216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136</v>
      </c>
      <c r="AU218" s="17" t="s">
        <v>82</v>
      </c>
    </row>
    <row r="219" s="14" customFormat="1">
      <c r="A219" s="14"/>
      <c r="B219" s="230"/>
      <c r="C219" s="231"/>
      <c r="D219" s="212" t="s">
        <v>138</v>
      </c>
      <c r="E219" s="232" t="s">
        <v>19</v>
      </c>
      <c r="F219" s="233" t="s">
        <v>319</v>
      </c>
      <c r="G219" s="231"/>
      <c r="H219" s="232" t="s">
        <v>19</v>
      </c>
      <c r="I219" s="234"/>
      <c r="J219" s="231"/>
      <c r="K219" s="231"/>
      <c r="L219" s="235"/>
      <c r="M219" s="236"/>
      <c r="N219" s="237"/>
      <c r="O219" s="237"/>
      <c r="P219" s="237"/>
      <c r="Q219" s="237"/>
      <c r="R219" s="237"/>
      <c r="S219" s="237"/>
      <c r="T219" s="23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39" t="s">
        <v>138</v>
      </c>
      <c r="AU219" s="239" t="s">
        <v>82</v>
      </c>
      <c r="AV219" s="14" t="s">
        <v>80</v>
      </c>
      <c r="AW219" s="14" t="s">
        <v>37</v>
      </c>
      <c r="AX219" s="14" t="s">
        <v>75</v>
      </c>
      <c r="AY219" s="239" t="s">
        <v>126</v>
      </c>
    </row>
    <row r="220" s="13" customFormat="1">
      <c r="A220" s="13"/>
      <c r="B220" s="219"/>
      <c r="C220" s="220"/>
      <c r="D220" s="212" t="s">
        <v>138</v>
      </c>
      <c r="E220" s="221" t="s">
        <v>19</v>
      </c>
      <c r="F220" s="222" t="s">
        <v>320</v>
      </c>
      <c r="G220" s="220"/>
      <c r="H220" s="223">
        <v>46.380000000000003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9" t="s">
        <v>138</v>
      </c>
      <c r="AU220" s="229" t="s">
        <v>82</v>
      </c>
      <c r="AV220" s="13" t="s">
        <v>82</v>
      </c>
      <c r="AW220" s="13" t="s">
        <v>37</v>
      </c>
      <c r="AX220" s="13" t="s">
        <v>75</v>
      </c>
      <c r="AY220" s="229" t="s">
        <v>126</v>
      </c>
    </row>
    <row r="221" s="14" customFormat="1">
      <c r="A221" s="14"/>
      <c r="B221" s="230"/>
      <c r="C221" s="231"/>
      <c r="D221" s="212" t="s">
        <v>138</v>
      </c>
      <c r="E221" s="232" t="s">
        <v>19</v>
      </c>
      <c r="F221" s="233" t="s">
        <v>321</v>
      </c>
      <c r="G221" s="231"/>
      <c r="H221" s="232" t="s">
        <v>19</v>
      </c>
      <c r="I221" s="234"/>
      <c r="J221" s="231"/>
      <c r="K221" s="231"/>
      <c r="L221" s="235"/>
      <c r="M221" s="236"/>
      <c r="N221" s="237"/>
      <c r="O221" s="237"/>
      <c r="P221" s="237"/>
      <c r="Q221" s="237"/>
      <c r="R221" s="237"/>
      <c r="S221" s="237"/>
      <c r="T221" s="23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9" t="s">
        <v>138</v>
      </c>
      <c r="AU221" s="239" t="s">
        <v>82</v>
      </c>
      <c r="AV221" s="14" t="s">
        <v>80</v>
      </c>
      <c r="AW221" s="14" t="s">
        <v>37</v>
      </c>
      <c r="AX221" s="14" t="s">
        <v>75</v>
      </c>
      <c r="AY221" s="239" t="s">
        <v>126</v>
      </c>
    </row>
    <row r="222" s="13" customFormat="1">
      <c r="A222" s="13"/>
      <c r="B222" s="219"/>
      <c r="C222" s="220"/>
      <c r="D222" s="212" t="s">
        <v>138</v>
      </c>
      <c r="E222" s="221" t="s">
        <v>19</v>
      </c>
      <c r="F222" s="222" t="s">
        <v>322</v>
      </c>
      <c r="G222" s="220"/>
      <c r="H222" s="223">
        <v>20.039999999999999</v>
      </c>
      <c r="I222" s="224"/>
      <c r="J222" s="220"/>
      <c r="K222" s="220"/>
      <c r="L222" s="225"/>
      <c r="M222" s="226"/>
      <c r="N222" s="227"/>
      <c r="O222" s="227"/>
      <c r="P222" s="227"/>
      <c r="Q222" s="227"/>
      <c r="R222" s="227"/>
      <c r="S222" s="227"/>
      <c r="T222" s="22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9" t="s">
        <v>138</v>
      </c>
      <c r="AU222" s="229" t="s">
        <v>82</v>
      </c>
      <c r="AV222" s="13" t="s">
        <v>82</v>
      </c>
      <c r="AW222" s="13" t="s">
        <v>37</v>
      </c>
      <c r="AX222" s="13" t="s">
        <v>75</v>
      </c>
      <c r="AY222" s="229" t="s">
        <v>126</v>
      </c>
    </row>
    <row r="223" s="13" customFormat="1">
      <c r="A223" s="13"/>
      <c r="B223" s="219"/>
      <c r="C223" s="220"/>
      <c r="D223" s="212" t="s">
        <v>138</v>
      </c>
      <c r="E223" s="221" t="s">
        <v>19</v>
      </c>
      <c r="F223" s="222" t="s">
        <v>323</v>
      </c>
      <c r="G223" s="220"/>
      <c r="H223" s="223">
        <v>64.629999999999995</v>
      </c>
      <c r="I223" s="224"/>
      <c r="J223" s="220"/>
      <c r="K223" s="220"/>
      <c r="L223" s="225"/>
      <c r="M223" s="226"/>
      <c r="N223" s="227"/>
      <c r="O223" s="227"/>
      <c r="P223" s="227"/>
      <c r="Q223" s="227"/>
      <c r="R223" s="227"/>
      <c r="S223" s="227"/>
      <c r="T223" s="22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9" t="s">
        <v>138</v>
      </c>
      <c r="AU223" s="229" t="s">
        <v>82</v>
      </c>
      <c r="AV223" s="13" t="s">
        <v>82</v>
      </c>
      <c r="AW223" s="13" t="s">
        <v>37</v>
      </c>
      <c r="AX223" s="13" t="s">
        <v>75</v>
      </c>
      <c r="AY223" s="229" t="s">
        <v>126</v>
      </c>
    </row>
    <row r="224" s="13" customFormat="1">
      <c r="A224" s="13"/>
      <c r="B224" s="219"/>
      <c r="C224" s="220"/>
      <c r="D224" s="212" t="s">
        <v>138</v>
      </c>
      <c r="E224" s="221" t="s">
        <v>19</v>
      </c>
      <c r="F224" s="222" t="s">
        <v>324</v>
      </c>
      <c r="G224" s="220"/>
      <c r="H224" s="223">
        <v>9.8000000000000007</v>
      </c>
      <c r="I224" s="224"/>
      <c r="J224" s="220"/>
      <c r="K224" s="220"/>
      <c r="L224" s="225"/>
      <c r="M224" s="226"/>
      <c r="N224" s="227"/>
      <c r="O224" s="227"/>
      <c r="P224" s="227"/>
      <c r="Q224" s="227"/>
      <c r="R224" s="227"/>
      <c r="S224" s="227"/>
      <c r="T224" s="22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9" t="s">
        <v>138</v>
      </c>
      <c r="AU224" s="229" t="s">
        <v>82</v>
      </c>
      <c r="AV224" s="13" t="s">
        <v>82</v>
      </c>
      <c r="AW224" s="13" t="s">
        <v>37</v>
      </c>
      <c r="AX224" s="13" t="s">
        <v>75</v>
      </c>
      <c r="AY224" s="229" t="s">
        <v>126</v>
      </c>
    </row>
    <row r="225" s="13" customFormat="1">
      <c r="A225" s="13"/>
      <c r="B225" s="219"/>
      <c r="C225" s="220"/>
      <c r="D225" s="212" t="s">
        <v>138</v>
      </c>
      <c r="E225" s="221" t="s">
        <v>19</v>
      </c>
      <c r="F225" s="222" t="s">
        <v>325</v>
      </c>
      <c r="G225" s="220"/>
      <c r="H225" s="223">
        <v>26.079999999999998</v>
      </c>
      <c r="I225" s="224"/>
      <c r="J225" s="220"/>
      <c r="K225" s="220"/>
      <c r="L225" s="225"/>
      <c r="M225" s="226"/>
      <c r="N225" s="227"/>
      <c r="O225" s="227"/>
      <c r="P225" s="227"/>
      <c r="Q225" s="227"/>
      <c r="R225" s="227"/>
      <c r="S225" s="227"/>
      <c r="T225" s="22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9" t="s">
        <v>138</v>
      </c>
      <c r="AU225" s="229" t="s">
        <v>82</v>
      </c>
      <c r="AV225" s="13" t="s">
        <v>82</v>
      </c>
      <c r="AW225" s="13" t="s">
        <v>37</v>
      </c>
      <c r="AX225" s="13" t="s">
        <v>75</v>
      </c>
      <c r="AY225" s="229" t="s">
        <v>126</v>
      </c>
    </row>
    <row r="226" s="14" customFormat="1">
      <c r="A226" s="14"/>
      <c r="B226" s="230"/>
      <c r="C226" s="231"/>
      <c r="D226" s="212" t="s">
        <v>138</v>
      </c>
      <c r="E226" s="232" t="s">
        <v>19</v>
      </c>
      <c r="F226" s="233" t="s">
        <v>326</v>
      </c>
      <c r="G226" s="231"/>
      <c r="H226" s="232" t="s">
        <v>19</v>
      </c>
      <c r="I226" s="234"/>
      <c r="J226" s="231"/>
      <c r="K226" s="231"/>
      <c r="L226" s="235"/>
      <c r="M226" s="236"/>
      <c r="N226" s="237"/>
      <c r="O226" s="237"/>
      <c r="P226" s="237"/>
      <c r="Q226" s="237"/>
      <c r="R226" s="237"/>
      <c r="S226" s="237"/>
      <c r="T226" s="23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9" t="s">
        <v>138</v>
      </c>
      <c r="AU226" s="239" t="s">
        <v>82</v>
      </c>
      <c r="AV226" s="14" t="s">
        <v>80</v>
      </c>
      <c r="AW226" s="14" t="s">
        <v>37</v>
      </c>
      <c r="AX226" s="14" t="s">
        <v>75</v>
      </c>
      <c r="AY226" s="239" t="s">
        <v>126</v>
      </c>
    </row>
    <row r="227" s="13" customFormat="1">
      <c r="A227" s="13"/>
      <c r="B227" s="219"/>
      <c r="C227" s="220"/>
      <c r="D227" s="212" t="s">
        <v>138</v>
      </c>
      <c r="E227" s="221" t="s">
        <v>19</v>
      </c>
      <c r="F227" s="222" t="s">
        <v>327</v>
      </c>
      <c r="G227" s="220"/>
      <c r="H227" s="223">
        <v>52.990000000000002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138</v>
      </c>
      <c r="AU227" s="229" t="s">
        <v>82</v>
      </c>
      <c r="AV227" s="13" t="s">
        <v>82</v>
      </c>
      <c r="AW227" s="13" t="s">
        <v>37</v>
      </c>
      <c r="AX227" s="13" t="s">
        <v>75</v>
      </c>
      <c r="AY227" s="229" t="s">
        <v>126</v>
      </c>
    </row>
    <row r="228" s="13" customFormat="1">
      <c r="A228" s="13"/>
      <c r="B228" s="219"/>
      <c r="C228" s="220"/>
      <c r="D228" s="212" t="s">
        <v>138</v>
      </c>
      <c r="E228" s="221" t="s">
        <v>19</v>
      </c>
      <c r="F228" s="222" t="s">
        <v>328</v>
      </c>
      <c r="G228" s="220"/>
      <c r="H228" s="223">
        <v>16.5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9" t="s">
        <v>138</v>
      </c>
      <c r="AU228" s="229" t="s">
        <v>82</v>
      </c>
      <c r="AV228" s="13" t="s">
        <v>82</v>
      </c>
      <c r="AW228" s="13" t="s">
        <v>37</v>
      </c>
      <c r="AX228" s="13" t="s">
        <v>75</v>
      </c>
      <c r="AY228" s="229" t="s">
        <v>126</v>
      </c>
    </row>
    <row r="229" s="14" customFormat="1">
      <c r="A229" s="14"/>
      <c r="B229" s="230"/>
      <c r="C229" s="231"/>
      <c r="D229" s="212" t="s">
        <v>138</v>
      </c>
      <c r="E229" s="232" t="s">
        <v>19</v>
      </c>
      <c r="F229" s="233" t="s">
        <v>329</v>
      </c>
      <c r="G229" s="231"/>
      <c r="H229" s="232" t="s">
        <v>19</v>
      </c>
      <c r="I229" s="234"/>
      <c r="J229" s="231"/>
      <c r="K229" s="231"/>
      <c r="L229" s="235"/>
      <c r="M229" s="236"/>
      <c r="N229" s="237"/>
      <c r="O229" s="237"/>
      <c r="P229" s="237"/>
      <c r="Q229" s="237"/>
      <c r="R229" s="237"/>
      <c r="S229" s="237"/>
      <c r="T229" s="23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9" t="s">
        <v>138</v>
      </c>
      <c r="AU229" s="239" t="s">
        <v>82</v>
      </c>
      <c r="AV229" s="14" t="s">
        <v>80</v>
      </c>
      <c r="AW229" s="14" t="s">
        <v>37</v>
      </c>
      <c r="AX229" s="14" t="s">
        <v>75</v>
      </c>
      <c r="AY229" s="239" t="s">
        <v>126</v>
      </c>
    </row>
    <row r="230" s="13" customFormat="1">
      <c r="A230" s="13"/>
      <c r="B230" s="219"/>
      <c r="C230" s="220"/>
      <c r="D230" s="212" t="s">
        <v>138</v>
      </c>
      <c r="E230" s="221" t="s">
        <v>19</v>
      </c>
      <c r="F230" s="222" t="s">
        <v>330</v>
      </c>
      <c r="G230" s="220"/>
      <c r="H230" s="223">
        <v>54.270000000000003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9" t="s">
        <v>138</v>
      </c>
      <c r="AU230" s="229" t="s">
        <v>82</v>
      </c>
      <c r="AV230" s="13" t="s">
        <v>82</v>
      </c>
      <c r="AW230" s="13" t="s">
        <v>37</v>
      </c>
      <c r="AX230" s="13" t="s">
        <v>75</v>
      </c>
      <c r="AY230" s="229" t="s">
        <v>126</v>
      </c>
    </row>
    <row r="231" s="13" customFormat="1">
      <c r="A231" s="13"/>
      <c r="B231" s="219"/>
      <c r="C231" s="220"/>
      <c r="D231" s="212" t="s">
        <v>138</v>
      </c>
      <c r="E231" s="221" t="s">
        <v>19</v>
      </c>
      <c r="F231" s="222" t="s">
        <v>328</v>
      </c>
      <c r="G231" s="220"/>
      <c r="H231" s="223">
        <v>16.5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9" t="s">
        <v>138</v>
      </c>
      <c r="AU231" s="229" t="s">
        <v>82</v>
      </c>
      <c r="AV231" s="13" t="s">
        <v>82</v>
      </c>
      <c r="AW231" s="13" t="s">
        <v>37</v>
      </c>
      <c r="AX231" s="13" t="s">
        <v>75</v>
      </c>
      <c r="AY231" s="229" t="s">
        <v>126</v>
      </c>
    </row>
    <row r="232" s="15" customFormat="1">
      <c r="A232" s="15"/>
      <c r="B232" s="240"/>
      <c r="C232" s="241"/>
      <c r="D232" s="212" t="s">
        <v>138</v>
      </c>
      <c r="E232" s="242" t="s">
        <v>19</v>
      </c>
      <c r="F232" s="243" t="s">
        <v>217</v>
      </c>
      <c r="G232" s="241"/>
      <c r="H232" s="244">
        <v>307.19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0" t="s">
        <v>138</v>
      </c>
      <c r="AU232" s="250" t="s">
        <v>82</v>
      </c>
      <c r="AV232" s="15" t="s">
        <v>132</v>
      </c>
      <c r="AW232" s="15" t="s">
        <v>37</v>
      </c>
      <c r="AX232" s="15" t="s">
        <v>80</v>
      </c>
      <c r="AY232" s="250" t="s">
        <v>126</v>
      </c>
    </row>
    <row r="233" s="2" customFormat="1" ht="16.5" customHeight="1">
      <c r="A233" s="38"/>
      <c r="B233" s="39"/>
      <c r="C233" s="198" t="s">
        <v>331</v>
      </c>
      <c r="D233" s="198" t="s">
        <v>128</v>
      </c>
      <c r="E233" s="199" t="s">
        <v>332</v>
      </c>
      <c r="F233" s="200" t="s">
        <v>333</v>
      </c>
      <c r="G233" s="201" t="s">
        <v>245</v>
      </c>
      <c r="H233" s="202">
        <v>1</v>
      </c>
      <c r="I233" s="203"/>
      <c r="J233" s="204">
        <f>ROUND(I233*H233,2)</f>
        <v>0</v>
      </c>
      <c r="K233" s="205"/>
      <c r="L233" s="44"/>
      <c r="M233" s="206" t="s">
        <v>19</v>
      </c>
      <c r="N233" s="207" t="s">
        <v>46</v>
      </c>
      <c r="O233" s="84"/>
      <c r="P233" s="208">
        <f>O233*H233</f>
        <v>0</v>
      </c>
      <c r="Q233" s="208">
        <v>0</v>
      </c>
      <c r="R233" s="208">
        <f>Q233*H233</f>
        <v>0</v>
      </c>
      <c r="S233" s="208">
        <v>0</v>
      </c>
      <c r="T233" s="20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0" t="s">
        <v>132</v>
      </c>
      <c r="AT233" s="210" t="s">
        <v>128</v>
      </c>
      <c r="AU233" s="210" t="s">
        <v>82</v>
      </c>
      <c r="AY233" s="17" t="s">
        <v>126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17" t="s">
        <v>80</v>
      </c>
      <c r="BK233" s="211">
        <f>ROUND(I233*H233,2)</f>
        <v>0</v>
      </c>
      <c r="BL233" s="17" t="s">
        <v>132</v>
      </c>
      <c r="BM233" s="210" t="s">
        <v>334</v>
      </c>
    </row>
    <row r="234" s="2" customFormat="1">
      <c r="A234" s="38"/>
      <c r="B234" s="39"/>
      <c r="C234" s="40"/>
      <c r="D234" s="212" t="s">
        <v>134</v>
      </c>
      <c r="E234" s="40"/>
      <c r="F234" s="213" t="s">
        <v>333</v>
      </c>
      <c r="G234" s="40"/>
      <c r="H234" s="40"/>
      <c r="I234" s="214"/>
      <c r="J234" s="40"/>
      <c r="K234" s="40"/>
      <c r="L234" s="44"/>
      <c r="M234" s="215"/>
      <c r="N234" s="216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134</v>
      </c>
      <c r="AU234" s="17" t="s">
        <v>82</v>
      </c>
    </row>
    <row r="235" s="2" customFormat="1" ht="24.15" customHeight="1">
      <c r="A235" s="38"/>
      <c r="B235" s="39"/>
      <c r="C235" s="198" t="s">
        <v>335</v>
      </c>
      <c r="D235" s="198" t="s">
        <v>128</v>
      </c>
      <c r="E235" s="199" t="s">
        <v>336</v>
      </c>
      <c r="F235" s="200" t="s">
        <v>337</v>
      </c>
      <c r="G235" s="201" t="s">
        <v>131</v>
      </c>
      <c r="H235" s="202">
        <v>2.8980000000000001</v>
      </c>
      <c r="I235" s="203"/>
      <c r="J235" s="204">
        <f>ROUND(I235*H235,2)</f>
        <v>0</v>
      </c>
      <c r="K235" s="205"/>
      <c r="L235" s="44"/>
      <c r="M235" s="206" t="s">
        <v>19</v>
      </c>
      <c r="N235" s="207" t="s">
        <v>46</v>
      </c>
      <c r="O235" s="84"/>
      <c r="P235" s="208">
        <f>O235*H235</f>
        <v>0</v>
      </c>
      <c r="Q235" s="208">
        <v>0</v>
      </c>
      <c r="R235" s="208">
        <f>Q235*H235</f>
        <v>0</v>
      </c>
      <c r="S235" s="208">
        <v>1.8</v>
      </c>
      <c r="T235" s="209">
        <f>S235*H235</f>
        <v>5.2164000000000001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0" t="s">
        <v>132</v>
      </c>
      <c r="AT235" s="210" t="s">
        <v>128</v>
      </c>
      <c r="AU235" s="210" t="s">
        <v>82</v>
      </c>
      <c r="AY235" s="17" t="s">
        <v>126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7" t="s">
        <v>80</v>
      </c>
      <c r="BK235" s="211">
        <f>ROUND(I235*H235,2)</f>
        <v>0</v>
      </c>
      <c r="BL235" s="17" t="s">
        <v>132</v>
      </c>
      <c r="BM235" s="210" t="s">
        <v>338</v>
      </c>
    </row>
    <row r="236" s="2" customFormat="1">
      <c r="A236" s="38"/>
      <c r="B236" s="39"/>
      <c r="C236" s="40"/>
      <c r="D236" s="212" t="s">
        <v>134</v>
      </c>
      <c r="E236" s="40"/>
      <c r="F236" s="213" t="s">
        <v>339</v>
      </c>
      <c r="G236" s="40"/>
      <c r="H236" s="40"/>
      <c r="I236" s="214"/>
      <c r="J236" s="40"/>
      <c r="K236" s="40"/>
      <c r="L236" s="44"/>
      <c r="M236" s="215"/>
      <c r="N236" s="216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134</v>
      </c>
      <c r="AU236" s="17" t="s">
        <v>82</v>
      </c>
    </row>
    <row r="237" s="2" customFormat="1">
      <c r="A237" s="38"/>
      <c r="B237" s="39"/>
      <c r="C237" s="40"/>
      <c r="D237" s="217" t="s">
        <v>136</v>
      </c>
      <c r="E237" s="40"/>
      <c r="F237" s="218" t="s">
        <v>340</v>
      </c>
      <c r="G237" s="40"/>
      <c r="H237" s="40"/>
      <c r="I237" s="214"/>
      <c r="J237" s="40"/>
      <c r="K237" s="40"/>
      <c r="L237" s="44"/>
      <c r="M237" s="215"/>
      <c r="N237" s="216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136</v>
      </c>
      <c r="AU237" s="17" t="s">
        <v>82</v>
      </c>
    </row>
    <row r="238" s="14" customFormat="1">
      <c r="A238" s="14"/>
      <c r="B238" s="230"/>
      <c r="C238" s="231"/>
      <c r="D238" s="212" t="s">
        <v>138</v>
      </c>
      <c r="E238" s="232" t="s">
        <v>19</v>
      </c>
      <c r="F238" s="233" t="s">
        <v>341</v>
      </c>
      <c r="G238" s="231"/>
      <c r="H238" s="232" t="s">
        <v>19</v>
      </c>
      <c r="I238" s="234"/>
      <c r="J238" s="231"/>
      <c r="K238" s="231"/>
      <c r="L238" s="235"/>
      <c r="M238" s="236"/>
      <c r="N238" s="237"/>
      <c r="O238" s="237"/>
      <c r="P238" s="237"/>
      <c r="Q238" s="237"/>
      <c r="R238" s="237"/>
      <c r="S238" s="237"/>
      <c r="T238" s="23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9" t="s">
        <v>138</v>
      </c>
      <c r="AU238" s="239" t="s">
        <v>82</v>
      </c>
      <c r="AV238" s="14" t="s">
        <v>80</v>
      </c>
      <c r="AW238" s="14" t="s">
        <v>37</v>
      </c>
      <c r="AX238" s="14" t="s">
        <v>75</v>
      </c>
      <c r="AY238" s="239" t="s">
        <v>126</v>
      </c>
    </row>
    <row r="239" s="13" customFormat="1">
      <c r="A239" s="13"/>
      <c r="B239" s="219"/>
      <c r="C239" s="220"/>
      <c r="D239" s="212" t="s">
        <v>138</v>
      </c>
      <c r="E239" s="221" t="s">
        <v>19</v>
      </c>
      <c r="F239" s="222" t="s">
        <v>342</v>
      </c>
      <c r="G239" s="220"/>
      <c r="H239" s="223">
        <v>1.4490000000000001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138</v>
      </c>
      <c r="AU239" s="229" t="s">
        <v>82</v>
      </c>
      <c r="AV239" s="13" t="s">
        <v>82</v>
      </c>
      <c r="AW239" s="13" t="s">
        <v>37</v>
      </c>
      <c r="AX239" s="13" t="s">
        <v>75</v>
      </c>
      <c r="AY239" s="229" t="s">
        <v>126</v>
      </c>
    </row>
    <row r="240" s="14" customFormat="1">
      <c r="A240" s="14"/>
      <c r="B240" s="230"/>
      <c r="C240" s="231"/>
      <c r="D240" s="212" t="s">
        <v>138</v>
      </c>
      <c r="E240" s="232" t="s">
        <v>19</v>
      </c>
      <c r="F240" s="233" t="s">
        <v>343</v>
      </c>
      <c r="G240" s="231"/>
      <c r="H240" s="232" t="s">
        <v>19</v>
      </c>
      <c r="I240" s="234"/>
      <c r="J240" s="231"/>
      <c r="K240" s="231"/>
      <c r="L240" s="235"/>
      <c r="M240" s="236"/>
      <c r="N240" s="237"/>
      <c r="O240" s="237"/>
      <c r="P240" s="237"/>
      <c r="Q240" s="237"/>
      <c r="R240" s="237"/>
      <c r="S240" s="237"/>
      <c r="T240" s="23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9" t="s">
        <v>138</v>
      </c>
      <c r="AU240" s="239" t="s">
        <v>82</v>
      </c>
      <c r="AV240" s="14" t="s">
        <v>80</v>
      </c>
      <c r="AW240" s="14" t="s">
        <v>37</v>
      </c>
      <c r="AX240" s="14" t="s">
        <v>75</v>
      </c>
      <c r="AY240" s="239" t="s">
        <v>126</v>
      </c>
    </row>
    <row r="241" s="13" customFormat="1">
      <c r="A241" s="13"/>
      <c r="B241" s="219"/>
      <c r="C241" s="220"/>
      <c r="D241" s="212" t="s">
        <v>138</v>
      </c>
      <c r="E241" s="221" t="s">
        <v>19</v>
      </c>
      <c r="F241" s="222" t="s">
        <v>342</v>
      </c>
      <c r="G241" s="220"/>
      <c r="H241" s="223">
        <v>1.4490000000000001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138</v>
      </c>
      <c r="AU241" s="229" t="s">
        <v>82</v>
      </c>
      <c r="AV241" s="13" t="s">
        <v>82</v>
      </c>
      <c r="AW241" s="13" t="s">
        <v>37</v>
      </c>
      <c r="AX241" s="13" t="s">
        <v>75</v>
      </c>
      <c r="AY241" s="229" t="s">
        <v>126</v>
      </c>
    </row>
    <row r="242" s="15" customFormat="1">
      <c r="A242" s="15"/>
      <c r="B242" s="240"/>
      <c r="C242" s="241"/>
      <c r="D242" s="212" t="s">
        <v>138</v>
      </c>
      <c r="E242" s="242" t="s">
        <v>19</v>
      </c>
      <c r="F242" s="243" t="s">
        <v>217</v>
      </c>
      <c r="G242" s="241"/>
      <c r="H242" s="244">
        <v>2.8980000000000001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0" t="s">
        <v>138</v>
      </c>
      <c r="AU242" s="250" t="s">
        <v>82</v>
      </c>
      <c r="AV242" s="15" t="s">
        <v>132</v>
      </c>
      <c r="AW242" s="15" t="s">
        <v>37</v>
      </c>
      <c r="AX242" s="15" t="s">
        <v>80</v>
      </c>
      <c r="AY242" s="250" t="s">
        <v>126</v>
      </c>
    </row>
    <row r="243" s="2" customFormat="1" ht="37.8" customHeight="1">
      <c r="A243" s="38"/>
      <c r="B243" s="39"/>
      <c r="C243" s="198" t="s">
        <v>344</v>
      </c>
      <c r="D243" s="198" t="s">
        <v>128</v>
      </c>
      <c r="E243" s="199" t="s">
        <v>345</v>
      </c>
      <c r="F243" s="200" t="s">
        <v>346</v>
      </c>
      <c r="G243" s="201" t="s">
        <v>131</v>
      </c>
      <c r="H243" s="202">
        <v>0.53300000000000003</v>
      </c>
      <c r="I243" s="203"/>
      <c r="J243" s="204">
        <f>ROUND(I243*H243,2)</f>
        <v>0</v>
      </c>
      <c r="K243" s="205"/>
      <c r="L243" s="44"/>
      <c r="M243" s="206" t="s">
        <v>19</v>
      </c>
      <c r="N243" s="207" t="s">
        <v>46</v>
      </c>
      <c r="O243" s="84"/>
      <c r="P243" s="208">
        <f>O243*H243</f>
        <v>0</v>
      </c>
      <c r="Q243" s="208">
        <v>0</v>
      </c>
      <c r="R243" s="208">
        <f>Q243*H243</f>
        <v>0</v>
      </c>
      <c r="S243" s="208">
        <v>2.2000000000000002</v>
      </c>
      <c r="T243" s="209">
        <f>S243*H243</f>
        <v>1.1726000000000001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10" t="s">
        <v>132</v>
      </c>
      <c r="AT243" s="210" t="s">
        <v>128</v>
      </c>
      <c r="AU243" s="210" t="s">
        <v>82</v>
      </c>
      <c r="AY243" s="17" t="s">
        <v>126</v>
      </c>
      <c r="BE243" s="211">
        <f>IF(N243="základní",J243,0)</f>
        <v>0</v>
      </c>
      <c r="BF243" s="211">
        <f>IF(N243="snížená",J243,0)</f>
        <v>0</v>
      </c>
      <c r="BG243" s="211">
        <f>IF(N243="zákl. přenesená",J243,0)</f>
        <v>0</v>
      </c>
      <c r="BH243" s="211">
        <f>IF(N243="sníž. přenesená",J243,0)</f>
        <v>0</v>
      </c>
      <c r="BI243" s="211">
        <f>IF(N243="nulová",J243,0)</f>
        <v>0</v>
      </c>
      <c r="BJ243" s="17" t="s">
        <v>80</v>
      </c>
      <c r="BK243" s="211">
        <f>ROUND(I243*H243,2)</f>
        <v>0</v>
      </c>
      <c r="BL243" s="17" t="s">
        <v>132</v>
      </c>
      <c r="BM243" s="210" t="s">
        <v>347</v>
      </c>
    </row>
    <row r="244" s="2" customFormat="1">
      <c r="A244" s="38"/>
      <c r="B244" s="39"/>
      <c r="C244" s="40"/>
      <c r="D244" s="212" t="s">
        <v>134</v>
      </c>
      <c r="E244" s="40"/>
      <c r="F244" s="213" t="s">
        <v>348</v>
      </c>
      <c r="G244" s="40"/>
      <c r="H244" s="40"/>
      <c r="I244" s="214"/>
      <c r="J244" s="40"/>
      <c r="K244" s="40"/>
      <c r="L244" s="44"/>
      <c r="M244" s="215"/>
      <c r="N244" s="216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134</v>
      </c>
      <c r="AU244" s="17" t="s">
        <v>82</v>
      </c>
    </row>
    <row r="245" s="2" customFormat="1">
      <c r="A245" s="38"/>
      <c r="B245" s="39"/>
      <c r="C245" s="40"/>
      <c r="D245" s="217" t="s">
        <v>136</v>
      </c>
      <c r="E245" s="40"/>
      <c r="F245" s="218" t="s">
        <v>349</v>
      </c>
      <c r="G245" s="40"/>
      <c r="H245" s="40"/>
      <c r="I245" s="214"/>
      <c r="J245" s="40"/>
      <c r="K245" s="40"/>
      <c r="L245" s="44"/>
      <c r="M245" s="215"/>
      <c r="N245" s="216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136</v>
      </c>
      <c r="AU245" s="17" t="s">
        <v>82</v>
      </c>
    </row>
    <row r="246" s="13" customFormat="1">
      <c r="A246" s="13"/>
      <c r="B246" s="219"/>
      <c r="C246" s="220"/>
      <c r="D246" s="212" t="s">
        <v>138</v>
      </c>
      <c r="E246" s="221" t="s">
        <v>19</v>
      </c>
      <c r="F246" s="222" t="s">
        <v>350</v>
      </c>
      <c r="G246" s="220"/>
      <c r="H246" s="223">
        <v>0.52000000000000002</v>
      </c>
      <c r="I246" s="224"/>
      <c r="J246" s="220"/>
      <c r="K246" s="220"/>
      <c r="L246" s="225"/>
      <c r="M246" s="226"/>
      <c r="N246" s="227"/>
      <c r="O246" s="227"/>
      <c r="P246" s="227"/>
      <c r="Q246" s="227"/>
      <c r="R246" s="227"/>
      <c r="S246" s="227"/>
      <c r="T246" s="22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9" t="s">
        <v>138</v>
      </c>
      <c r="AU246" s="229" t="s">
        <v>82</v>
      </c>
      <c r="AV246" s="13" t="s">
        <v>82</v>
      </c>
      <c r="AW246" s="13" t="s">
        <v>37</v>
      </c>
      <c r="AX246" s="13" t="s">
        <v>75</v>
      </c>
      <c r="AY246" s="229" t="s">
        <v>126</v>
      </c>
    </row>
    <row r="247" s="13" customFormat="1">
      <c r="A247" s="13"/>
      <c r="B247" s="219"/>
      <c r="C247" s="220"/>
      <c r="D247" s="212" t="s">
        <v>138</v>
      </c>
      <c r="E247" s="221" t="s">
        <v>19</v>
      </c>
      <c r="F247" s="222" t="s">
        <v>351</v>
      </c>
      <c r="G247" s="220"/>
      <c r="H247" s="223">
        <v>0.012999999999999999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9" t="s">
        <v>138</v>
      </c>
      <c r="AU247" s="229" t="s">
        <v>82</v>
      </c>
      <c r="AV247" s="13" t="s">
        <v>82</v>
      </c>
      <c r="AW247" s="13" t="s">
        <v>37</v>
      </c>
      <c r="AX247" s="13" t="s">
        <v>75</v>
      </c>
      <c r="AY247" s="229" t="s">
        <v>126</v>
      </c>
    </row>
    <row r="248" s="15" customFormat="1">
      <c r="A248" s="15"/>
      <c r="B248" s="240"/>
      <c r="C248" s="241"/>
      <c r="D248" s="212" t="s">
        <v>138</v>
      </c>
      <c r="E248" s="242" t="s">
        <v>19</v>
      </c>
      <c r="F248" s="243" t="s">
        <v>217</v>
      </c>
      <c r="G248" s="241"/>
      <c r="H248" s="244">
        <v>0.53300000000000003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0" t="s">
        <v>138</v>
      </c>
      <c r="AU248" s="250" t="s">
        <v>82</v>
      </c>
      <c r="AV248" s="15" t="s">
        <v>132</v>
      </c>
      <c r="AW248" s="15" t="s">
        <v>37</v>
      </c>
      <c r="AX248" s="15" t="s">
        <v>80</v>
      </c>
      <c r="AY248" s="250" t="s">
        <v>126</v>
      </c>
    </row>
    <row r="249" s="2" customFormat="1" ht="33" customHeight="1">
      <c r="A249" s="38"/>
      <c r="B249" s="39"/>
      <c r="C249" s="198" t="s">
        <v>352</v>
      </c>
      <c r="D249" s="198" t="s">
        <v>128</v>
      </c>
      <c r="E249" s="199" t="s">
        <v>353</v>
      </c>
      <c r="F249" s="200" t="s">
        <v>354</v>
      </c>
      <c r="G249" s="201" t="s">
        <v>131</v>
      </c>
      <c r="H249" s="202">
        <v>0.53300000000000003</v>
      </c>
      <c r="I249" s="203"/>
      <c r="J249" s="204">
        <f>ROUND(I249*H249,2)</f>
        <v>0</v>
      </c>
      <c r="K249" s="205"/>
      <c r="L249" s="44"/>
      <c r="M249" s="206" t="s">
        <v>19</v>
      </c>
      <c r="N249" s="207" t="s">
        <v>46</v>
      </c>
      <c r="O249" s="84"/>
      <c r="P249" s="208">
        <f>O249*H249</f>
        <v>0</v>
      </c>
      <c r="Q249" s="208">
        <v>0</v>
      </c>
      <c r="R249" s="208">
        <f>Q249*H249</f>
        <v>0</v>
      </c>
      <c r="S249" s="208">
        <v>0.029000000000000001</v>
      </c>
      <c r="T249" s="209">
        <f>S249*H249</f>
        <v>0.015457000000000002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0" t="s">
        <v>132</v>
      </c>
      <c r="AT249" s="210" t="s">
        <v>128</v>
      </c>
      <c r="AU249" s="210" t="s">
        <v>82</v>
      </c>
      <c r="AY249" s="17" t="s">
        <v>126</v>
      </c>
      <c r="BE249" s="211">
        <f>IF(N249="základní",J249,0)</f>
        <v>0</v>
      </c>
      <c r="BF249" s="211">
        <f>IF(N249="snížená",J249,0)</f>
        <v>0</v>
      </c>
      <c r="BG249" s="211">
        <f>IF(N249="zákl. přenesená",J249,0)</f>
        <v>0</v>
      </c>
      <c r="BH249" s="211">
        <f>IF(N249="sníž. přenesená",J249,0)</f>
        <v>0</v>
      </c>
      <c r="BI249" s="211">
        <f>IF(N249="nulová",J249,0)</f>
        <v>0</v>
      </c>
      <c r="BJ249" s="17" t="s">
        <v>80</v>
      </c>
      <c r="BK249" s="211">
        <f>ROUND(I249*H249,2)</f>
        <v>0</v>
      </c>
      <c r="BL249" s="17" t="s">
        <v>132</v>
      </c>
      <c r="BM249" s="210" t="s">
        <v>355</v>
      </c>
    </row>
    <row r="250" s="2" customFormat="1">
      <c r="A250" s="38"/>
      <c r="B250" s="39"/>
      <c r="C250" s="40"/>
      <c r="D250" s="212" t="s">
        <v>134</v>
      </c>
      <c r="E250" s="40"/>
      <c r="F250" s="213" t="s">
        <v>356</v>
      </c>
      <c r="G250" s="40"/>
      <c r="H250" s="40"/>
      <c r="I250" s="214"/>
      <c r="J250" s="40"/>
      <c r="K250" s="40"/>
      <c r="L250" s="44"/>
      <c r="M250" s="215"/>
      <c r="N250" s="216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82</v>
      </c>
    </row>
    <row r="251" s="2" customFormat="1">
      <c r="A251" s="38"/>
      <c r="B251" s="39"/>
      <c r="C251" s="40"/>
      <c r="D251" s="217" t="s">
        <v>136</v>
      </c>
      <c r="E251" s="40"/>
      <c r="F251" s="218" t="s">
        <v>357</v>
      </c>
      <c r="G251" s="40"/>
      <c r="H251" s="40"/>
      <c r="I251" s="214"/>
      <c r="J251" s="40"/>
      <c r="K251" s="40"/>
      <c r="L251" s="44"/>
      <c r="M251" s="215"/>
      <c r="N251" s="216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136</v>
      </c>
      <c r="AU251" s="17" t="s">
        <v>82</v>
      </c>
    </row>
    <row r="252" s="2" customFormat="1" ht="24.15" customHeight="1">
      <c r="A252" s="38"/>
      <c r="B252" s="39"/>
      <c r="C252" s="198" t="s">
        <v>358</v>
      </c>
      <c r="D252" s="198" t="s">
        <v>128</v>
      </c>
      <c r="E252" s="199" t="s">
        <v>359</v>
      </c>
      <c r="F252" s="200" t="s">
        <v>360</v>
      </c>
      <c r="G252" s="201" t="s">
        <v>211</v>
      </c>
      <c r="H252" s="202">
        <v>4.5830000000000002</v>
      </c>
      <c r="I252" s="203"/>
      <c r="J252" s="204">
        <f>ROUND(I252*H252,2)</f>
        <v>0</v>
      </c>
      <c r="K252" s="205"/>
      <c r="L252" s="44"/>
      <c r="M252" s="206" t="s">
        <v>19</v>
      </c>
      <c r="N252" s="207" t="s">
        <v>46</v>
      </c>
      <c r="O252" s="84"/>
      <c r="P252" s="208">
        <f>O252*H252</f>
        <v>0</v>
      </c>
      <c r="Q252" s="208">
        <v>0</v>
      </c>
      <c r="R252" s="208">
        <f>Q252*H252</f>
        <v>0</v>
      </c>
      <c r="S252" s="208">
        <v>0.035000000000000003</v>
      </c>
      <c r="T252" s="209">
        <f>S252*H252</f>
        <v>0.16040500000000002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10" t="s">
        <v>132</v>
      </c>
      <c r="AT252" s="210" t="s">
        <v>128</v>
      </c>
      <c r="AU252" s="210" t="s">
        <v>82</v>
      </c>
      <c r="AY252" s="17" t="s">
        <v>126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17" t="s">
        <v>80</v>
      </c>
      <c r="BK252" s="211">
        <f>ROUND(I252*H252,2)</f>
        <v>0</v>
      </c>
      <c r="BL252" s="17" t="s">
        <v>132</v>
      </c>
      <c r="BM252" s="210" t="s">
        <v>361</v>
      </c>
    </row>
    <row r="253" s="2" customFormat="1">
      <c r="A253" s="38"/>
      <c r="B253" s="39"/>
      <c r="C253" s="40"/>
      <c r="D253" s="212" t="s">
        <v>134</v>
      </c>
      <c r="E253" s="40"/>
      <c r="F253" s="213" t="s">
        <v>362</v>
      </c>
      <c r="G253" s="40"/>
      <c r="H253" s="40"/>
      <c r="I253" s="214"/>
      <c r="J253" s="40"/>
      <c r="K253" s="40"/>
      <c r="L253" s="44"/>
      <c r="M253" s="215"/>
      <c r="N253" s="216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134</v>
      </c>
      <c r="AU253" s="17" t="s">
        <v>82</v>
      </c>
    </row>
    <row r="254" s="2" customFormat="1">
      <c r="A254" s="38"/>
      <c r="B254" s="39"/>
      <c r="C254" s="40"/>
      <c r="D254" s="217" t="s">
        <v>136</v>
      </c>
      <c r="E254" s="40"/>
      <c r="F254" s="218" t="s">
        <v>363</v>
      </c>
      <c r="G254" s="40"/>
      <c r="H254" s="40"/>
      <c r="I254" s="214"/>
      <c r="J254" s="40"/>
      <c r="K254" s="40"/>
      <c r="L254" s="44"/>
      <c r="M254" s="215"/>
      <c r="N254" s="216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136</v>
      </c>
      <c r="AU254" s="17" t="s">
        <v>82</v>
      </c>
    </row>
    <row r="255" s="13" customFormat="1">
      <c r="A255" s="13"/>
      <c r="B255" s="219"/>
      <c r="C255" s="220"/>
      <c r="D255" s="212" t="s">
        <v>138</v>
      </c>
      <c r="E255" s="221" t="s">
        <v>19</v>
      </c>
      <c r="F255" s="222" t="s">
        <v>364</v>
      </c>
      <c r="G255" s="220"/>
      <c r="H255" s="223">
        <v>4.5830000000000002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9" t="s">
        <v>138</v>
      </c>
      <c r="AU255" s="229" t="s">
        <v>82</v>
      </c>
      <c r="AV255" s="13" t="s">
        <v>82</v>
      </c>
      <c r="AW255" s="13" t="s">
        <v>37</v>
      </c>
      <c r="AX255" s="13" t="s">
        <v>80</v>
      </c>
      <c r="AY255" s="229" t="s">
        <v>126</v>
      </c>
    </row>
    <row r="256" s="2" customFormat="1" ht="16.5" customHeight="1">
      <c r="A256" s="38"/>
      <c r="B256" s="39"/>
      <c r="C256" s="198" t="s">
        <v>365</v>
      </c>
      <c r="D256" s="198" t="s">
        <v>128</v>
      </c>
      <c r="E256" s="199" t="s">
        <v>366</v>
      </c>
      <c r="F256" s="200" t="s">
        <v>367</v>
      </c>
      <c r="G256" s="201" t="s">
        <v>296</v>
      </c>
      <c r="H256" s="202">
        <v>8.4000000000000004</v>
      </c>
      <c r="I256" s="203"/>
      <c r="J256" s="204">
        <f>ROUND(I256*H256,2)</f>
        <v>0</v>
      </c>
      <c r="K256" s="205"/>
      <c r="L256" s="44"/>
      <c r="M256" s="206" t="s">
        <v>19</v>
      </c>
      <c r="N256" s="207" t="s">
        <v>46</v>
      </c>
      <c r="O256" s="84"/>
      <c r="P256" s="208">
        <f>O256*H256</f>
        <v>0</v>
      </c>
      <c r="Q256" s="208">
        <v>0</v>
      </c>
      <c r="R256" s="208">
        <f>Q256*H256</f>
        <v>0</v>
      </c>
      <c r="S256" s="208">
        <v>0.0089999999999999993</v>
      </c>
      <c r="T256" s="209">
        <f>S256*H256</f>
        <v>0.075600000000000001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10" t="s">
        <v>132</v>
      </c>
      <c r="AT256" s="210" t="s">
        <v>128</v>
      </c>
      <c r="AU256" s="210" t="s">
        <v>82</v>
      </c>
      <c r="AY256" s="17" t="s">
        <v>126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17" t="s">
        <v>80</v>
      </c>
      <c r="BK256" s="211">
        <f>ROUND(I256*H256,2)</f>
        <v>0</v>
      </c>
      <c r="BL256" s="17" t="s">
        <v>132</v>
      </c>
      <c r="BM256" s="210" t="s">
        <v>368</v>
      </c>
    </row>
    <row r="257" s="2" customFormat="1">
      <c r="A257" s="38"/>
      <c r="B257" s="39"/>
      <c r="C257" s="40"/>
      <c r="D257" s="212" t="s">
        <v>134</v>
      </c>
      <c r="E257" s="40"/>
      <c r="F257" s="213" t="s">
        <v>369</v>
      </c>
      <c r="G257" s="40"/>
      <c r="H257" s="40"/>
      <c r="I257" s="214"/>
      <c r="J257" s="40"/>
      <c r="K257" s="40"/>
      <c r="L257" s="44"/>
      <c r="M257" s="215"/>
      <c r="N257" s="216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134</v>
      </c>
      <c r="AU257" s="17" t="s">
        <v>82</v>
      </c>
    </row>
    <row r="258" s="2" customFormat="1">
      <c r="A258" s="38"/>
      <c r="B258" s="39"/>
      <c r="C258" s="40"/>
      <c r="D258" s="217" t="s">
        <v>136</v>
      </c>
      <c r="E258" s="40"/>
      <c r="F258" s="218" t="s">
        <v>370</v>
      </c>
      <c r="G258" s="40"/>
      <c r="H258" s="40"/>
      <c r="I258" s="214"/>
      <c r="J258" s="40"/>
      <c r="K258" s="40"/>
      <c r="L258" s="44"/>
      <c r="M258" s="215"/>
      <c r="N258" s="216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136</v>
      </c>
      <c r="AU258" s="17" t="s">
        <v>82</v>
      </c>
    </row>
    <row r="259" s="13" customFormat="1">
      <c r="A259" s="13"/>
      <c r="B259" s="219"/>
      <c r="C259" s="220"/>
      <c r="D259" s="212" t="s">
        <v>138</v>
      </c>
      <c r="E259" s="221" t="s">
        <v>19</v>
      </c>
      <c r="F259" s="222" t="s">
        <v>371</v>
      </c>
      <c r="G259" s="220"/>
      <c r="H259" s="223">
        <v>8.4000000000000004</v>
      </c>
      <c r="I259" s="224"/>
      <c r="J259" s="220"/>
      <c r="K259" s="220"/>
      <c r="L259" s="225"/>
      <c r="M259" s="226"/>
      <c r="N259" s="227"/>
      <c r="O259" s="227"/>
      <c r="P259" s="227"/>
      <c r="Q259" s="227"/>
      <c r="R259" s="227"/>
      <c r="S259" s="227"/>
      <c r="T259" s="22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9" t="s">
        <v>138</v>
      </c>
      <c r="AU259" s="229" t="s">
        <v>82</v>
      </c>
      <c r="AV259" s="13" t="s">
        <v>82</v>
      </c>
      <c r="AW259" s="13" t="s">
        <v>37</v>
      </c>
      <c r="AX259" s="13" t="s">
        <v>80</v>
      </c>
      <c r="AY259" s="229" t="s">
        <v>126</v>
      </c>
    </row>
    <row r="260" s="2" customFormat="1" ht="24.15" customHeight="1">
      <c r="A260" s="38"/>
      <c r="B260" s="39"/>
      <c r="C260" s="198" t="s">
        <v>372</v>
      </c>
      <c r="D260" s="198" t="s">
        <v>128</v>
      </c>
      <c r="E260" s="199" t="s">
        <v>373</v>
      </c>
      <c r="F260" s="200" t="s">
        <v>374</v>
      </c>
      <c r="G260" s="201" t="s">
        <v>211</v>
      </c>
      <c r="H260" s="202">
        <v>0.66000000000000003</v>
      </c>
      <c r="I260" s="203"/>
      <c r="J260" s="204">
        <f>ROUND(I260*H260,2)</f>
        <v>0</v>
      </c>
      <c r="K260" s="205"/>
      <c r="L260" s="44"/>
      <c r="M260" s="206" t="s">
        <v>19</v>
      </c>
      <c r="N260" s="207" t="s">
        <v>46</v>
      </c>
      <c r="O260" s="84"/>
      <c r="P260" s="208">
        <f>O260*H260</f>
        <v>0</v>
      </c>
      <c r="Q260" s="208">
        <v>0</v>
      </c>
      <c r="R260" s="208">
        <f>Q260*H260</f>
        <v>0</v>
      </c>
      <c r="S260" s="208">
        <v>0.25</v>
      </c>
      <c r="T260" s="209">
        <f>S260*H260</f>
        <v>0.16500000000000001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0" t="s">
        <v>132</v>
      </c>
      <c r="AT260" s="210" t="s">
        <v>128</v>
      </c>
      <c r="AU260" s="210" t="s">
        <v>82</v>
      </c>
      <c r="AY260" s="17" t="s">
        <v>126</v>
      </c>
      <c r="BE260" s="211">
        <f>IF(N260="základní",J260,0)</f>
        <v>0</v>
      </c>
      <c r="BF260" s="211">
        <f>IF(N260="snížená",J260,0)</f>
        <v>0</v>
      </c>
      <c r="BG260" s="211">
        <f>IF(N260="zákl. přenesená",J260,0)</f>
        <v>0</v>
      </c>
      <c r="BH260" s="211">
        <f>IF(N260="sníž. přenesená",J260,0)</f>
        <v>0</v>
      </c>
      <c r="BI260" s="211">
        <f>IF(N260="nulová",J260,0)</f>
        <v>0</v>
      </c>
      <c r="BJ260" s="17" t="s">
        <v>80</v>
      </c>
      <c r="BK260" s="211">
        <f>ROUND(I260*H260,2)</f>
        <v>0</v>
      </c>
      <c r="BL260" s="17" t="s">
        <v>132</v>
      </c>
      <c r="BM260" s="210" t="s">
        <v>375</v>
      </c>
    </row>
    <row r="261" s="2" customFormat="1">
      <c r="A261" s="38"/>
      <c r="B261" s="39"/>
      <c r="C261" s="40"/>
      <c r="D261" s="212" t="s">
        <v>134</v>
      </c>
      <c r="E261" s="40"/>
      <c r="F261" s="213" t="s">
        <v>376</v>
      </c>
      <c r="G261" s="40"/>
      <c r="H261" s="40"/>
      <c r="I261" s="214"/>
      <c r="J261" s="40"/>
      <c r="K261" s="40"/>
      <c r="L261" s="44"/>
      <c r="M261" s="215"/>
      <c r="N261" s="216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134</v>
      </c>
      <c r="AU261" s="17" t="s">
        <v>82</v>
      </c>
    </row>
    <row r="262" s="2" customFormat="1">
      <c r="A262" s="38"/>
      <c r="B262" s="39"/>
      <c r="C262" s="40"/>
      <c r="D262" s="217" t="s">
        <v>136</v>
      </c>
      <c r="E262" s="40"/>
      <c r="F262" s="218" t="s">
        <v>377</v>
      </c>
      <c r="G262" s="40"/>
      <c r="H262" s="40"/>
      <c r="I262" s="214"/>
      <c r="J262" s="40"/>
      <c r="K262" s="40"/>
      <c r="L262" s="44"/>
      <c r="M262" s="215"/>
      <c r="N262" s="216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136</v>
      </c>
      <c r="AU262" s="17" t="s">
        <v>82</v>
      </c>
    </row>
    <row r="263" s="14" customFormat="1">
      <c r="A263" s="14"/>
      <c r="B263" s="230"/>
      <c r="C263" s="231"/>
      <c r="D263" s="212" t="s">
        <v>138</v>
      </c>
      <c r="E263" s="232" t="s">
        <v>19</v>
      </c>
      <c r="F263" s="233" t="s">
        <v>378</v>
      </c>
      <c r="G263" s="231"/>
      <c r="H263" s="232" t="s">
        <v>19</v>
      </c>
      <c r="I263" s="234"/>
      <c r="J263" s="231"/>
      <c r="K263" s="231"/>
      <c r="L263" s="235"/>
      <c r="M263" s="236"/>
      <c r="N263" s="237"/>
      <c r="O263" s="237"/>
      <c r="P263" s="237"/>
      <c r="Q263" s="237"/>
      <c r="R263" s="237"/>
      <c r="S263" s="237"/>
      <c r="T263" s="23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39" t="s">
        <v>138</v>
      </c>
      <c r="AU263" s="239" t="s">
        <v>82</v>
      </c>
      <c r="AV263" s="14" t="s">
        <v>80</v>
      </c>
      <c r="AW263" s="14" t="s">
        <v>37</v>
      </c>
      <c r="AX263" s="14" t="s">
        <v>75</v>
      </c>
      <c r="AY263" s="239" t="s">
        <v>126</v>
      </c>
    </row>
    <row r="264" s="13" customFormat="1">
      <c r="A264" s="13"/>
      <c r="B264" s="219"/>
      <c r="C264" s="220"/>
      <c r="D264" s="212" t="s">
        <v>138</v>
      </c>
      <c r="E264" s="221" t="s">
        <v>19</v>
      </c>
      <c r="F264" s="222" t="s">
        <v>265</v>
      </c>
      <c r="G264" s="220"/>
      <c r="H264" s="223">
        <v>0.66000000000000003</v>
      </c>
      <c r="I264" s="224"/>
      <c r="J264" s="220"/>
      <c r="K264" s="220"/>
      <c r="L264" s="225"/>
      <c r="M264" s="226"/>
      <c r="N264" s="227"/>
      <c r="O264" s="227"/>
      <c r="P264" s="227"/>
      <c r="Q264" s="227"/>
      <c r="R264" s="227"/>
      <c r="S264" s="227"/>
      <c r="T264" s="22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9" t="s">
        <v>138</v>
      </c>
      <c r="AU264" s="229" t="s">
        <v>82</v>
      </c>
      <c r="AV264" s="13" t="s">
        <v>82</v>
      </c>
      <c r="AW264" s="13" t="s">
        <v>37</v>
      </c>
      <c r="AX264" s="13" t="s">
        <v>80</v>
      </c>
      <c r="AY264" s="229" t="s">
        <v>126</v>
      </c>
    </row>
    <row r="265" s="2" customFormat="1" ht="24.15" customHeight="1">
      <c r="A265" s="38"/>
      <c r="B265" s="39"/>
      <c r="C265" s="198" t="s">
        <v>379</v>
      </c>
      <c r="D265" s="198" t="s">
        <v>128</v>
      </c>
      <c r="E265" s="199" t="s">
        <v>380</v>
      </c>
      <c r="F265" s="200" t="s">
        <v>381</v>
      </c>
      <c r="G265" s="201" t="s">
        <v>211</v>
      </c>
      <c r="H265" s="202">
        <v>3</v>
      </c>
      <c r="I265" s="203"/>
      <c r="J265" s="204">
        <f>ROUND(I265*H265,2)</f>
        <v>0</v>
      </c>
      <c r="K265" s="205"/>
      <c r="L265" s="44"/>
      <c r="M265" s="206" t="s">
        <v>19</v>
      </c>
      <c r="N265" s="207" t="s">
        <v>46</v>
      </c>
      <c r="O265" s="84"/>
      <c r="P265" s="208">
        <f>O265*H265</f>
        <v>0</v>
      </c>
      <c r="Q265" s="208">
        <v>0</v>
      </c>
      <c r="R265" s="208">
        <f>Q265*H265</f>
        <v>0</v>
      </c>
      <c r="S265" s="208">
        <v>0.375</v>
      </c>
      <c r="T265" s="209">
        <f>S265*H265</f>
        <v>1.125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10" t="s">
        <v>132</v>
      </c>
      <c r="AT265" s="210" t="s">
        <v>128</v>
      </c>
      <c r="AU265" s="210" t="s">
        <v>82</v>
      </c>
      <c r="AY265" s="17" t="s">
        <v>126</v>
      </c>
      <c r="BE265" s="211">
        <f>IF(N265="základní",J265,0)</f>
        <v>0</v>
      </c>
      <c r="BF265" s="211">
        <f>IF(N265="snížená",J265,0)</f>
        <v>0</v>
      </c>
      <c r="BG265" s="211">
        <f>IF(N265="zákl. přenesená",J265,0)</f>
        <v>0</v>
      </c>
      <c r="BH265" s="211">
        <f>IF(N265="sníž. přenesená",J265,0)</f>
        <v>0</v>
      </c>
      <c r="BI265" s="211">
        <f>IF(N265="nulová",J265,0)</f>
        <v>0</v>
      </c>
      <c r="BJ265" s="17" t="s">
        <v>80</v>
      </c>
      <c r="BK265" s="211">
        <f>ROUND(I265*H265,2)</f>
        <v>0</v>
      </c>
      <c r="BL265" s="17" t="s">
        <v>132</v>
      </c>
      <c r="BM265" s="210" t="s">
        <v>382</v>
      </c>
    </row>
    <row r="266" s="2" customFormat="1">
      <c r="A266" s="38"/>
      <c r="B266" s="39"/>
      <c r="C266" s="40"/>
      <c r="D266" s="212" t="s">
        <v>134</v>
      </c>
      <c r="E266" s="40"/>
      <c r="F266" s="213" t="s">
        <v>383</v>
      </c>
      <c r="G266" s="40"/>
      <c r="H266" s="40"/>
      <c r="I266" s="214"/>
      <c r="J266" s="40"/>
      <c r="K266" s="40"/>
      <c r="L266" s="44"/>
      <c r="M266" s="215"/>
      <c r="N266" s="216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134</v>
      </c>
      <c r="AU266" s="17" t="s">
        <v>82</v>
      </c>
    </row>
    <row r="267" s="2" customFormat="1">
      <c r="A267" s="38"/>
      <c r="B267" s="39"/>
      <c r="C267" s="40"/>
      <c r="D267" s="217" t="s">
        <v>136</v>
      </c>
      <c r="E267" s="40"/>
      <c r="F267" s="218" t="s">
        <v>384</v>
      </c>
      <c r="G267" s="40"/>
      <c r="H267" s="40"/>
      <c r="I267" s="214"/>
      <c r="J267" s="40"/>
      <c r="K267" s="40"/>
      <c r="L267" s="44"/>
      <c r="M267" s="215"/>
      <c r="N267" s="216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136</v>
      </c>
      <c r="AU267" s="17" t="s">
        <v>82</v>
      </c>
    </row>
    <row r="268" s="14" customFormat="1">
      <c r="A268" s="14"/>
      <c r="B268" s="230"/>
      <c r="C268" s="231"/>
      <c r="D268" s="212" t="s">
        <v>138</v>
      </c>
      <c r="E268" s="232" t="s">
        <v>19</v>
      </c>
      <c r="F268" s="233" t="s">
        <v>385</v>
      </c>
      <c r="G268" s="231"/>
      <c r="H268" s="232" t="s">
        <v>19</v>
      </c>
      <c r="I268" s="234"/>
      <c r="J268" s="231"/>
      <c r="K268" s="231"/>
      <c r="L268" s="235"/>
      <c r="M268" s="236"/>
      <c r="N268" s="237"/>
      <c r="O268" s="237"/>
      <c r="P268" s="237"/>
      <c r="Q268" s="237"/>
      <c r="R268" s="237"/>
      <c r="S268" s="237"/>
      <c r="T268" s="23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9" t="s">
        <v>138</v>
      </c>
      <c r="AU268" s="239" t="s">
        <v>82</v>
      </c>
      <c r="AV268" s="14" t="s">
        <v>80</v>
      </c>
      <c r="AW268" s="14" t="s">
        <v>37</v>
      </c>
      <c r="AX268" s="14" t="s">
        <v>75</v>
      </c>
      <c r="AY268" s="239" t="s">
        <v>126</v>
      </c>
    </row>
    <row r="269" s="13" customFormat="1">
      <c r="A269" s="13"/>
      <c r="B269" s="219"/>
      <c r="C269" s="220"/>
      <c r="D269" s="212" t="s">
        <v>138</v>
      </c>
      <c r="E269" s="221" t="s">
        <v>19</v>
      </c>
      <c r="F269" s="222" t="s">
        <v>386</v>
      </c>
      <c r="G269" s="220"/>
      <c r="H269" s="223">
        <v>3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9" t="s">
        <v>138</v>
      </c>
      <c r="AU269" s="229" t="s">
        <v>82</v>
      </c>
      <c r="AV269" s="13" t="s">
        <v>82</v>
      </c>
      <c r="AW269" s="13" t="s">
        <v>37</v>
      </c>
      <c r="AX269" s="13" t="s">
        <v>80</v>
      </c>
      <c r="AY269" s="229" t="s">
        <v>126</v>
      </c>
    </row>
    <row r="270" s="2" customFormat="1" ht="24.15" customHeight="1">
      <c r="A270" s="38"/>
      <c r="B270" s="39"/>
      <c r="C270" s="198" t="s">
        <v>387</v>
      </c>
      <c r="D270" s="198" t="s">
        <v>128</v>
      </c>
      <c r="E270" s="199" t="s">
        <v>388</v>
      </c>
      <c r="F270" s="200" t="s">
        <v>389</v>
      </c>
      <c r="G270" s="201" t="s">
        <v>279</v>
      </c>
      <c r="H270" s="202">
        <v>1</v>
      </c>
      <c r="I270" s="203"/>
      <c r="J270" s="204">
        <f>ROUND(I270*H270,2)</f>
        <v>0</v>
      </c>
      <c r="K270" s="205"/>
      <c r="L270" s="44"/>
      <c r="M270" s="206" t="s">
        <v>19</v>
      </c>
      <c r="N270" s="207" t="s">
        <v>46</v>
      </c>
      <c r="O270" s="84"/>
      <c r="P270" s="208">
        <f>O270*H270</f>
        <v>0</v>
      </c>
      <c r="Q270" s="208">
        <v>0</v>
      </c>
      <c r="R270" s="208">
        <f>Q270*H270</f>
        <v>0</v>
      </c>
      <c r="S270" s="208">
        <v>0.053999999999999999</v>
      </c>
      <c r="T270" s="209">
        <f>S270*H270</f>
        <v>0.053999999999999999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10" t="s">
        <v>132</v>
      </c>
      <c r="AT270" s="210" t="s">
        <v>128</v>
      </c>
      <c r="AU270" s="210" t="s">
        <v>82</v>
      </c>
      <c r="AY270" s="17" t="s">
        <v>126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7" t="s">
        <v>80</v>
      </c>
      <c r="BK270" s="211">
        <f>ROUND(I270*H270,2)</f>
        <v>0</v>
      </c>
      <c r="BL270" s="17" t="s">
        <v>132</v>
      </c>
      <c r="BM270" s="210" t="s">
        <v>390</v>
      </c>
    </row>
    <row r="271" s="2" customFormat="1">
      <c r="A271" s="38"/>
      <c r="B271" s="39"/>
      <c r="C271" s="40"/>
      <c r="D271" s="212" t="s">
        <v>134</v>
      </c>
      <c r="E271" s="40"/>
      <c r="F271" s="213" t="s">
        <v>391</v>
      </c>
      <c r="G271" s="40"/>
      <c r="H271" s="40"/>
      <c r="I271" s="214"/>
      <c r="J271" s="40"/>
      <c r="K271" s="40"/>
      <c r="L271" s="44"/>
      <c r="M271" s="215"/>
      <c r="N271" s="216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134</v>
      </c>
      <c r="AU271" s="17" t="s">
        <v>82</v>
      </c>
    </row>
    <row r="272" s="2" customFormat="1">
      <c r="A272" s="38"/>
      <c r="B272" s="39"/>
      <c r="C272" s="40"/>
      <c r="D272" s="217" t="s">
        <v>136</v>
      </c>
      <c r="E272" s="40"/>
      <c r="F272" s="218" t="s">
        <v>392</v>
      </c>
      <c r="G272" s="40"/>
      <c r="H272" s="40"/>
      <c r="I272" s="214"/>
      <c r="J272" s="40"/>
      <c r="K272" s="40"/>
      <c r="L272" s="44"/>
      <c r="M272" s="215"/>
      <c r="N272" s="216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136</v>
      </c>
      <c r="AU272" s="17" t="s">
        <v>82</v>
      </c>
    </row>
    <row r="273" s="14" customFormat="1">
      <c r="A273" s="14"/>
      <c r="B273" s="230"/>
      <c r="C273" s="231"/>
      <c r="D273" s="212" t="s">
        <v>138</v>
      </c>
      <c r="E273" s="232" t="s">
        <v>19</v>
      </c>
      <c r="F273" s="233" t="s">
        <v>393</v>
      </c>
      <c r="G273" s="231"/>
      <c r="H273" s="232" t="s">
        <v>19</v>
      </c>
      <c r="I273" s="234"/>
      <c r="J273" s="231"/>
      <c r="K273" s="231"/>
      <c r="L273" s="235"/>
      <c r="M273" s="236"/>
      <c r="N273" s="237"/>
      <c r="O273" s="237"/>
      <c r="P273" s="237"/>
      <c r="Q273" s="237"/>
      <c r="R273" s="237"/>
      <c r="S273" s="237"/>
      <c r="T273" s="23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9" t="s">
        <v>138</v>
      </c>
      <c r="AU273" s="239" t="s">
        <v>82</v>
      </c>
      <c r="AV273" s="14" t="s">
        <v>80</v>
      </c>
      <c r="AW273" s="14" t="s">
        <v>37</v>
      </c>
      <c r="AX273" s="14" t="s">
        <v>75</v>
      </c>
      <c r="AY273" s="239" t="s">
        <v>126</v>
      </c>
    </row>
    <row r="274" s="13" customFormat="1">
      <c r="A274" s="13"/>
      <c r="B274" s="219"/>
      <c r="C274" s="220"/>
      <c r="D274" s="212" t="s">
        <v>138</v>
      </c>
      <c r="E274" s="221" t="s">
        <v>19</v>
      </c>
      <c r="F274" s="222" t="s">
        <v>80</v>
      </c>
      <c r="G274" s="220"/>
      <c r="H274" s="223">
        <v>1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138</v>
      </c>
      <c r="AU274" s="229" t="s">
        <v>82</v>
      </c>
      <c r="AV274" s="13" t="s">
        <v>82</v>
      </c>
      <c r="AW274" s="13" t="s">
        <v>37</v>
      </c>
      <c r="AX274" s="13" t="s">
        <v>80</v>
      </c>
      <c r="AY274" s="229" t="s">
        <v>126</v>
      </c>
    </row>
    <row r="275" s="2" customFormat="1" ht="24.15" customHeight="1">
      <c r="A275" s="38"/>
      <c r="B275" s="39"/>
      <c r="C275" s="198" t="s">
        <v>394</v>
      </c>
      <c r="D275" s="198" t="s">
        <v>128</v>
      </c>
      <c r="E275" s="199" t="s">
        <v>395</v>
      </c>
      <c r="F275" s="200" t="s">
        <v>396</v>
      </c>
      <c r="G275" s="201" t="s">
        <v>296</v>
      </c>
      <c r="H275" s="202">
        <v>30</v>
      </c>
      <c r="I275" s="203"/>
      <c r="J275" s="204">
        <f>ROUND(I275*H275,2)</f>
        <v>0</v>
      </c>
      <c r="K275" s="205"/>
      <c r="L275" s="44"/>
      <c r="M275" s="206" t="s">
        <v>19</v>
      </c>
      <c r="N275" s="207" t="s">
        <v>46</v>
      </c>
      <c r="O275" s="84"/>
      <c r="P275" s="208">
        <f>O275*H275</f>
        <v>0</v>
      </c>
      <c r="Q275" s="208">
        <v>0</v>
      </c>
      <c r="R275" s="208">
        <f>Q275*H275</f>
        <v>0</v>
      </c>
      <c r="S275" s="208">
        <v>0.0040000000000000001</v>
      </c>
      <c r="T275" s="209">
        <f>S275*H275</f>
        <v>0.12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0" t="s">
        <v>132</v>
      </c>
      <c r="AT275" s="210" t="s">
        <v>128</v>
      </c>
      <c r="AU275" s="210" t="s">
        <v>82</v>
      </c>
      <c r="AY275" s="17" t="s">
        <v>126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17" t="s">
        <v>80</v>
      </c>
      <c r="BK275" s="211">
        <f>ROUND(I275*H275,2)</f>
        <v>0</v>
      </c>
      <c r="BL275" s="17" t="s">
        <v>132</v>
      </c>
      <c r="BM275" s="210" t="s">
        <v>397</v>
      </c>
    </row>
    <row r="276" s="2" customFormat="1">
      <c r="A276" s="38"/>
      <c r="B276" s="39"/>
      <c r="C276" s="40"/>
      <c r="D276" s="212" t="s">
        <v>134</v>
      </c>
      <c r="E276" s="40"/>
      <c r="F276" s="213" t="s">
        <v>398</v>
      </c>
      <c r="G276" s="40"/>
      <c r="H276" s="40"/>
      <c r="I276" s="214"/>
      <c r="J276" s="40"/>
      <c r="K276" s="40"/>
      <c r="L276" s="44"/>
      <c r="M276" s="215"/>
      <c r="N276" s="216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134</v>
      </c>
      <c r="AU276" s="17" t="s">
        <v>82</v>
      </c>
    </row>
    <row r="277" s="2" customFormat="1">
      <c r="A277" s="38"/>
      <c r="B277" s="39"/>
      <c r="C277" s="40"/>
      <c r="D277" s="217" t="s">
        <v>136</v>
      </c>
      <c r="E277" s="40"/>
      <c r="F277" s="218" t="s">
        <v>399</v>
      </c>
      <c r="G277" s="40"/>
      <c r="H277" s="40"/>
      <c r="I277" s="214"/>
      <c r="J277" s="40"/>
      <c r="K277" s="40"/>
      <c r="L277" s="44"/>
      <c r="M277" s="215"/>
      <c r="N277" s="216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136</v>
      </c>
      <c r="AU277" s="17" t="s">
        <v>82</v>
      </c>
    </row>
    <row r="278" s="2" customFormat="1" ht="24.15" customHeight="1">
      <c r="A278" s="38"/>
      <c r="B278" s="39"/>
      <c r="C278" s="198" t="s">
        <v>400</v>
      </c>
      <c r="D278" s="198" t="s">
        <v>128</v>
      </c>
      <c r="E278" s="199" t="s">
        <v>401</v>
      </c>
      <c r="F278" s="200" t="s">
        <v>402</v>
      </c>
      <c r="G278" s="201" t="s">
        <v>296</v>
      </c>
      <c r="H278" s="202">
        <v>10</v>
      </c>
      <c r="I278" s="203"/>
      <c r="J278" s="204">
        <f>ROUND(I278*H278,2)</f>
        <v>0</v>
      </c>
      <c r="K278" s="205"/>
      <c r="L278" s="44"/>
      <c r="M278" s="206" t="s">
        <v>19</v>
      </c>
      <c r="N278" s="207" t="s">
        <v>46</v>
      </c>
      <c r="O278" s="84"/>
      <c r="P278" s="208">
        <f>O278*H278</f>
        <v>0</v>
      </c>
      <c r="Q278" s="208">
        <v>0</v>
      </c>
      <c r="R278" s="208">
        <f>Q278*H278</f>
        <v>0</v>
      </c>
      <c r="S278" s="208">
        <v>0.0080000000000000002</v>
      </c>
      <c r="T278" s="209">
        <f>S278*H278</f>
        <v>0.080000000000000002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0" t="s">
        <v>132</v>
      </c>
      <c r="AT278" s="210" t="s">
        <v>128</v>
      </c>
      <c r="AU278" s="210" t="s">
        <v>82</v>
      </c>
      <c r="AY278" s="17" t="s">
        <v>126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7" t="s">
        <v>80</v>
      </c>
      <c r="BK278" s="211">
        <f>ROUND(I278*H278,2)</f>
        <v>0</v>
      </c>
      <c r="BL278" s="17" t="s">
        <v>132</v>
      </c>
      <c r="BM278" s="210" t="s">
        <v>403</v>
      </c>
    </row>
    <row r="279" s="2" customFormat="1">
      <c r="A279" s="38"/>
      <c r="B279" s="39"/>
      <c r="C279" s="40"/>
      <c r="D279" s="212" t="s">
        <v>134</v>
      </c>
      <c r="E279" s="40"/>
      <c r="F279" s="213" t="s">
        <v>404</v>
      </c>
      <c r="G279" s="40"/>
      <c r="H279" s="40"/>
      <c r="I279" s="214"/>
      <c r="J279" s="40"/>
      <c r="K279" s="40"/>
      <c r="L279" s="44"/>
      <c r="M279" s="215"/>
      <c r="N279" s="216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134</v>
      </c>
      <c r="AU279" s="17" t="s">
        <v>82</v>
      </c>
    </row>
    <row r="280" s="2" customFormat="1">
      <c r="A280" s="38"/>
      <c r="B280" s="39"/>
      <c r="C280" s="40"/>
      <c r="D280" s="217" t="s">
        <v>136</v>
      </c>
      <c r="E280" s="40"/>
      <c r="F280" s="218" t="s">
        <v>405</v>
      </c>
      <c r="G280" s="40"/>
      <c r="H280" s="40"/>
      <c r="I280" s="214"/>
      <c r="J280" s="40"/>
      <c r="K280" s="40"/>
      <c r="L280" s="44"/>
      <c r="M280" s="215"/>
      <c r="N280" s="216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136</v>
      </c>
      <c r="AU280" s="17" t="s">
        <v>82</v>
      </c>
    </row>
    <row r="281" s="2" customFormat="1" ht="33" customHeight="1">
      <c r="A281" s="38"/>
      <c r="B281" s="39"/>
      <c r="C281" s="198" t="s">
        <v>406</v>
      </c>
      <c r="D281" s="198" t="s">
        <v>128</v>
      </c>
      <c r="E281" s="199" t="s">
        <v>407</v>
      </c>
      <c r="F281" s="200" t="s">
        <v>408</v>
      </c>
      <c r="G281" s="201" t="s">
        <v>211</v>
      </c>
      <c r="H281" s="202">
        <v>3.6400000000000001</v>
      </c>
      <c r="I281" s="203"/>
      <c r="J281" s="204">
        <f>ROUND(I281*H281,2)</f>
        <v>0</v>
      </c>
      <c r="K281" s="205"/>
      <c r="L281" s="44"/>
      <c r="M281" s="206" t="s">
        <v>19</v>
      </c>
      <c r="N281" s="207" t="s">
        <v>46</v>
      </c>
      <c r="O281" s="84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10" t="s">
        <v>132</v>
      </c>
      <c r="AT281" s="210" t="s">
        <v>128</v>
      </c>
      <c r="AU281" s="210" t="s">
        <v>82</v>
      </c>
      <c r="AY281" s="17" t="s">
        <v>126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7" t="s">
        <v>80</v>
      </c>
      <c r="BK281" s="211">
        <f>ROUND(I281*H281,2)</f>
        <v>0</v>
      </c>
      <c r="BL281" s="17" t="s">
        <v>132</v>
      </c>
      <c r="BM281" s="210" t="s">
        <v>409</v>
      </c>
    </row>
    <row r="282" s="2" customFormat="1">
      <c r="A282" s="38"/>
      <c r="B282" s="39"/>
      <c r="C282" s="40"/>
      <c r="D282" s="212" t="s">
        <v>134</v>
      </c>
      <c r="E282" s="40"/>
      <c r="F282" s="213" t="s">
        <v>410</v>
      </c>
      <c r="G282" s="40"/>
      <c r="H282" s="40"/>
      <c r="I282" s="214"/>
      <c r="J282" s="40"/>
      <c r="K282" s="40"/>
      <c r="L282" s="44"/>
      <c r="M282" s="215"/>
      <c r="N282" s="216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134</v>
      </c>
      <c r="AU282" s="17" t="s">
        <v>82</v>
      </c>
    </row>
    <row r="283" s="2" customFormat="1">
      <c r="A283" s="38"/>
      <c r="B283" s="39"/>
      <c r="C283" s="40"/>
      <c r="D283" s="217" t="s">
        <v>136</v>
      </c>
      <c r="E283" s="40"/>
      <c r="F283" s="218" t="s">
        <v>411</v>
      </c>
      <c r="G283" s="40"/>
      <c r="H283" s="40"/>
      <c r="I283" s="214"/>
      <c r="J283" s="40"/>
      <c r="K283" s="40"/>
      <c r="L283" s="44"/>
      <c r="M283" s="215"/>
      <c r="N283" s="216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136</v>
      </c>
      <c r="AU283" s="17" t="s">
        <v>82</v>
      </c>
    </row>
    <row r="284" s="14" customFormat="1">
      <c r="A284" s="14"/>
      <c r="B284" s="230"/>
      <c r="C284" s="231"/>
      <c r="D284" s="212" t="s">
        <v>138</v>
      </c>
      <c r="E284" s="232" t="s">
        <v>19</v>
      </c>
      <c r="F284" s="233" t="s">
        <v>412</v>
      </c>
      <c r="G284" s="231"/>
      <c r="H284" s="232" t="s">
        <v>19</v>
      </c>
      <c r="I284" s="234"/>
      <c r="J284" s="231"/>
      <c r="K284" s="231"/>
      <c r="L284" s="235"/>
      <c r="M284" s="236"/>
      <c r="N284" s="237"/>
      <c r="O284" s="237"/>
      <c r="P284" s="237"/>
      <c r="Q284" s="237"/>
      <c r="R284" s="237"/>
      <c r="S284" s="237"/>
      <c r="T284" s="23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9" t="s">
        <v>138</v>
      </c>
      <c r="AU284" s="239" t="s">
        <v>82</v>
      </c>
      <c r="AV284" s="14" t="s">
        <v>80</v>
      </c>
      <c r="AW284" s="14" t="s">
        <v>37</v>
      </c>
      <c r="AX284" s="14" t="s">
        <v>75</v>
      </c>
      <c r="AY284" s="239" t="s">
        <v>126</v>
      </c>
    </row>
    <row r="285" s="13" customFormat="1">
      <c r="A285" s="13"/>
      <c r="B285" s="219"/>
      <c r="C285" s="220"/>
      <c r="D285" s="212" t="s">
        <v>138</v>
      </c>
      <c r="E285" s="221" t="s">
        <v>19</v>
      </c>
      <c r="F285" s="222" t="s">
        <v>413</v>
      </c>
      <c r="G285" s="220"/>
      <c r="H285" s="223">
        <v>3.6400000000000001</v>
      </c>
      <c r="I285" s="224"/>
      <c r="J285" s="220"/>
      <c r="K285" s="220"/>
      <c r="L285" s="225"/>
      <c r="M285" s="226"/>
      <c r="N285" s="227"/>
      <c r="O285" s="227"/>
      <c r="P285" s="227"/>
      <c r="Q285" s="227"/>
      <c r="R285" s="227"/>
      <c r="S285" s="227"/>
      <c r="T285" s="22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9" t="s">
        <v>138</v>
      </c>
      <c r="AU285" s="229" t="s">
        <v>82</v>
      </c>
      <c r="AV285" s="13" t="s">
        <v>82</v>
      </c>
      <c r="AW285" s="13" t="s">
        <v>37</v>
      </c>
      <c r="AX285" s="13" t="s">
        <v>80</v>
      </c>
      <c r="AY285" s="229" t="s">
        <v>126</v>
      </c>
    </row>
    <row r="286" s="2" customFormat="1" ht="44.25" customHeight="1">
      <c r="A286" s="38"/>
      <c r="B286" s="39"/>
      <c r="C286" s="198" t="s">
        <v>414</v>
      </c>
      <c r="D286" s="198" t="s">
        <v>128</v>
      </c>
      <c r="E286" s="199" t="s">
        <v>415</v>
      </c>
      <c r="F286" s="200" t="s">
        <v>416</v>
      </c>
      <c r="G286" s="201" t="s">
        <v>211</v>
      </c>
      <c r="H286" s="202">
        <v>72.799999999999997</v>
      </c>
      <c r="I286" s="203"/>
      <c r="J286" s="204">
        <f>ROUND(I286*H286,2)</f>
        <v>0</v>
      </c>
      <c r="K286" s="205"/>
      <c r="L286" s="44"/>
      <c r="M286" s="206" t="s">
        <v>19</v>
      </c>
      <c r="N286" s="207" t="s">
        <v>46</v>
      </c>
      <c r="O286" s="84"/>
      <c r="P286" s="208">
        <f>O286*H286</f>
        <v>0</v>
      </c>
      <c r="Q286" s="208">
        <v>0</v>
      </c>
      <c r="R286" s="208">
        <f>Q286*H286</f>
        <v>0</v>
      </c>
      <c r="S286" s="208">
        <v>0</v>
      </c>
      <c r="T286" s="20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10" t="s">
        <v>132</v>
      </c>
      <c r="AT286" s="210" t="s">
        <v>128</v>
      </c>
      <c r="AU286" s="210" t="s">
        <v>82</v>
      </c>
      <c r="AY286" s="17" t="s">
        <v>126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7" t="s">
        <v>80</v>
      </c>
      <c r="BK286" s="211">
        <f>ROUND(I286*H286,2)</f>
        <v>0</v>
      </c>
      <c r="BL286" s="17" t="s">
        <v>132</v>
      </c>
      <c r="BM286" s="210" t="s">
        <v>417</v>
      </c>
    </row>
    <row r="287" s="2" customFormat="1">
      <c r="A287" s="38"/>
      <c r="B287" s="39"/>
      <c r="C287" s="40"/>
      <c r="D287" s="212" t="s">
        <v>134</v>
      </c>
      <c r="E287" s="40"/>
      <c r="F287" s="213" t="s">
        <v>418</v>
      </c>
      <c r="G287" s="40"/>
      <c r="H287" s="40"/>
      <c r="I287" s="214"/>
      <c r="J287" s="40"/>
      <c r="K287" s="40"/>
      <c r="L287" s="44"/>
      <c r="M287" s="215"/>
      <c r="N287" s="216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134</v>
      </c>
      <c r="AU287" s="17" t="s">
        <v>82</v>
      </c>
    </row>
    <row r="288" s="2" customFormat="1">
      <c r="A288" s="38"/>
      <c r="B288" s="39"/>
      <c r="C288" s="40"/>
      <c r="D288" s="217" t="s">
        <v>136</v>
      </c>
      <c r="E288" s="40"/>
      <c r="F288" s="218" t="s">
        <v>419</v>
      </c>
      <c r="G288" s="40"/>
      <c r="H288" s="40"/>
      <c r="I288" s="214"/>
      <c r="J288" s="40"/>
      <c r="K288" s="40"/>
      <c r="L288" s="44"/>
      <c r="M288" s="215"/>
      <c r="N288" s="216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136</v>
      </c>
      <c r="AU288" s="17" t="s">
        <v>82</v>
      </c>
    </row>
    <row r="289" s="13" customFormat="1">
      <c r="A289" s="13"/>
      <c r="B289" s="219"/>
      <c r="C289" s="220"/>
      <c r="D289" s="212" t="s">
        <v>138</v>
      </c>
      <c r="E289" s="220"/>
      <c r="F289" s="222" t="s">
        <v>420</v>
      </c>
      <c r="G289" s="220"/>
      <c r="H289" s="223">
        <v>72.799999999999997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9" t="s">
        <v>138</v>
      </c>
      <c r="AU289" s="229" t="s">
        <v>82</v>
      </c>
      <c r="AV289" s="13" t="s">
        <v>82</v>
      </c>
      <c r="AW289" s="13" t="s">
        <v>4</v>
      </c>
      <c r="AX289" s="13" t="s">
        <v>80</v>
      </c>
      <c r="AY289" s="229" t="s">
        <v>126</v>
      </c>
    </row>
    <row r="290" s="2" customFormat="1" ht="37.8" customHeight="1">
      <c r="A290" s="38"/>
      <c r="B290" s="39"/>
      <c r="C290" s="198" t="s">
        <v>421</v>
      </c>
      <c r="D290" s="198" t="s">
        <v>128</v>
      </c>
      <c r="E290" s="199" t="s">
        <v>422</v>
      </c>
      <c r="F290" s="200" t="s">
        <v>423</v>
      </c>
      <c r="G290" s="201" t="s">
        <v>211</v>
      </c>
      <c r="H290" s="202">
        <v>3.6400000000000001</v>
      </c>
      <c r="I290" s="203"/>
      <c r="J290" s="204">
        <f>ROUND(I290*H290,2)</f>
        <v>0</v>
      </c>
      <c r="K290" s="205"/>
      <c r="L290" s="44"/>
      <c r="M290" s="206" t="s">
        <v>19</v>
      </c>
      <c r="N290" s="207" t="s">
        <v>46</v>
      </c>
      <c r="O290" s="84"/>
      <c r="P290" s="208">
        <f>O290*H290</f>
        <v>0</v>
      </c>
      <c r="Q290" s="208">
        <v>0</v>
      </c>
      <c r="R290" s="208">
        <f>Q290*H290</f>
        <v>0</v>
      </c>
      <c r="S290" s="208">
        <v>0</v>
      </c>
      <c r="T290" s="209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0" t="s">
        <v>132</v>
      </c>
      <c r="AT290" s="210" t="s">
        <v>128</v>
      </c>
      <c r="AU290" s="210" t="s">
        <v>82</v>
      </c>
      <c r="AY290" s="17" t="s">
        <v>126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17" t="s">
        <v>80</v>
      </c>
      <c r="BK290" s="211">
        <f>ROUND(I290*H290,2)</f>
        <v>0</v>
      </c>
      <c r="BL290" s="17" t="s">
        <v>132</v>
      </c>
      <c r="BM290" s="210" t="s">
        <v>424</v>
      </c>
    </row>
    <row r="291" s="2" customFormat="1">
      <c r="A291" s="38"/>
      <c r="B291" s="39"/>
      <c r="C291" s="40"/>
      <c r="D291" s="212" t="s">
        <v>134</v>
      </c>
      <c r="E291" s="40"/>
      <c r="F291" s="213" t="s">
        <v>425</v>
      </c>
      <c r="G291" s="40"/>
      <c r="H291" s="40"/>
      <c r="I291" s="214"/>
      <c r="J291" s="40"/>
      <c r="K291" s="40"/>
      <c r="L291" s="44"/>
      <c r="M291" s="215"/>
      <c r="N291" s="216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134</v>
      </c>
      <c r="AU291" s="17" t="s">
        <v>82</v>
      </c>
    </row>
    <row r="292" s="2" customFormat="1">
      <c r="A292" s="38"/>
      <c r="B292" s="39"/>
      <c r="C292" s="40"/>
      <c r="D292" s="217" t="s">
        <v>136</v>
      </c>
      <c r="E292" s="40"/>
      <c r="F292" s="218" t="s">
        <v>426</v>
      </c>
      <c r="G292" s="40"/>
      <c r="H292" s="40"/>
      <c r="I292" s="214"/>
      <c r="J292" s="40"/>
      <c r="K292" s="40"/>
      <c r="L292" s="44"/>
      <c r="M292" s="215"/>
      <c r="N292" s="216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136</v>
      </c>
      <c r="AU292" s="17" t="s">
        <v>82</v>
      </c>
    </row>
    <row r="293" s="2" customFormat="1" ht="16.5" customHeight="1">
      <c r="A293" s="38"/>
      <c r="B293" s="39"/>
      <c r="C293" s="198" t="s">
        <v>427</v>
      </c>
      <c r="D293" s="198" t="s">
        <v>128</v>
      </c>
      <c r="E293" s="199" t="s">
        <v>428</v>
      </c>
      <c r="F293" s="200" t="s">
        <v>429</v>
      </c>
      <c r="G293" s="201" t="s">
        <v>296</v>
      </c>
      <c r="H293" s="202">
        <v>1.53</v>
      </c>
      <c r="I293" s="203"/>
      <c r="J293" s="204">
        <f>ROUND(I293*H293,2)</f>
        <v>0</v>
      </c>
      <c r="K293" s="205"/>
      <c r="L293" s="44"/>
      <c r="M293" s="206" t="s">
        <v>19</v>
      </c>
      <c r="N293" s="207" t="s">
        <v>46</v>
      </c>
      <c r="O293" s="84"/>
      <c r="P293" s="208">
        <f>O293*H293</f>
        <v>0</v>
      </c>
      <c r="Q293" s="208">
        <v>0</v>
      </c>
      <c r="R293" s="208">
        <f>Q293*H293</f>
        <v>0</v>
      </c>
      <c r="S293" s="208">
        <v>0.036999999999999998</v>
      </c>
      <c r="T293" s="209">
        <f>S293*H293</f>
        <v>0.056610000000000001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0" t="s">
        <v>132</v>
      </c>
      <c r="AT293" s="210" t="s">
        <v>128</v>
      </c>
      <c r="AU293" s="210" t="s">
        <v>82</v>
      </c>
      <c r="AY293" s="17" t="s">
        <v>126</v>
      </c>
      <c r="BE293" s="211">
        <f>IF(N293="základní",J293,0)</f>
        <v>0</v>
      </c>
      <c r="BF293" s="211">
        <f>IF(N293="snížená",J293,0)</f>
        <v>0</v>
      </c>
      <c r="BG293" s="211">
        <f>IF(N293="zákl. přenesená",J293,0)</f>
        <v>0</v>
      </c>
      <c r="BH293" s="211">
        <f>IF(N293="sníž. přenesená",J293,0)</f>
        <v>0</v>
      </c>
      <c r="BI293" s="211">
        <f>IF(N293="nulová",J293,0)</f>
        <v>0</v>
      </c>
      <c r="BJ293" s="17" t="s">
        <v>80</v>
      </c>
      <c r="BK293" s="211">
        <f>ROUND(I293*H293,2)</f>
        <v>0</v>
      </c>
      <c r="BL293" s="17" t="s">
        <v>132</v>
      </c>
      <c r="BM293" s="210" t="s">
        <v>430</v>
      </c>
    </row>
    <row r="294" s="2" customFormat="1">
      <c r="A294" s="38"/>
      <c r="B294" s="39"/>
      <c r="C294" s="40"/>
      <c r="D294" s="212" t="s">
        <v>134</v>
      </c>
      <c r="E294" s="40"/>
      <c r="F294" s="213" t="s">
        <v>431</v>
      </c>
      <c r="G294" s="40"/>
      <c r="H294" s="40"/>
      <c r="I294" s="214"/>
      <c r="J294" s="40"/>
      <c r="K294" s="40"/>
      <c r="L294" s="44"/>
      <c r="M294" s="215"/>
      <c r="N294" s="216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134</v>
      </c>
      <c r="AU294" s="17" t="s">
        <v>82</v>
      </c>
    </row>
    <row r="295" s="2" customFormat="1">
      <c r="A295" s="38"/>
      <c r="B295" s="39"/>
      <c r="C295" s="40"/>
      <c r="D295" s="217" t="s">
        <v>136</v>
      </c>
      <c r="E295" s="40"/>
      <c r="F295" s="218" t="s">
        <v>432</v>
      </c>
      <c r="G295" s="40"/>
      <c r="H295" s="40"/>
      <c r="I295" s="214"/>
      <c r="J295" s="40"/>
      <c r="K295" s="40"/>
      <c r="L295" s="44"/>
      <c r="M295" s="215"/>
      <c r="N295" s="216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136</v>
      </c>
      <c r="AU295" s="17" t="s">
        <v>82</v>
      </c>
    </row>
    <row r="296" s="14" customFormat="1">
      <c r="A296" s="14"/>
      <c r="B296" s="230"/>
      <c r="C296" s="231"/>
      <c r="D296" s="212" t="s">
        <v>138</v>
      </c>
      <c r="E296" s="232" t="s">
        <v>19</v>
      </c>
      <c r="F296" s="233" t="s">
        <v>433</v>
      </c>
      <c r="G296" s="231"/>
      <c r="H296" s="232" t="s">
        <v>19</v>
      </c>
      <c r="I296" s="234"/>
      <c r="J296" s="231"/>
      <c r="K296" s="231"/>
      <c r="L296" s="235"/>
      <c r="M296" s="236"/>
      <c r="N296" s="237"/>
      <c r="O296" s="237"/>
      <c r="P296" s="237"/>
      <c r="Q296" s="237"/>
      <c r="R296" s="237"/>
      <c r="S296" s="237"/>
      <c r="T296" s="23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9" t="s">
        <v>138</v>
      </c>
      <c r="AU296" s="239" t="s">
        <v>82</v>
      </c>
      <c r="AV296" s="14" t="s">
        <v>80</v>
      </c>
      <c r="AW296" s="14" t="s">
        <v>37</v>
      </c>
      <c r="AX296" s="14" t="s">
        <v>75</v>
      </c>
      <c r="AY296" s="239" t="s">
        <v>126</v>
      </c>
    </row>
    <row r="297" s="13" customFormat="1">
      <c r="A297" s="13"/>
      <c r="B297" s="219"/>
      <c r="C297" s="220"/>
      <c r="D297" s="212" t="s">
        <v>138</v>
      </c>
      <c r="E297" s="221" t="s">
        <v>19</v>
      </c>
      <c r="F297" s="222" t="s">
        <v>434</v>
      </c>
      <c r="G297" s="220"/>
      <c r="H297" s="223">
        <v>1.53</v>
      </c>
      <c r="I297" s="224"/>
      <c r="J297" s="220"/>
      <c r="K297" s="220"/>
      <c r="L297" s="225"/>
      <c r="M297" s="226"/>
      <c r="N297" s="227"/>
      <c r="O297" s="227"/>
      <c r="P297" s="227"/>
      <c r="Q297" s="227"/>
      <c r="R297" s="227"/>
      <c r="S297" s="227"/>
      <c r="T297" s="22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9" t="s">
        <v>138</v>
      </c>
      <c r="AU297" s="229" t="s">
        <v>82</v>
      </c>
      <c r="AV297" s="13" t="s">
        <v>82</v>
      </c>
      <c r="AW297" s="13" t="s">
        <v>37</v>
      </c>
      <c r="AX297" s="13" t="s">
        <v>80</v>
      </c>
      <c r="AY297" s="229" t="s">
        <v>126</v>
      </c>
    </row>
    <row r="298" s="2" customFormat="1" ht="24.15" customHeight="1">
      <c r="A298" s="38"/>
      <c r="B298" s="39"/>
      <c r="C298" s="198" t="s">
        <v>435</v>
      </c>
      <c r="D298" s="198" t="s">
        <v>128</v>
      </c>
      <c r="E298" s="199" t="s">
        <v>436</v>
      </c>
      <c r="F298" s="200" t="s">
        <v>437</v>
      </c>
      <c r="G298" s="201" t="s">
        <v>296</v>
      </c>
      <c r="H298" s="202">
        <v>2.0499999999999998</v>
      </c>
      <c r="I298" s="203"/>
      <c r="J298" s="204">
        <f>ROUND(I298*H298,2)</f>
        <v>0</v>
      </c>
      <c r="K298" s="205"/>
      <c r="L298" s="44"/>
      <c r="M298" s="206" t="s">
        <v>19</v>
      </c>
      <c r="N298" s="207" t="s">
        <v>46</v>
      </c>
      <c r="O298" s="84"/>
      <c r="P298" s="208">
        <f>O298*H298</f>
        <v>0</v>
      </c>
      <c r="Q298" s="208">
        <v>0.00091</v>
      </c>
      <c r="R298" s="208">
        <f>Q298*H298</f>
        <v>0.0018654999999999998</v>
      </c>
      <c r="S298" s="208">
        <v>0.0028</v>
      </c>
      <c r="T298" s="209">
        <f>S298*H298</f>
        <v>0.0057399999999999994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10" t="s">
        <v>132</v>
      </c>
      <c r="AT298" s="210" t="s">
        <v>128</v>
      </c>
      <c r="AU298" s="210" t="s">
        <v>82</v>
      </c>
      <c r="AY298" s="17" t="s">
        <v>126</v>
      </c>
      <c r="BE298" s="211">
        <f>IF(N298="základní",J298,0)</f>
        <v>0</v>
      </c>
      <c r="BF298" s="211">
        <f>IF(N298="snížená",J298,0)</f>
        <v>0</v>
      </c>
      <c r="BG298" s="211">
        <f>IF(N298="zákl. přenesená",J298,0)</f>
        <v>0</v>
      </c>
      <c r="BH298" s="211">
        <f>IF(N298="sníž. přenesená",J298,0)</f>
        <v>0</v>
      </c>
      <c r="BI298" s="211">
        <f>IF(N298="nulová",J298,0)</f>
        <v>0</v>
      </c>
      <c r="BJ298" s="17" t="s">
        <v>80</v>
      </c>
      <c r="BK298" s="211">
        <f>ROUND(I298*H298,2)</f>
        <v>0</v>
      </c>
      <c r="BL298" s="17" t="s">
        <v>132</v>
      </c>
      <c r="BM298" s="210" t="s">
        <v>438</v>
      </c>
    </row>
    <row r="299" s="2" customFormat="1">
      <c r="A299" s="38"/>
      <c r="B299" s="39"/>
      <c r="C299" s="40"/>
      <c r="D299" s="212" t="s">
        <v>134</v>
      </c>
      <c r="E299" s="40"/>
      <c r="F299" s="213" t="s">
        <v>439</v>
      </c>
      <c r="G299" s="40"/>
      <c r="H299" s="40"/>
      <c r="I299" s="214"/>
      <c r="J299" s="40"/>
      <c r="K299" s="40"/>
      <c r="L299" s="44"/>
      <c r="M299" s="215"/>
      <c r="N299" s="216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134</v>
      </c>
      <c r="AU299" s="17" t="s">
        <v>82</v>
      </c>
    </row>
    <row r="300" s="2" customFormat="1">
      <c r="A300" s="38"/>
      <c r="B300" s="39"/>
      <c r="C300" s="40"/>
      <c r="D300" s="217" t="s">
        <v>136</v>
      </c>
      <c r="E300" s="40"/>
      <c r="F300" s="218" t="s">
        <v>440</v>
      </c>
      <c r="G300" s="40"/>
      <c r="H300" s="40"/>
      <c r="I300" s="214"/>
      <c r="J300" s="40"/>
      <c r="K300" s="40"/>
      <c r="L300" s="44"/>
      <c r="M300" s="215"/>
      <c r="N300" s="216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136</v>
      </c>
      <c r="AU300" s="17" t="s">
        <v>82</v>
      </c>
    </row>
    <row r="301" s="14" customFormat="1">
      <c r="A301" s="14"/>
      <c r="B301" s="230"/>
      <c r="C301" s="231"/>
      <c r="D301" s="212" t="s">
        <v>138</v>
      </c>
      <c r="E301" s="232" t="s">
        <v>19</v>
      </c>
      <c r="F301" s="233" t="s">
        <v>441</v>
      </c>
      <c r="G301" s="231"/>
      <c r="H301" s="232" t="s">
        <v>19</v>
      </c>
      <c r="I301" s="234"/>
      <c r="J301" s="231"/>
      <c r="K301" s="231"/>
      <c r="L301" s="235"/>
      <c r="M301" s="236"/>
      <c r="N301" s="237"/>
      <c r="O301" s="237"/>
      <c r="P301" s="237"/>
      <c r="Q301" s="237"/>
      <c r="R301" s="237"/>
      <c r="S301" s="237"/>
      <c r="T301" s="23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9" t="s">
        <v>138</v>
      </c>
      <c r="AU301" s="239" t="s">
        <v>82</v>
      </c>
      <c r="AV301" s="14" t="s">
        <v>80</v>
      </c>
      <c r="AW301" s="14" t="s">
        <v>37</v>
      </c>
      <c r="AX301" s="14" t="s">
        <v>75</v>
      </c>
      <c r="AY301" s="239" t="s">
        <v>126</v>
      </c>
    </row>
    <row r="302" s="13" customFormat="1">
      <c r="A302" s="13"/>
      <c r="B302" s="219"/>
      <c r="C302" s="220"/>
      <c r="D302" s="212" t="s">
        <v>138</v>
      </c>
      <c r="E302" s="221" t="s">
        <v>19</v>
      </c>
      <c r="F302" s="222" t="s">
        <v>442</v>
      </c>
      <c r="G302" s="220"/>
      <c r="H302" s="223">
        <v>1.7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138</v>
      </c>
      <c r="AU302" s="229" t="s">
        <v>82</v>
      </c>
      <c r="AV302" s="13" t="s">
        <v>82</v>
      </c>
      <c r="AW302" s="13" t="s">
        <v>37</v>
      </c>
      <c r="AX302" s="13" t="s">
        <v>75</v>
      </c>
      <c r="AY302" s="229" t="s">
        <v>126</v>
      </c>
    </row>
    <row r="303" s="13" customFormat="1">
      <c r="A303" s="13"/>
      <c r="B303" s="219"/>
      <c r="C303" s="220"/>
      <c r="D303" s="212" t="s">
        <v>138</v>
      </c>
      <c r="E303" s="221" t="s">
        <v>19</v>
      </c>
      <c r="F303" s="222" t="s">
        <v>443</v>
      </c>
      <c r="G303" s="220"/>
      <c r="H303" s="223">
        <v>0.34999999999999998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9" t="s">
        <v>138</v>
      </c>
      <c r="AU303" s="229" t="s">
        <v>82</v>
      </c>
      <c r="AV303" s="13" t="s">
        <v>82</v>
      </c>
      <c r="AW303" s="13" t="s">
        <v>37</v>
      </c>
      <c r="AX303" s="13" t="s">
        <v>75</v>
      </c>
      <c r="AY303" s="229" t="s">
        <v>126</v>
      </c>
    </row>
    <row r="304" s="15" customFormat="1">
      <c r="A304" s="15"/>
      <c r="B304" s="240"/>
      <c r="C304" s="241"/>
      <c r="D304" s="212" t="s">
        <v>138</v>
      </c>
      <c r="E304" s="242" t="s">
        <v>19</v>
      </c>
      <c r="F304" s="243" t="s">
        <v>217</v>
      </c>
      <c r="G304" s="241"/>
      <c r="H304" s="244">
        <v>2.0499999999999998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0" t="s">
        <v>138</v>
      </c>
      <c r="AU304" s="250" t="s">
        <v>82</v>
      </c>
      <c r="AV304" s="15" t="s">
        <v>132</v>
      </c>
      <c r="AW304" s="15" t="s">
        <v>37</v>
      </c>
      <c r="AX304" s="15" t="s">
        <v>80</v>
      </c>
      <c r="AY304" s="250" t="s">
        <v>126</v>
      </c>
    </row>
    <row r="305" s="12" customFormat="1" ht="22.8" customHeight="1">
      <c r="A305" s="12"/>
      <c r="B305" s="182"/>
      <c r="C305" s="183"/>
      <c r="D305" s="184" t="s">
        <v>74</v>
      </c>
      <c r="E305" s="196" t="s">
        <v>444</v>
      </c>
      <c r="F305" s="196" t="s">
        <v>445</v>
      </c>
      <c r="G305" s="183"/>
      <c r="H305" s="183"/>
      <c r="I305" s="186"/>
      <c r="J305" s="197">
        <f>BK305</f>
        <v>0</v>
      </c>
      <c r="K305" s="183"/>
      <c r="L305" s="188"/>
      <c r="M305" s="189"/>
      <c r="N305" s="190"/>
      <c r="O305" s="190"/>
      <c r="P305" s="191">
        <f>SUM(P306:P317)</f>
        <v>0</v>
      </c>
      <c r="Q305" s="190"/>
      <c r="R305" s="191">
        <f>SUM(R306:R317)</f>
        <v>0</v>
      </c>
      <c r="S305" s="190"/>
      <c r="T305" s="192">
        <f>SUM(T306:T317)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93" t="s">
        <v>80</v>
      </c>
      <c r="AT305" s="194" t="s">
        <v>74</v>
      </c>
      <c r="AU305" s="194" t="s">
        <v>80</v>
      </c>
      <c r="AY305" s="193" t="s">
        <v>126</v>
      </c>
      <c r="BK305" s="195">
        <f>SUM(BK306:BK317)</f>
        <v>0</v>
      </c>
    </row>
    <row r="306" s="2" customFormat="1" ht="33" customHeight="1">
      <c r="A306" s="38"/>
      <c r="B306" s="39"/>
      <c r="C306" s="198" t="s">
        <v>446</v>
      </c>
      <c r="D306" s="198" t="s">
        <v>128</v>
      </c>
      <c r="E306" s="199" t="s">
        <v>447</v>
      </c>
      <c r="F306" s="200" t="s">
        <v>448</v>
      </c>
      <c r="G306" s="201" t="s">
        <v>173</v>
      </c>
      <c r="H306" s="202">
        <v>8.3399999999999999</v>
      </c>
      <c r="I306" s="203"/>
      <c r="J306" s="204">
        <f>ROUND(I306*H306,2)</f>
        <v>0</v>
      </c>
      <c r="K306" s="205"/>
      <c r="L306" s="44"/>
      <c r="M306" s="206" t="s">
        <v>19</v>
      </c>
      <c r="N306" s="207" t="s">
        <v>46</v>
      </c>
      <c r="O306" s="84"/>
      <c r="P306" s="208">
        <f>O306*H306</f>
        <v>0</v>
      </c>
      <c r="Q306" s="208">
        <v>0</v>
      </c>
      <c r="R306" s="208">
        <f>Q306*H306</f>
        <v>0</v>
      </c>
      <c r="S306" s="208">
        <v>0</v>
      </c>
      <c r="T306" s="209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0" t="s">
        <v>132</v>
      </c>
      <c r="AT306" s="210" t="s">
        <v>128</v>
      </c>
      <c r="AU306" s="210" t="s">
        <v>82</v>
      </c>
      <c r="AY306" s="17" t="s">
        <v>126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7" t="s">
        <v>80</v>
      </c>
      <c r="BK306" s="211">
        <f>ROUND(I306*H306,2)</f>
        <v>0</v>
      </c>
      <c r="BL306" s="17" t="s">
        <v>132</v>
      </c>
      <c r="BM306" s="210" t="s">
        <v>449</v>
      </c>
    </row>
    <row r="307" s="2" customFormat="1">
      <c r="A307" s="38"/>
      <c r="B307" s="39"/>
      <c r="C307" s="40"/>
      <c r="D307" s="212" t="s">
        <v>134</v>
      </c>
      <c r="E307" s="40"/>
      <c r="F307" s="213" t="s">
        <v>450</v>
      </c>
      <c r="G307" s="40"/>
      <c r="H307" s="40"/>
      <c r="I307" s="214"/>
      <c r="J307" s="40"/>
      <c r="K307" s="40"/>
      <c r="L307" s="44"/>
      <c r="M307" s="215"/>
      <c r="N307" s="216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134</v>
      </c>
      <c r="AU307" s="17" t="s">
        <v>82</v>
      </c>
    </row>
    <row r="308" s="2" customFormat="1">
      <c r="A308" s="38"/>
      <c r="B308" s="39"/>
      <c r="C308" s="40"/>
      <c r="D308" s="217" t="s">
        <v>136</v>
      </c>
      <c r="E308" s="40"/>
      <c r="F308" s="218" t="s">
        <v>451</v>
      </c>
      <c r="G308" s="40"/>
      <c r="H308" s="40"/>
      <c r="I308" s="214"/>
      <c r="J308" s="40"/>
      <c r="K308" s="40"/>
      <c r="L308" s="44"/>
      <c r="M308" s="215"/>
      <c r="N308" s="216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136</v>
      </c>
      <c r="AU308" s="17" t="s">
        <v>82</v>
      </c>
    </row>
    <row r="309" s="2" customFormat="1" ht="24.15" customHeight="1">
      <c r="A309" s="38"/>
      <c r="B309" s="39"/>
      <c r="C309" s="198" t="s">
        <v>452</v>
      </c>
      <c r="D309" s="198" t="s">
        <v>128</v>
      </c>
      <c r="E309" s="199" t="s">
        <v>453</v>
      </c>
      <c r="F309" s="200" t="s">
        <v>454</v>
      </c>
      <c r="G309" s="201" t="s">
        <v>173</v>
      </c>
      <c r="H309" s="202">
        <v>8.3399999999999999</v>
      </c>
      <c r="I309" s="203"/>
      <c r="J309" s="204">
        <f>ROUND(I309*H309,2)</f>
        <v>0</v>
      </c>
      <c r="K309" s="205"/>
      <c r="L309" s="44"/>
      <c r="M309" s="206" t="s">
        <v>19</v>
      </c>
      <c r="N309" s="207" t="s">
        <v>46</v>
      </c>
      <c r="O309" s="84"/>
      <c r="P309" s="208">
        <f>O309*H309</f>
        <v>0</v>
      </c>
      <c r="Q309" s="208">
        <v>0</v>
      </c>
      <c r="R309" s="208">
        <f>Q309*H309</f>
        <v>0</v>
      </c>
      <c r="S309" s="208">
        <v>0</v>
      </c>
      <c r="T309" s="209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0" t="s">
        <v>132</v>
      </c>
      <c r="AT309" s="210" t="s">
        <v>128</v>
      </c>
      <c r="AU309" s="210" t="s">
        <v>82</v>
      </c>
      <c r="AY309" s="17" t="s">
        <v>126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7" t="s">
        <v>80</v>
      </c>
      <c r="BK309" s="211">
        <f>ROUND(I309*H309,2)</f>
        <v>0</v>
      </c>
      <c r="BL309" s="17" t="s">
        <v>132</v>
      </c>
      <c r="BM309" s="210" t="s">
        <v>455</v>
      </c>
    </row>
    <row r="310" s="2" customFormat="1">
      <c r="A310" s="38"/>
      <c r="B310" s="39"/>
      <c r="C310" s="40"/>
      <c r="D310" s="212" t="s">
        <v>134</v>
      </c>
      <c r="E310" s="40"/>
      <c r="F310" s="213" t="s">
        <v>456</v>
      </c>
      <c r="G310" s="40"/>
      <c r="H310" s="40"/>
      <c r="I310" s="214"/>
      <c r="J310" s="40"/>
      <c r="K310" s="40"/>
      <c r="L310" s="44"/>
      <c r="M310" s="215"/>
      <c r="N310" s="216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134</v>
      </c>
      <c r="AU310" s="17" t="s">
        <v>82</v>
      </c>
    </row>
    <row r="311" s="2" customFormat="1">
      <c r="A311" s="38"/>
      <c r="B311" s="39"/>
      <c r="C311" s="40"/>
      <c r="D311" s="217" t="s">
        <v>136</v>
      </c>
      <c r="E311" s="40"/>
      <c r="F311" s="218" t="s">
        <v>457</v>
      </c>
      <c r="G311" s="40"/>
      <c r="H311" s="40"/>
      <c r="I311" s="214"/>
      <c r="J311" s="40"/>
      <c r="K311" s="40"/>
      <c r="L311" s="44"/>
      <c r="M311" s="215"/>
      <c r="N311" s="216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136</v>
      </c>
      <c r="AU311" s="17" t="s">
        <v>82</v>
      </c>
    </row>
    <row r="312" s="2" customFormat="1" ht="24.15" customHeight="1">
      <c r="A312" s="38"/>
      <c r="B312" s="39"/>
      <c r="C312" s="198" t="s">
        <v>458</v>
      </c>
      <c r="D312" s="198" t="s">
        <v>128</v>
      </c>
      <c r="E312" s="199" t="s">
        <v>459</v>
      </c>
      <c r="F312" s="200" t="s">
        <v>460</v>
      </c>
      <c r="G312" s="201" t="s">
        <v>173</v>
      </c>
      <c r="H312" s="202">
        <v>8.3399999999999999</v>
      </c>
      <c r="I312" s="203"/>
      <c r="J312" s="204">
        <f>ROUND(I312*H312,2)</f>
        <v>0</v>
      </c>
      <c r="K312" s="205"/>
      <c r="L312" s="44"/>
      <c r="M312" s="206" t="s">
        <v>19</v>
      </c>
      <c r="N312" s="207" t="s">
        <v>46</v>
      </c>
      <c r="O312" s="84"/>
      <c r="P312" s="208">
        <f>O312*H312</f>
        <v>0</v>
      </c>
      <c r="Q312" s="208">
        <v>0</v>
      </c>
      <c r="R312" s="208">
        <f>Q312*H312</f>
        <v>0</v>
      </c>
      <c r="S312" s="208">
        <v>0</v>
      </c>
      <c r="T312" s="209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0" t="s">
        <v>132</v>
      </c>
      <c r="AT312" s="210" t="s">
        <v>128</v>
      </c>
      <c r="AU312" s="210" t="s">
        <v>82</v>
      </c>
      <c r="AY312" s="17" t="s">
        <v>126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17" t="s">
        <v>80</v>
      </c>
      <c r="BK312" s="211">
        <f>ROUND(I312*H312,2)</f>
        <v>0</v>
      </c>
      <c r="BL312" s="17" t="s">
        <v>132</v>
      </c>
      <c r="BM312" s="210" t="s">
        <v>461</v>
      </c>
    </row>
    <row r="313" s="2" customFormat="1">
      <c r="A313" s="38"/>
      <c r="B313" s="39"/>
      <c r="C313" s="40"/>
      <c r="D313" s="212" t="s">
        <v>134</v>
      </c>
      <c r="E313" s="40"/>
      <c r="F313" s="213" t="s">
        <v>462</v>
      </c>
      <c r="G313" s="40"/>
      <c r="H313" s="40"/>
      <c r="I313" s="214"/>
      <c r="J313" s="40"/>
      <c r="K313" s="40"/>
      <c r="L313" s="44"/>
      <c r="M313" s="215"/>
      <c r="N313" s="216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134</v>
      </c>
      <c r="AU313" s="17" t="s">
        <v>82</v>
      </c>
    </row>
    <row r="314" s="2" customFormat="1">
      <c r="A314" s="38"/>
      <c r="B314" s="39"/>
      <c r="C314" s="40"/>
      <c r="D314" s="217" t="s">
        <v>136</v>
      </c>
      <c r="E314" s="40"/>
      <c r="F314" s="218" t="s">
        <v>463</v>
      </c>
      <c r="G314" s="40"/>
      <c r="H314" s="40"/>
      <c r="I314" s="214"/>
      <c r="J314" s="40"/>
      <c r="K314" s="40"/>
      <c r="L314" s="44"/>
      <c r="M314" s="215"/>
      <c r="N314" s="216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136</v>
      </c>
      <c r="AU314" s="17" t="s">
        <v>82</v>
      </c>
    </row>
    <row r="315" s="2" customFormat="1" ht="44.25" customHeight="1">
      <c r="A315" s="38"/>
      <c r="B315" s="39"/>
      <c r="C315" s="198" t="s">
        <v>464</v>
      </c>
      <c r="D315" s="198" t="s">
        <v>128</v>
      </c>
      <c r="E315" s="199" t="s">
        <v>465</v>
      </c>
      <c r="F315" s="200" t="s">
        <v>466</v>
      </c>
      <c r="G315" s="201" t="s">
        <v>173</v>
      </c>
      <c r="H315" s="202">
        <v>8.3399999999999999</v>
      </c>
      <c r="I315" s="203"/>
      <c r="J315" s="204">
        <f>ROUND(I315*H315,2)</f>
        <v>0</v>
      </c>
      <c r="K315" s="205"/>
      <c r="L315" s="44"/>
      <c r="M315" s="206" t="s">
        <v>19</v>
      </c>
      <c r="N315" s="207" t="s">
        <v>46</v>
      </c>
      <c r="O315" s="84"/>
      <c r="P315" s="208">
        <f>O315*H315</f>
        <v>0</v>
      </c>
      <c r="Q315" s="208">
        <v>0</v>
      </c>
      <c r="R315" s="208">
        <f>Q315*H315</f>
        <v>0</v>
      </c>
      <c r="S315" s="208">
        <v>0</v>
      </c>
      <c r="T315" s="20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0" t="s">
        <v>132</v>
      </c>
      <c r="AT315" s="210" t="s">
        <v>128</v>
      </c>
      <c r="AU315" s="210" t="s">
        <v>82</v>
      </c>
      <c r="AY315" s="17" t="s">
        <v>126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7" t="s">
        <v>80</v>
      </c>
      <c r="BK315" s="211">
        <f>ROUND(I315*H315,2)</f>
        <v>0</v>
      </c>
      <c r="BL315" s="17" t="s">
        <v>132</v>
      </c>
      <c r="BM315" s="210" t="s">
        <v>467</v>
      </c>
    </row>
    <row r="316" s="2" customFormat="1">
      <c r="A316" s="38"/>
      <c r="B316" s="39"/>
      <c r="C316" s="40"/>
      <c r="D316" s="212" t="s">
        <v>134</v>
      </c>
      <c r="E316" s="40"/>
      <c r="F316" s="213" t="s">
        <v>468</v>
      </c>
      <c r="G316" s="40"/>
      <c r="H316" s="40"/>
      <c r="I316" s="214"/>
      <c r="J316" s="40"/>
      <c r="K316" s="40"/>
      <c r="L316" s="44"/>
      <c r="M316" s="215"/>
      <c r="N316" s="216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134</v>
      </c>
      <c r="AU316" s="17" t="s">
        <v>82</v>
      </c>
    </row>
    <row r="317" s="2" customFormat="1">
      <c r="A317" s="38"/>
      <c r="B317" s="39"/>
      <c r="C317" s="40"/>
      <c r="D317" s="217" t="s">
        <v>136</v>
      </c>
      <c r="E317" s="40"/>
      <c r="F317" s="218" t="s">
        <v>469</v>
      </c>
      <c r="G317" s="40"/>
      <c r="H317" s="40"/>
      <c r="I317" s="214"/>
      <c r="J317" s="40"/>
      <c r="K317" s="40"/>
      <c r="L317" s="44"/>
      <c r="M317" s="215"/>
      <c r="N317" s="216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136</v>
      </c>
      <c r="AU317" s="17" t="s">
        <v>82</v>
      </c>
    </row>
    <row r="318" s="12" customFormat="1" ht="22.8" customHeight="1">
      <c r="A318" s="12"/>
      <c r="B318" s="182"/>
      <c r="C318" s="183"/>
      <c r="D318" s="184" t="s">
        <v>74</v>
      </c>
      <c r="E318" s="196" t="s">
        <v>470</v>
      </c>
      <c r="F318" s="196" t="s">
        <v>471</v>
      </c>
      <c r="G318" s="183"/>
      <c r="H318" s="183"/>
      <c r="I318" s="186"/>
      <c r="J318" s="197">
        <f>BK318</f>
        <v>0</v>
      </c>
      <c r="K318" s="183"/>
      <c r="L318" s="188"/>
      <c r="M318" s="189"/>
      <c r="N318" s="190"/>
      <c r="O318" s="190"/>
      <c r="P318" s="191">
        <f>SUM(P319:P321)</f>
        <v>0</v>
      </c>
      <c r="Q318" s="190"/>
      <c r="R318" s="191">
        <f>SUM(R319:R321)</f>
        <v>0</v>
      </c>
      <c r="S318" s="190"/>
      <c r="T318" s="192">
        <f>SUM(T319:T321)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93" t="s">
        <v>80</v>
      </c>
      <c r="AT318" s="194" t="s">
        <v>74</v>
      </c>
      <c r="AU318" s="194" t="s">
        <v>80</v>
      </c>
      <c r="AY318" s="193" t="s">
        <v>126</v>
      </c>
      <c r="BK318" s="195">
        <f>SUM(BK319:BK321)</f>
        <v>0</v>
      </c>
    </row>
    <row r="319" s="2" customFormat="1" ht="24.15" customHeight="1">
      <c r="A319" s="38"/>
      <c r="B319" s="39"/>
      <c r="C319" s="198" t="s">
        <v>472</v>
      </c>
      <c r="D319" s="198" t="s">
        <v>128</v>
      </c>
      <c r="E319" s="199" t="s">
        <v>473</v>
      </c>
      <c r="F319" s="200" t="s">
        <v>474</v>
      </c>
      <c r="G319" s="201" t="s">
        <v>173</v>
      </c>
      <c r="H319" s="202">
        <v>10.358000000000001</v>
      </c>
      <c r="I319" s="203"/>
      <c r="J319" s="204">
        <f>ROUND(I319*H319,2)</f>
        <v>0</v>
      </c>
      <c r="K319" s="205"/>
      <c r="L319" s="44"/>
      <c r="M319" s="206" t="s">
        <v>19</v>
      </c>
      <c r="N319" s="207" t="s">
        <v>46</v>
      </c>
      <c r="O319" s="84"/>
      <c r="P319" s="208">
        <f>O319*H319</f>
        <v>0</v>
      </c>
      <c r="Q319" s="208">
        <v>0</v>
      </c>
      <c r="R319" s="208">
        <f>Q319*H319</f>
        <v>0</v>
      </c>
      <c r="S319" s="208">
        <v>0</v>
      </c>
      <c r="T319" s="209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10" t="s">
        <v>132</v>
      </c>
      <c r="AT319" s="210" t="s">
        <v>128</v>
      </c>
      <c r="AU319" s="210" t="s">
        <v>82</v>
      </c>
      <c r="AY319" s="17" t="s">
        <v>126</v>
      </c>
      <c r="BE319" s="211">
        <f>IF(N319="základní",J319,0)</f>
        <v>0</v>
      </c>
      <c r="BF319" s="211">
        <f>IF(N319="snížená",J319,0)</f>
        <v>0</v>
      </c>
      <c r="BG319" s="211">
        <f>IF(N319="zákl. přenesená",J319,0)</f>
        <v>0</v>
      </c>
      <c r="BH319" s="211">
        <f>IF(N319="sníž. přenesená",J319,0)</f>
        <v>0</v>
      </c>
      <c r="BI319" s="211">
        <f>IF(N319="nulová",J319,0)</f>
        <v>0</v>
      </c>
      <c r="BJ319" s="17" t="s">
        <v>80</v>
      </c>
      <c r="BK319" s="211">
        <f>ROUND(I319*H319,2)</f>
        <v>0</v>
      </c>
      <c r="BL319" s="17" t="s">
        <v>132</v>
      </c>
      <c r="BM319" s="210" t="s">
        <v>475</v>
      </c>
    </row>
    <row r="320" s="2" customFormat="1">
      <c r="A320" s="38"/>
      <c r="B320" s="39"/>
      <c r="C320" s="40"/>
      <c r="D320" s="212" t="s">
        <v>134</v>
      </c>
      <c r="E320" s="40"/>
      <c r="F320" s="213" t="s">
        <v>476</v>
      </c>
      <c r="G320" s="40"/>
      <c r="H320" s="40"/>
      <c r="I320" s="214"/>
      <c r="J320" s="40"/>
      <c r="K320" s="40"/>
      <c r="L320" s="44"/>
      <c r="M320" s="215"/>
      <c r="N320" s="216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134</v>
      </c>
      <c r="AU320" s="17" t="s">
        <v>82</v>
      </c>
    </row>
    <row r="321" s="2" customFormat="1">
      <c r="A321" s="38"/>
      <c r="B321" s="39"/>
      <c r="C321" s="40"/>
      <c r="D321" s="217" t="s">
        <v>136</v>
      </c>
      <c r="E321" s="40"/>
      <c r="F321" s="218" t="s">
        <v>477</v>
      </c>
      <c r="G321" s="40"/>
      <c r="H321" s="40"/>
      <c r="I321" s="214"/>
      <c r="J321" s="40"/>
      <c r="K321" s="40"/>
      <c r="L321" s="44"/>
      <c r="M321" s="215"/>
      <c r="N321" s="216"/>
      <c r="O321" s="84"/>
      <c r="P321" s="84"/>
      <c r="Q321" s="84"/>
      <c r="R321" s="84"/>
      <c r="S321" s="84"/>
      <c r="T321" s="8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136</v>
      </c>
      <c r="AU321" s="17" t="s">
        <v>82</v>
      </c>
    </row>
    <row r="322" s="12" customFormat="1" ht="25.92" customHeight="1">
      <c r="A322" s="12"/>
      <c r="B322" s="182"/>
      <c r="C322" s="183"/>
      <c r="D322" s="184" t="s">
        <v>74</v>
      </c>
      <c r="E322" s="185" t="s">
        <v>478</v>
      </c>
      <c r="F322" s="185" t="s">
        <v>479</v>
      </c>
      <c r="G322" s="183"/>
      <c r="H322" s="183"/>
      <c r="I322" s="186"/>
      <c r="J322" s="187">
        <f>BK322</f>
        <v>0</v>
      </c>
      <c r="K322" s="183"/>
      <c r="L322" s="188"/>
      <c r="M322" s="189"/>
      <c r="N322" s="190"/>
      <c r="O322" s="190"/>
      <c r="P322" s="191">
        <f>P323+P328+P391+P397+P409+P424+P439+P450</f>
        <v>0</v>
      </c>
      <c r="Q322" s="190"/>
      <c r="R322" s="191">
        <f>R323+R328+R391+R397+R409+R424+R439+R450</f>
        <v>0.18883577999999998</v>
      </c>
      <c r="S322" s="190"/>
      <c r="T322" s="192">
        <f>T323+T328+T391+T397+T409+T424+T439+T450</f>
        <v>0.092974649999999992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93" t="s">
        <v>82</v>
      </c>
      <c r="AT322" s="194" t="s">
        <v>74</v>
      </c>
      <c r="AU322" s="194" t="s">
        <v>75</v>
      </c>
      <c r="AY322" s="193" t="s">
        <v>126</v>
      </c>
      <c r="BK322" s="195">
        <f>BK323+BK328+BK391+BK397+BK409+BK424+BK439+BK450</f>
        <v>0</v>
      </c>
    </row>
    <row r="323" s="12" customFormat="1" ht="22.8" customHeight="1">
      <c r="A323" s="12"/>
      <c r="B323" s="182"/>
      <c r="C323" s="183"/>
      <c r="D323" s="184" t="s">
        <v>74</v>
      </c>
      <c r="E323" s="196" t="s">
        <v>480</v>
      </c>
      <c r="F323" s="196" t="s">
        <v>481</v>
      </c>
      <c r="G323" s="183"/>
      <c r="H323" s="183"/>
      <c r="I323" s="186"/>
      <c r="J323" s="197">
        <f>BK323</f>
        <v>0</v>
      </c>
      <c r="K323" s="183"/>
      <c r="L323" s="188"/>
      <c r="M323" s="189"/>
      <c r="N323" s="190"/>
      <c r="O323" s="190"/>
      <c r="P323" s="191">
        <f>SUM(P324:P327)</f>
        <v>0</v>
      </c>
      <c r="Q323" s="190"/>
      <c r="R323" s="191">
        <f>SUM(R324:R327)</f>
        <v>0</v>
      </c>
      <c r="S323" s="190"/>
      <c r="T323" s="192">
        <f>SUM(T324:T327)</f>
        <v>0.016236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3" t="s">
        <v>82</v>
      </c>
      <c r="AT323" s="194" t="s">
        <v>74</v>
      </c>
      <c r="AU323" s="194" t="s">
        <v>80</v>
      </c>
      <c r="AY323" s="193" t="s">
        <v>126</v>
      </c>
      <c r="BK323" s="195">
        <f>SUM(BK324:BK327)</f>
        <v>0</v>
      </c>
    </row>
    <row r="324" s="2" customFormat="1" ht="16.5" customHeight="1">
      <c r="A324" s="38"/>
      <c r="B324" s="39"/>
      <c r="C324" s="198" t="s">
        <v>482</v>
      </c>
      <c r="D324" s="198" t="s">
        <v>128</v>
      </c>
      <c r="E324" s="199" t="s">
        <v>483</v>
      </c>
      <c r="F324" s="200" t="s">
        <v>484</v>
      </c>
      <c r="G324" s="201" t="s">
        <v>211</v>
      </c>
      <c r="H324" s="202">
        <v>4.0590000000000002</v>
      </c>
      <c r="I324" s="203"/>
      <c r="J324" s="204">
        <f>ROUND(I324*H324,2)</f>
        <v>0</v>
      </c>
      <c r="K324" s="205"/>
      <c r="L324" s="44"/>
      <c r="M324" s="206" t="s">
        <v>19</v>
      </c>
      <c r="N324" s="207" t="s">
        <v>46</v>
      </c>
      <c r="O324" s="84"/>
      <c r="P324" s="208">
        <f>O324*H324</f>
        <v>0</v>
      </c>
      <c r="Q324" s="208">
        <v>0</v>
      </c>
      <c r="R324" s="208">
        <f>Q324*H324</f>
        <v>0</v>
      </c>
      <c r="S324" s="208">
        <v>0.0040000000000000001</v>
      </c>
      <c r="T324" s="209">
        <f>S324*H324</f>
        <v>0.016236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0" t="s">
        <v>242</v>
      </c>
      <c r="AT324" s="210" t="s">
        <v>128</v>
      </c>
      <c r="AU324" s="210" t="s">
        <v>82</v>
      </c>
      <c r="AY324" s="17" t="s">
        <v>126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7" t="s">
        <v>80</v>
      </c>
      <c r="BK324" s="211">
        <f>ROUND(I324*H324,2)</f>
        <v>0</v>
      </c>
      <c r="BL324" s="17" t="s">
        <v>242</v>
      </c>
      <c r="BM324" s="210" t="s">
        <v>485</v>
      </c>
    </row>
    <row r="325" s="2" customFormat="1">
      <c r="A325" s="38"/>
      <c r="B325" s="39"/>
      <c r="C325" s="40"/>
      <c r="D325" s="212" t="s">
        <v>134</v>
      </c>
      <c r="E325" s="40"/>
      <c r="F325" s="213" t="s">
        <v>486</v>
      </c>
      <c r="G325" s="40"/>
      <c r="H325" s="40"/>
      <c r="I325" s="214"/>
      <c r="J325" s="40"/>
      <c r="K325" s="40"/>
      <c r="L325" s="44"/>
      <c r="M325" s="215"/>
      <c r="N325" s="216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134</v>
      </c>
      <c r="AU325" s="17" t="s">
        <v>82</v>
      </c>
    </row>
    <row r="326" s="2" customFormat="1">
      <c r="A326" s="38"/>
      <c r="B326" s="39"/>
      <c r="C326" s="40"/>
      <c r="D326" s="217" t="s">
        <v>136</v>
      </c>
      <c r="E326" s="40"/>
      <c r="F326" s="218" t="s">
        <v>487</v>
      </c>
      <c r="G326" s="40"/>
      <c r="H326" s="40"/>
      <c r="I326" s="214"/>
      <c r="J326" s="40"/>
      <c r="K326" s="40"/>
      <c r="L326" s="44"/>
      <c r="M326" s="215"/>
      <c r="N326" s="216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136</v>
      </c>
      <c r="AU326" s="17" t="s">
        <v>82</v>
      </c>
    </row>
    <row r="327" s="13" customFormat="1">
      <c r="A327" s="13"/>
      <c r="B327" s="219"/>
      <c r="C327" s="220"/>
      <c r="D327" s="212" t="s">
        <v>138</v>
      </c>
      <c r="E327" s="221" t="s">
        <v>19</v>
      </c>
      <c r="F327" s="222" t="s">
        <v>488</v>
      </c>
      <c r="G327" s="220"/>
      <c r="H327" s="223">
        <v>4.0590000000000002</v>
      </c>
      <c r="I327" s="224"/>
      <c r="J327" s="220"/>
      <c r="K327" s="220"/>
      <c r="L327" s="225"/>
      <c r="M327" s="226"/>
      <c r="N327" s="227"/>
      <c r="O327" s="227"/>
      <c r="P327" s="227"/>
      <c r="Q327" s="227"/>
      <c r="R327" s="227"/>
      <c r="S327" s="227"/>
      <c r="T327" s="22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9" t="s">
        <v>138</v>
      </c>
      <c r="AU327" s="229" t="s">
        <v>82</v>
      </c>
      <c r="AV327" s="13" t="s">
        <v>82</v>
      </c>
      <c r="AW327" s="13" t="s">
        <v>37</v>
      </c>
      <c r="AX327" s="13" t="s">
        <v>80</v>
      </c>
      <c r="AY327" s="229" t="s">
        <v>126</v>
      </c>
    </row>
    <row r="328" s="12" customFormat="1" ht="22.8" customHeight="1">
      <c r="A328" s="12"/>
      <c r="B328" s="182"/>
      <c r="C328" s="183"/>
      <c r="D328" s="184" t="s">
        <v>74</v>
      </c>
      <c r="E328" s="196" t="s">
        <v>489</v>
      </c>
      <c r="F328" s="196" t="s">
        <v>490</v>
      </c>
      <c r="G328" s="183"/>
      <c r="H328" s="183"/>
      <c r="I328" s="186"/>
      <c r="J328" s="197">
        <f>BK328</f>
        <v>0</v>
      </c>
      <c r="K328" s="183"/>
      <c r="L328" s="188"/>
      <c r="M328" s="189"/>
      <c r="N328" s="190"/>
      <c r="O328" s="190"/>
      <c r="P328" s="191">
        <f>SUM(P329:P390)</f>
        <v>0</v>
      </c>
      <c r="Q328" s="190"/>
      <c r="R328" s="191">
        <f>SUM(R329:R390)</f>
        <v>0.053526499999999998</v>
      </c>
      <c r="S328" s="190"/>
      <c r="T328" s="192">
        <f>SUM(T329:T390)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93" t="s">
        <v>82</v>
      </c>
      <c r="AT328" s="194" t="s">
        <v>74</v>
      </c>
      <c r="AU328" s="194" t="s">
        <v>80</v>
      </c>
      <c r="AY328" s="193" t="s">
        <v>126</v>
      </c>
      <c r="BK328" s="195">
        <f>SUM(BK329:BK390)</f>
        <v>0</v>
      </c>
    </row>
    <row r="329" s="2" customFormat="1" ht="24.15" customHeight="1">
      <c r="A329" s="38"/>
      <c r="B329" s="39"/>
      <c r="C329" s="198" t="s">
        <v>491</v>
      </c>
      <c r="D329" s="198" t="s">
        <v>128</v>
      </c>
      <c r="E329" s="199" t="s">
        <v>492</v>
      </c>
      <c r="F329" s="200" t="s">
        <v>493</v>
      </c>
      <c r="G329" s="201" t="s">
        <v>296</v>
      </c>
      <c r="H329" s="202">
        <v>40</v>
      </c>
      <c r="I329" s="203"/>
      <c r="J329" s="204">
        <f>ROUND(I329*H329,2)</f>
        <v>0</v>
      </c>
      <c r="K329" s="205"/>
      <c r="L329" s="44"/>
      <c r="M329" s="206" t="s">
        <v>19</v>
      </c>
      <c r="N329" s="207" t="s">
        <v>46</v>
      </c>
      <c r="O329" s="84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0" t="s">
        <v>242</v>
      </c>
      <c r="AT329" s="210" t="s">
        <v>128</v>
      </c>
      <c r="AU329" s="210" t="s">
        <v>82</v>
      </c>
      <c r="AY329" s="17" t="s">
        <v>126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7" t="s">
        <v>80</v>
      </c>
      <c r="BK329" s="211">
        <f>ROUND(I329*H329,2)</f>
        <v>0</v>
      </c>
      <c r="BL329" s="17" t="s">
        <v>242</v>
      </c>
      <c r="BM329" s="210" t="s">
        <v>494</v>
      </c>
    </row>
    <row r="330" s="2" customFormat="1">
      <c r="A330" s="38"/>
      <c r="B330" s="39"/>
      <c r="C330" s="40"/>
      <c r="D330" s="212" t="s">
        <v>134</v>
      </c>
      <c r="E330" s="40"/>
      <c r="F330" s="213" t="s">
        <v>495</v>
      </c>
      <c r="G330" s="40"/>
      <c r="H330" s="40"/>
      <c r="I330" s="214"/>
      <c r="J330" s="40"/>
      <c r="K330" s="40"/>
      <c r="L330" s="44"/>
      <c r="M330" s="215"/>
      <c r="N330" s="216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134</v>
      </c>
      <c r="AU330" s="17" t="s">
        <v>82</v>
      </c>
    </row>
    <row r="331" s="2" customFormat="1">
      <c r="A331" s="38"/>
      <c r="B331" s="39"/>
      <c r="C331" s="40"/>
      <c r="D331" s="217" t="s">
        <v>136</v>
      </c>
      <c r="E331" s="40"/>
      <c r="F331" s="218" t="s">
        <v>496</v>
      </c>
      <c r="G331" s="40"/>
      <c r="H331" s="40"/>
      <c r="I331" s="214"/>
      <c r="J331" s="40"/>
      <c r="K331" s="40"/>
      <c r="L331" s="44"/>
      <c r="M331" s="215"/>
      <c r="N331" s="216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136</v>
      </c>
      <c r="AU331" s="17" t="s">
        <v>82</v>
      </c>
    </row>
    <row r="332" s="2" customFormat="1" ht="16.5" customHeight="1">
      <c r="A332" s="38"/>
      <c r="B332" s="39"/>
      <c r="C332" s="251" t="s">
        <v>497</v>
      </c>
      <c r="D332" s="251" t="s">
        <v>498</v>
      </c>
      <c r="E332" s="252" t="s">
        <v>499</v>
      </c>
      <c r="F332" s="253" t="s">
        <v>500</v>
      </c>
      <c r="G332" s="254" t="s">
        <v>296</v>
      </c>
      <c r="H332" s="255">
        <v>42</v>
      </c>
      <c r="I332" s="256"/>
      <c r="J332" s="257">
        <f>ROUND(I332*H332,2)</f>
        <v>0</v>
      </c>
      <c r="K332" s="258"/>
      <c r="L332" s="259"/>
      <c r="M332" s="260" t="s">
        <v>19</v>
      </c>
      <c r="N332" s="261" t="s">
        <v>46</v>
      </c>
      <c r="O332" s="84"/>
      <c r="P332" s="208">
        <f>O332*H332</f>
        <v>0</v>
      </c>
      <c r="Q332" s="208">
        <v>0.00018000000000000001</v>
      </c>
      <c r="R332" s="208">
        <f>Q332*H332</f>
        <v>0.0075600000000000007</v>
      </c>
      <c r="S332" s="208">
        <v>0</v>
      </c>
      <c r="T332" s="209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0" t="s">
        <v>365</v>
      </c>
      <c r="AT332" s="210" t="s">
        <v>498</v>
      </c>
      <c r="AU332" s="210" t="s">
        <v>82</v>
      </c>
      <c r="AY332" s="17" t="s">
        <v>126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7" t="s">
        <v>80</v>
      </c>
      <c r="BK332" s="211">
        <f>ROUND(I332*H332,2)</f>
        <v>0</v>
      </c>
      <c r="BL332" s="17" t="s">
        <v>242</v>
      </c>
      <c r="BM332" s="210" t="s">
        <v>501</v>
      </c>
    </row>
    <row r="333" s="2" customFormat="1">
      <c r="A333" s="38"/>
      <c r="B333" s="39"/>
      <c r="C333" s="40"/>
      <c r="D333" s="212" t="s">
        <v>134</v>
      </c>
      <c r="E333" s="40"/>
      <c r="F333" s="213" t="s">
        <v>500</v>
      </c>
      <c r="G333" s="40"/>
      <c r="H333" s="40"/>
      <c r="I333" s="214"/>
      <c r="J333" s="40"/>
      <c r="K333" s="40"/>
      <c r="L333" s="44"/>
      <c r="M333" s="215"/>
      <c r="N333" s="216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134</v>
      </c>
      <c r="AU333" s="17" t="s">
        <v>82</v>
      </c>
    </row>
    <row r="334" s="13" customFormat="1">
      <c r="A334" s="13"/>
      <c r="B334" s="219"/>
      <c r="C334" s="220"/>
      <c r="D334" s="212" t="s">
        <v>138</v>
      </c>
      <c r="E334" s="220"/>
      <c r="F334" s="222" t="s">
        <v>502</v>
      </c>
      <c r="G334" s="220"/>
      <c r="H334" s="223">
        <v>42</v>
      </c>
      <c r="I334" s="224"/>
      <c r="J334" s="220"/>
      <c r="K334" s="220"/>
      <c r="L334" s="225"/>
      <c r="M334" s="226"/>
      <c r="N334" s="227"/>
      <c r="O334" s="227"/>
      <c r="P334" s="227"/>
      <c r="Q334" s="227"/>
      <c r="R334" s="227"/>
      <c r="S334" s="227"/>
      <c r="T334" s="22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29" t="s">
        <v>138</v>
      </c>
      <c r="AU334" s="229" t="s">
        <v>82</v>
      </c>
      <c r="AV334" s="13" t="s">
        <v>82</v>
      </c>
      <c r="AW334" s="13" t="s">
        <v>4</v>
      </c>
      <c r="AX334" s="13" t="s">
        <v>80</v>
      </c>
      <c r="AY334" s="229" t="s">
        <v>126</v>
      </c>
    </row>
    <row r="335" s="2" customFormat="1" ht="24.15" customHeight="1">
      <c r="A335" s="38"/>
      <c r="B335" s="39"/>
      <c r="C335" s="198" t="s">
        <v>503</v>
      </c>
      <c r="D335" s="198" t="s">
        <v>128</v>
      </c>
      <c r="E335" s="199" t="s">
        <v>504</v>
      </c>
      <c r="F335" s="200" t="s">
        <v>505</v>
      </c>
      <c r="G335" s="201" t="s">
        <v>279</v>
      </c>
      <c r="H335" s="202">
        <v>1</v>
      </c>
      <c r="I335" s="203"/>
      <c r="J335" s="204">
        <f>ROUND(I335*H335,2)</f>
        <v>0</v>
      </c>
      <c r="K335" s="205"/>
      <c r="L335" s="44"/>
      <c r="M335" s="206" t="s">
        <v>19</v>
      </c>
      <c r="N335" s="207" t="s">
        <v>46</v>
      </c>
      <c r="O335" s="84"/>
      <c r="P335" s="208">
        <f>O335*H335</f>
        <v>0</v>
      </c>
      <c r="Q335" s="208">
        <v>0</v>
      </c>
      <c r="R335" s="208">
        <f>Q335*H335</f>
        <v>0</v>
      </c>
      <c r="S335" s="208">
        <v>0</v>
      </c>
      <c r="T335" s="209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10" t="s">
        <v>242</v>
      </c>
      <c r="AT335" s="210" t="s">
        <v>128</v>
      </c>
      <c r="AU335" s="210" t="s">
        <v>82</v>
      </c>
      <c r="AY335" s="17" t="s">
        <v>126</v>
      </c>
      <c r="BE335" s="211">
        <f>IF(N335="základní",J335,0)</f>
        <v>0</v>
      </c>
      <c r="BF335" s="211">
        <f>IF(N335="snížená",J335,0)</f>
        <v>0</v>
      </c>
      <c r="BG335" s="211">
        <f>IF(N335="zákl. přenesená",J335,0)</f>
        <v>0</v>
      </c>
      <c r="BH335" s="211">
        <f>IF(N335="sníž. přenesená",J335,0)</f>
        <v>0</v>
      </c>
      <c r="BI335" s="211">
        <f>IF(N335="nulová",J335,0)</f>
        <v>0</v>
      </c>
      <c r="BJ335" s="17" t="s">
        <v>80</v>
      </c>
      <c r="BK335" s="211">
        <f>ROUND(I335*H335,2)</f>
        <v>0</v>
      </c>
      <c r="BL335" s="17" t="s">
        <v>242</v>
      </c>
      <c r="BM335" s="210" t="s">
        <v>506</v>
      </c>
    </row>
    <row r="336" s="2" customFormat="1">
      <c r="A336" s="38"/>
      <c r="B336" s="39"/>
      <c r="C336" s="40"/>
      <c r="D336" s="212" t="s">
        <v>134</v>
      </c>
      <c r="E336" s="40"/>
      <c r="F336" s="213" t="s">
        <v>507</v>
      </c>
      <c r="G336" s="40"/>
      <c r="H336" s="40"/>
      <c r="I336" s="214"/>
      <c r="J336" s="40"/>
      <c r="K336" s="40"/>
      <c r="L336" s="44"/>
      <c r="M336" s="215"/>
      <c r="N336" s="216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134</v>
      </c>
      <c r="AU336" s="17" t="s">
        <v>82</v>
      </c>
    </row>
    <row r="337" s="2" customFormat="1">
      <c r="A337" s="38"/>
      <c r="B337" s="39"/>
      <c r="C337" s="40"/>
      <c r="D337" s="217" t="s">
        <v>136</v>
      </c>
      <c r="E337" s="40"/>
      <c r="F337" s="218" t="s">
        <v>508</v>
      </c>
      <c r="G337" s="40"/>
      <c r="H337" s="40"/>
      <c r="I337" s="214"/>
      <c r="J337" s="40"/>
      <c r="K337" s="40"/>
      <c r="L337" s="44"/>
      <c r="M337" s="215"/>
      <c r="N337" s="216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136</v>
      </c>
      <c r="AU337" s="17" t="s">
        <v>82</v>
      </c>
    </row>
    <row r="338" s="2" customFormat="1" ht="16.5" customHeight="1">
      <c r="A338" s="38"/>
      <c r="B338" s="39"/>
      <c r="C338" s="251" t="s">
        <v>509</v>
      </c>
      <c r="D338" s="251" t="s">
        <v>498</v>
      </c>
      <c r="E338" s="252" t="s">
        <v>510</v>
      </c>
      <c r="F338" s="253" t="s">
        <v>511</v>
      </c>
      <c r="G338" s="254" t="s">
        <v>279</v>
      </c>
      <c r="H338" s="255">
        <v>1</v>
      </c>
      <c r="I338" s="256"/>
      <c r="J338" s="257">
        <f>ROUND(I338*H338,2)</f>
        <v>0</v>
      </c>
      <c r="K338" s="258"/>
      <c r="L338" s="259"/>
      <c r="M338" s="260" t="s">
        <v>19</v>
      </c>
      <c r="N338" s="261" t="s">
        <v>46</v>
      </c>
      <c r="O338" s="84"/>
      <c r="P338" s="208">
        <f>O338*H338</f>
        <v>0</v>
      </c>
      <c r="Q338" s="208">
        <v>0.00064000000000000005</v>
      </c>
      <c r="R338" s="208">
        <f>Q338*H338</f>
        <v>0.00064000000000000005</v>
      </c>
      <c r="S338" s="208">
        <v>0</v>
      </c>
      <c r="T338" s="209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10" t="s">
        <v>365</v>
      </c>
      <c r="AT338" s="210" t="s">
        <v>498</v>
      </c>
      <c r="AU338" s="210" t="s">
        <v>82</v>
      </c>
      <c r="AY338" s="17" t="s">
        <v>126</v>
      </c>
      <c r="BE338" s="211">
        <f>IF(N338="základní",J338,0)</f>
        <v>0</v>
      </c>
      <c r="BF338" s="211">
        <f>IF(N338="snížená",J338,0)</f>
        <v>0</v>
      </c>
      <c r="BG338" s="211">
        <f>IF(N338="zákl. přenesená",J338,0)</f>
        <v>0</v>
      </c>
      <c r="BH338" s="211">
        <f>IF(N338="sníž. přenesená",J338,0)</f>
        <v>0</v>
      </c>
      <c r="BI338" s="211">
        <f>IF(N338="nulová",J338,0)</f>
        <v>0</v>
      </c>
      <c r="BJ338" s="17" t="s">
        <v>80</v>
      </c>
      <c r="BK338" s="211">
        <f>ROUND(I338*H338,2)</f>
        <v>0</v>
      </c>
      <c r="BL338" s="17" t="s">
        <v>242</v>
      </c>
      <c r="BM338" s="210" t="s">
        <v>512</v>
      </c>
    </row>
    <row r="339" s="2" customFormat="1">
      <c r="A339" s="38"/>
      <c r="B339" s="39"/>
      <c r="C339" s="40"/>
      <c r="D339" s="212" t="s">
        <v>134</v>
      </c>
      <c r="E339" s="40"/>
      <c r="F339" s="213" t="s">
        <v>511</v>
      </c>
      <c r="G339" s="40"/>
      <c r="H339" s="40"/>
      <c r="I339" s="214"/>
      <c r="J339" s="40"/>
      <c r="K339" s="40"/>
      <c r="L339" s="44"/>
      <c r="M339" s="215"/>
      <c r="N339" s="216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134</v>
      </c>
      <c r="AU339" s="17" t="s">
        <v>82</v>
      </c>
    </row>
    <row r="340" s="2" customFormat="1" ht="24.15" customHeight="1">
      <c r="A340" s="38"/>
      <c r="B340" s="39"/>
      <c r="C340" s="198" t="s">
        <v>513</v>
      </c>
      <c r="D340" s="198" t="s">
        <v>128</v>
      </c>
      <c r="E340" s="199" t="s">
        <v>514</v>
      </c>
      <c r="F340" s="200" t="s">
        <v>515</v>
      </c>
      <c r="G340" s="201" t="s">
        <v>296</v>
      </c>
      <c r="H340" s="202">
        <v>45</v>
      </c>
      <c r="I340" s="203"/>
      <c r="J340" s="204">
        <f>ROUND(I340*H340,2)</f>
        <v>0</v>
      </c>
      <c r="K340" s="205"/>
      <c r="L340" s="44"/>
      <c r="M340" s="206" t="s">
        <v>19</v>
      </c>
      <c r="N340" s="207" t="s">
        <v>46</v>
      </c>
      <c r="O340" s="84"/>
      <c r="P340" s="208">
        <f>O340*H340</f>
        <v>0</v>
      </c>
      <c r="Q340" s="208">
        <v>0</v>
      </c>
      <c r="R340" s="208">
        <f>Q340*H340</f>
        <v>0</v>
      </c>
      <c r="S340" s="208">
        <v>0</v>
      </c>
      <c r="T340" s="209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0" t="s">
        <v>242</v>
      </c>
      <c r="AT340" s="210" t="s">
        <v>128</v>
      </c>
      <c r="AU340" s="210" t="s">
        <v>82</v>
      </c>
      <c r="AY340" s="17" t="s">
        <v>126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17" t="s">
        <v>80</v>
      </c>
      <c r="BK340" s="211">
        <f>ROUND(I340*H340,2)</f>
        <v>0</v>
      </c>
      <c r="BL340" s="17" t="s">
        <v>242</v>
      </c>
      <c r="BM340" s="210" t="s">
        <v>516</v>
      </c>
    </row>
    <row r="341" s="2" customFormat="1">
      <c r="A341" s="38"/>
      <c r="B341" s="39"/>
      <c r="C341" s="40"/>
      <c r="D341" s="212" t="s">
        <v>134</v>
      </c>
      <c r="E341" s="40"/>
      <c r="F341" s="213" t="s">
        <v>517</v>
      </c>
      <c r="G341" s="40"/>
      <c r="H341" s="40"/>
      <c r="I341" s="214"/>
      <c r="J341" s="40"/>
      <c r="K341" s="40"/>
      <c r="L341" s="44"/>
      <c r="M341" s="215"/>
      <c r="N341" s="216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134</v>
      </c>
      <c r="AU341" s="17" t="s">
        <v>82</v>
      </c>
    </row>
    <row r="342" s="2" customFormat="1">
      <c r="A342" s="38"/>
      <c r="B342" s="39"/>
      <c r="C342" s="40"/>
      <c r="D342" s="217" t="s">
        <v>136</v>
      </c>
      <c r="E342" s="40"/>
      <c r="F342" s="218" t="s">
        <v>518</v>
      </c>
      <c r="G342" s="40"/>
      <c r="H342" s="40"/>
      <c r="I342" s="214"/>
      <c r="J342" s="40"/>
      <c r="K342" s="40"/>
      <c r="L342" s="44"/>
      <c r="M342" s="215"/>
      <c r="N342" s="216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136</v>
      </c>
      <c r="AU342" s="17" t="s">
        <v>82</v>
      </c>
    </row>
    <row r="343" s="13" customFormat="1">
      <c r="A343" s="13"/>
      <c r="B343" s="219"/>
      <c r="C343" s="220"/>
      <c r="D343" s="212" t="s">
        <v>138</v>
      </c>
      <c r="E343" s="221" t="s">
        <v>19</v>
      </c>
      <c r="F343" s="222" t="s">
        <v>519</v>
      </c>
      <c r="G343" s="220"/>
      <c r="H343" s="223">
        <v>45</v>
      </c>
      <c r="I343" s="224"/>
      <c r="J343" s="220"/>
      <c r="K343" s="220"/>
      <c r="L343" s="225"/>
      <c r="M343" s="226"/>
      <c r="N343" s="227"/>
      <c r="O343" s="227"/>
      <c r="P343" s="227"/>
      <c r="Q343" s="227"/>
      <c r="R343" s="227"/>
      <c r="S343" s="227"/>
      <c r="T343" s="22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9" t="s">
        <v>138</v>
      </c>
      <c r="AU343" s="229" t="s">
        <v>82</v>
      </c>
      <c r="AV343" s="13" t="s">
        <v>82</v>
      </c>
      <c r="AW343" s="13" t="s">
        <v>37</v>
      </c>
      <c r="AX343" s="13" t="s">
        <v>80</v>
      </c>
      <c r="AY343" s="229" t="s">
        <v>126</v>
      </c>
    </row>
    <row r="344" s="2" customFormat="1" ht="24.15" customHeight="1">
      <c r="A344" s="38"/>
      <c r="B344" s="39"/>
      <c r="C344" s="251" t="s">
        <v>520</v>
      </c>
      <c r="D344" s="251" t="s">
        <v>498</v>
      </c>
      <c r="E344" s="252" t="s">
        <v>521</v>
      </c>
      <c r="F344" s="253" t="s">
        <v>522</v>
      </c>
      <c r="G344" s="254" t="s">
        <v>296</v>
      </c>
      <c r="H344" s="255">
        <v>5.75</v>
      </c>
      <c r="I344" s="256"/>
      <c r="J344" s="257">
        <f>ROUND(I344*H344,2)</f>
        <v>0</v>
      </c>
      <c r="K344" s="258"/>
      <c r="L344" s="259"/>
      <c r="M344" s="260" t="s">
        <v>19</v>
      </c>
      <c r="N344" s="261" t="s">
        <v>46</v>
      </c>
      <c r="O344" s="84"/>
      <c r="P344" s="208">
        <f>O344*H344</f>
        <v>0</v>
      </c>
      <c r="Q344" s="208">
        <v>0.00022000000000000001</v>
      </c>
      <c r="R344" s="208">
        <f>Q344*H344</f>
        <v>0.0012650000000000001</v>
      </c>
      <c r="S344" s="208">
        <v>0</v>
      </c>
      <c r="T344" s="209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0" t="s">
        <v>365</v>
      </c>
      <c r="AT344" s="210" t="s">
        <v>498</v>
      </c>
      <c r="AU344" s="210" t="s">
        <v>82</v>
      </c>
      <c r="AY344" s="17" t="s">
        <v>126</v>
      </c>
      <c r="BE344" s="211">
        <f>IF(N344="základní",J344,0)</f>
        <v>0</v>
      </c>
      <c r="BF344" s="211">
        <f>IF(N344="snížená",J344,0)</f>
        <v>0</v>
      </c>
      <c r="BG344" s="211">
        <f>IF(N344="zákl. přenesená",J344,0)</f>
        <v>0</v>
      </c>
      <c r="BH344" s="211">
        <f>IF(N344="sníž. přenesená",J344,0)</f>
        <v>0</v>
      </c>
      <c r="BI344" s="211">
        <f>IF(N344="nulová",J344,0)</f>
        <v>0</v>
      </c>
      <c r="BJ344" s="17" t="s">
        <v>80</v>
      </c>
      <c r="BK344" s="211">
        <f>ROUND(I344*H344,2)</f>
        <v>0</v>
      </c>
      <c r="BL344" s="17" t="s">
        <v>242</v>
      </c>
      <c r="BM344" s="210" t="s">
        <v>523</v>
      </c>
    </row>
    <row r="345" s="2" customFormat="1">
      <c r="A345" s="38"/>
      <c r="B345" s="39"/>
      <c r="C345" s="40"/>
      <c r="D345" s="212" t="s">
        <v>134</v>
      </c>
      <c r="E345" s="40"/>
      <c r="F345" s="213" t="s">
        <v>522</v>
      </c>
      <c r="G345" s="40"/>
      <c r="H345" s="40"/>
      <c r="I345" s="214"/>
      <c r="J345" s="40"/>
      <c r="K345" s="40"/>
      <c r="L345" s="44"/>
      <c r="M345" s="215"/>
      <c r="N345" s="216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134</v>
      </c>
      <c r="AU345" s="17" t="s">
        <v>82</v>
      </c>
    </row>
    <row r="346" s="2" customFormat="1">
      <c r="A346" s="38"/>
      <c r="B346" s="39"/>
      <c r="C346" s="40"/>
      <c r="D346" s="212" t="s">
        <v>524</v>
      </c>
      <c r="E346" s="40"/>
      <c r="F346" s="262" t="s">
        <v>525</v>
      </c>
      <c r="G346" s="40"/>
      <c r="H346" s="40"/>
      <c r="I346" s="214"/>
      <c r="J346" s="40"/>
      <c r="K346" s="40"/>
      <c r="L346" s="44"/>
      <c r="M346" s="215"/>
      <c r="N346" s="216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524</v>
      </c>
      <c r="AU346" s="17" t="s">
        <v>82</v>
      </c>
    </row>
    <row r="347" s="13" customFormat="1">
      <c r="A347" s="13"/>
      <c r="B347" s="219"/>
      <c r="C347" s="220"/>
      <c r="D347" s="212" t="s">
        <v>138</v>
      </c>
      <c r="E347" s="220"/>
      <c r="F347" s="222" t="s">
        <v>526</v>
      </c>
      <c r="G347" s="220"/>
      <c r="H347" s="223">
        <v>5.75</v>
      </c>
      <c r="I347" s="224"/>
      <c r="J347" s="220"/>
      <c r="K347" s="220"/>
      <c r="L347" s="225"/>
      <c r="M347" s="226"/>
      <c r="N347" s="227"/>
      <c r="O347" s="227"/>
      <c r="P347" s="227"/>
      <c r="Q347" s="227"/>
      <c r="R347" s="227"/>
      <c r="S347" s="227"/>
      <c r="T347" s="22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9" t="s">
        <v>138</v>
      </c>
      <c r="AU347" s="229" t="s">
        <v>82</v>
      </c>
      <c r="AV347" s="13" t="s">
        <v>82</v>
      </c>
      <c r="AW347" s="13" t="s">
        <v>4</v>
      </c>
      <c r="AX347" s="13" t="s">
        <v>80</v>
      </c>
      <c r="AY347" s="229" t="s">
        <v>126</v>
      </c>
    </row>
    <row r="348" s="2" customFormat="1" ht="24.15" customHeight="1">
      <c r="A348" s="38"/>
      <c r="B348" s="39"/>
      <c r="C348" s="251" t="s">
        <v>527</v>
      </c>
      <c r="D348" s="251" t="s">
        <v>498</v>
      </c>
      <c r="E348" s="252" t="s">
        <v>528</v>
      </c>
      <c r="F348" s="253" t="s">
        <v>529</v>
      </c>
      <c r="G348" s="254" t="s">
        <v>296</v>
      </c>
      <c r="H348" s="255">
        <v>46</v>
      </c>
      <c r="I348" s="256"/>
      <c r="J348" s="257">
        <f>ROUND(I348*H348,2)</f>
        <v>0</v>
      </c>
      <c r="K348" s="258"/>
      <c r="L348" s="259"/>
      <c r="M348" s="260" t="s">
        <v>19</v>
      </c>
      <c r="N348" s="261" t="s">
        <v>46</v>
      </c>
      <c r="O348" s="84"/>
      <c r="P348" s="208">
        <f>O348*H348</f>
        <v>0</v>
      </c>
      <c r="Q348" s="208">
        <v>0.00012999999999999999</v>
      </c>
      <c r="R348" s="208">
        <f>Q348*H348</f>
        <v>0.0059799999999999992</v>
      </c>
      <c r="S348" s="208">
        <v>0</v>
      </c>
      <c r="T348" s="20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0" t="s">
        <v>365</v>
      </c>
      <c r="AT348" s="210" t="s">
        <v>498</v>
      </c>
      <c r="AU348" s="210" t="s">
        <v>82</v>
      </c>
      <c r="AY348" s="17" t="s">
        <v>126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17" t="s">
        <v>80</v>
      </c>
      <c r="BK348" s="211">
        <f>ROUND(I348*H348,2)</f>
        <v>0</v>
      </c>
      <c r="BL348" s="17" t="s">
        <v>242</v>
      </c>
      <c r="BM348" s="210" t="s">
        <v>530</v>
      </c>
    </row>
    <row r="349" s="2" customFormat="1">
      <c r="A349" s="38"/>
      <c r="B349" s="39"/>
      <c r="C349" s="40"/>
      <c r="D349" s="212" t="s">
        <v>134</v>
      </c>
      <c r="E349" s="40"/>
      <c r="F349" s="213" t="s">
        <v>529</v>
      </c>
      <c r="G349" s="40"/>
      <c r="H349" s="40"/>
      <c r="I349" s="214"/>
      <c r="J349" s="40"/>
      <c r="K349" s="40"/>
      <c r="L349" s="44"/>
      <c r="M349" s="215"/>
      <c r="N349" s="216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134</v>
      </c>
      <c r="AU349" s="17" t="s">
        <v>82</v>
      </c>
    </row>
    <row r="350" s="2" customFormat="1">
      <c r="A350" s="38"/>
      <c r="B350" s="39"/>
      <c r="C350" s="40"/>
      <c r="D350" s="212" t="s">
        <v>524</v>
      </c>
      <c r="E350" s="40"/>
      <c r="F350" s="262" t="s">
        <v>531</v>
      </c>
      <c r="G350" s="40"/>
      <c r="H350" s="40"/>
      <c r="I350" s="214"/>
      <c r="J350" s="40"/>
      <c r="K350" s="40"/>
      <c r="L350" s="44"/>
      <c r="M350" s="215"/>
      <c r="N350" s="216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524</v>
      </c>
      <c r="AU350" s="17" t="s">
        <v>82</v>
      </c>
    </row>
    <row r="351" s="13" customFormat="1">
      <c r="A351" s="13"/>
      <c r="B351" s="219"/>
      <c r="C351" s="220"/>
      <c r="D351" s="212" t="s">
        <v>138</v>
      </c>
      <c r="E351" s="220"/>
      <c r="F351" s="222" t="s">
        <v>532</v>
      </c>
      <c r="G351" s="220"/>
      <c r="H351" s="223">
        <v>46</v>
      </c>
      <c r="I351" s="224"/>
      <c r="J351" s="220"/>
      <c r="K351" s="220"/>
      <c r="L351" s="225"/>
      <c r="M351" s="226"/>
      <c r="N351" s="227"/>
      <c r="O351" s="227"/>
      <c r="P351" s="227"/>
      <c r="Q351" s="227"/>
      <c r="R351" s="227"/>
      <c r="S351" s="227"/>
      <c r="T351" s="22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29" t="s">
        <v>138</v>
      </c>
      <c r="AU351" s="229" t="s">
        <v>82</v>
      </c>
      <c r="AV351" s="13" t="s">
        <v>82</v>
      </c>
      <c r="AW351" s="13" t="s">
        <v>4</v>
      </c>
      <c r="AX351" s="13" t="s">
        <v>80</v>
      </c>
      <c r="AY351" s="229" t="s">
        <v>126</v>
      </c>
    </row>
    <row r="352" s="2" customFormat="1" ht="24.15" customHeight="1">
      <c r="A352" s="38"/>
      <c r="B352" s="39"/>
      <c r="C352" s="198" t="s">
        <v>533</v>
      </c>
      <c r="D352" s="198" t="s">
        <v>128</v>
      </c>
      <c r="E352" s="199" t="s">
        <v>534</v>
      </c>
      <c r="F352" s="200" t="s">
        <v>535</v>
      </c>
      <c r="G352" s="201" t="s">
        <v>296</v>
      </c>
      <c r="H352" s="202">
        <v>3</v>
      </c>
      <c r="I352" s="203"/>
      <c r="J352" s="204">
        <f>ROUND(I352*H352,2)</f>
        <v>0</v>
      </c>
      <c r="K352" s="205"/>
      <c r="L352" s="44"/>
      <c r="M352" s="206" t="s">
        <v>19</v>
      </c>
      <c r="N352" s="207" t="s">
        <v>46</v>
      </c>
      <c r="O352" s="84"/>
      <c r="P352" s="208">
        <f>O352*H352</f>
        <v>0</v>
      </c>
      <c r="Q352" s="208">
        <v>0</v>
      </c>
      <c r="R352" s="208">
        <f>Q352*H352</f>
        <v>0</v>
      </c>
      <c r="S352" s="208">
        <v>0</v>
      </c>
      <c r="T352" s="20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0" t="s">
        <v>242</v>
      </c>
      <c r="AT352" s="210" t="s">
        <v>128</v>
      </c>
      <c r="AU352" s="210" t="s">
        <v>82</v>
      </c>
      <c r="AY352" s="17" t="s">
        <v>126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17" t="s">
        <v>80</v>
      </c>
      <c r="BK352" s="211">
        <f>ROUND(I352*H352,2)</f>
        <v>0</v>
      </c>
      <c r="BL352" s="17" t="s">
        <v>242</v>
      </c>
      <c r="BM352" s="210" t="s">
        <v>536</v>
      </c>
    </row>
    <row r="353" s="2" customFormat="1">
      <c r="A353" s="38"/>
      <c r="B353" s="39"/>
      <c r="C353" s="40"/>
      <c r="D353" s="212" t="s">
        <v>134</v>
      </c>
      <c r="E353" s="40"/>
      <c r="F353" s="213" t="s">
        <v>537</v>
      </c>
      <c r="G353" s="40"/>
      <c r="H353" s="40"/>
      <c r="I353" s="214"/>
      <c r="J353" s="40"/>
      <c r="K353" s="40"/>
      <c r="L353" s="44"/>
      <c r="M353" s="215"/>
      <c r="N353" s="216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134</v>
      </c>
      <c r="AU353" s="17" t="s">
        <v>82</v>
      </c>
    </row>
    <row r="354" s="2" customFormat="1">
      <c r="A354" s="38"/>
      <c r="B354" s="39"/>
      <c r="C354" s="40"/>
      <c r="D354" s="217" t="s">
        <v>136</v>
      </c>
      <c r="E354" s="40"/>
      <c r="F354" s="218" t="s">
        <v>538</v>
      </c>
      <c r="G354" s="40"/>
      <c r="H354" s="40"/>
      <c r="I354" s="214"/>
      <c r="J354" s="40"/>
      <c r="K354" s="40"/>
      <c r="L354" s="44"/>
      <c r="M354" s="215"/>
      <c r="N354" s="216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136</v>
      </c>
      <c r="AU354" s="17" t="s">
        <v>82</v>
      </c>
    </row>
    <row r="355" s="2" customFormat="1" ht="24.15" customHeight="1">
      <c r="A355" s="38"/>
      <c r="B355" s="39"/>
      <c r="C355" s="251" t="s">
        <v>539</v>
      </c>
      <c r="D355" s="251" t="s">
        <v>498</v>
      </c>
      <c r="E355" s="252" t="s">
        <v>540</v>
      </c>
      <c r="F355" s="253" t="s">
        <v>541</v>
      </c>
      <c r="G355" s="254" t="s">
        <v>296</v>
      </c>
      <c r="H355" s="255">
        <v>3.4500000000000002</v>
      </c>
      <c r="I355" s="256"/>
      <c r="J355" s="257">
        <f>ROUND(I355*H355,2)</f>
        <v>0</v>
      </c>
      <c r="K355" s="258"/>
      <c r="L355" s="259"/>
      <c r="M355" s="260" t="s">
        <v>19</v>
      </c>
      <c r="N355" s="261" t="s">
        <v>46</v>
      </c>
      <c r="O355" s="84"/>
      <c r="P355" s="208">
        <f>O355*H355</f>
        <v>0</v>
      </c>
      <c r="Q355" s="208">
        <v>6.9999999999999994E-05</v>
      </c>
      <c r="R355" s="208">
        <f>Q355*H355</f>
        <v>0.00024149999999999999</v>
      </c>
      <c r="S355" s="208">
        <v>0</v>
      </c>
      <c r="T355" s="209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10" t="s">
        <v>365</v>
      </c>
      <c r="AT355" s="210" t="s">
        <v>498</v>
      </c>
      <c r="AU355" s="210" t="s">
        <v>82</v>
      </c>
      <c r="AY355" s="17" t="s">
        <v>126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17" t="s">
        <v>80</v>
      </c>
      <c r="BK355" s="211">
        <f>ROUND(I355*H355,2)</f>
        <v>0</v>
      </c>
      <c r="BL355" s="17" t="s">
        <v>242</v>
      </c>
      <c r="BM355" s="210" t="s">
        <v>542</v>
      </c>
    </row>
    <row r="356" s="2" customFormat="1">
      <c r="A356" s="38"/>
      <c r="B356" s="39"/>
      <c r="C356" s="40"/>
      <c r="D356" s="212" t="s">
        <v>134</v>
      </c>
      <c r="E356" s="40"/>
      <c r="F356" s="213" t="s">
        <v>541</v>
      </c>
      <c r="G356" s="40"/>
      <c r="H356" s="40"/>
      <c r="I356" s="214"/>
      <c r="J356" s="40"/>
      <c r="K356" s="40"/>
      <c r="L356" s="44"/>
      <c r="M356" s="215"/>
      <c r="N356" s="216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134</v>
      </c>
      <c r="AU356" s="17" t="s">
        <v>82</v>
      </c>
    </row>
    <row r="357" s="2" customFormat="1">
      <c r="A357" s="38"/>
      <c r="B357" s="39"/>
      <c r="C357" s="40"/>
      <c r="D357" s="212" t="s">
        <v>524</v>
      </c>
      <c r="E357" s="40"/>
      <c r="F357" s="262" t="s">
        <v>543</v>
      </c>
      <c r="G357" s="40"/>
      <c r="H357" s="40"/>
      <c r="I357" s="214"/>
      <c r="J357" s="40"/>
      <c r="K357" s="40"/>
      <c r="L357" s="44"/>
      <c r="M357" s="215"/>
      <c r="N357" s="216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524</v>
      </c>
      <c r="AU357" s="17" t="s">
        <v>82</v>
      </c>
    </row>
    <row r="358" s="13" customFormat="1">
      <c r="A358" s="13"/>
      <c r="B358" s="219"/>
      <c r="C358" s="220"/>
      <c r="D358" s="212" t="s">
        <v>138</v>
      </c>
      <c r="E358" s="220"/>
      <c r="F358" s="222" t="s">
        <v>544</v>
      </c>
      <c r="G358" s="220"/>
      <c r="H358" s="223">
        <v>3.4500000000000002</v>
      </c>
      <c r="I358" s="224"/>
      <c r="J358" s="220"/>
      <c r="K358" s="220"/>
      <c r="L358" s="225"/>
      <c r="M358" s="226"/>
      <c r="N358" s="227"/>
      <c r="O358" s="227"/>
      <c r="P358" s="227"/>
      <c r="Q358" s="227"/>
      <c r="R358" s="227"/>
      <c r="S358" s="227"/>
      <c r="T358" s="22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9" t="s">
        <v>138</v>
      </c>
      <c r="AU358" s="229" t="s">
        <v>82</v>
      </c>
      <c r="AV358" s="13" t="s">
        <v>82</v>
      </c>
      <c r="AW358" s="13" t="s">
        <v>4</v>
      </c>
      <c r="AX358" s="13" t="s">
        <v>80</v>
      </c>
      <c r="AY358" s="229" t="s">
        <v>126</v>
      </c>
    </row>
    <row r="359" s="2" customFormat="1" ht="24.15" customHeight="1">
      <c r="A359" s="38"/>
      <c r="B359" s="39"/>
      <c r="C359" s="198" t="s">
        <v>545</v>
      </c>
      <c r="D359" s="198" t="s">
        <v>128</v>
      </c>
      <c r="E359" s="199" t="s">
        <v>546</v>
      </c>
      <c r="F359" s="200" t="s">
        <v>547</v>
      </c>
      <c r="G359" s="201" t="s">
        <v>296</v>
      </c>
      <c r="H359" s="202">
        <v>60</v>
      </c>
      <c r="I359" s="203"/>
      <c r="J359" s="204">
        <f>ROUND(I359*H359,2)</f>
        <v>0</v>
      </c>
      <c r="K359" s="205"/>
      <c r="L359" s="44"/>
      <c r="M359" s="206" t="s">
        <v>19</v>
      </c>
      <c r="N359" s="207" t="s">
        <v>46</v>
      </c>
      <c r="O359" s="84"/>
      <c r="P359" s="208">
        <f>O359*H359</f>
        <v>0</v>
      </c>
      <c r="Q359" s="208">
        <v>0</v>
      </c>
      <c r="R359" s="208">
        <f>Q359*H359</f>
        <v>0</v>
      </c>
      <c r="S359" s="208">
        <v>0</v>
      </c>
      <c r="T359" s="20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0" t="s">
        <v>242</v>
      </c>
      <c r="AT359" s="210" t="s">
        <v>128</v>
      </c>
      <c r="AU359" s="210" t="s">
        <v>82</v>
      </c>
      <c r="AY359" s="17" t="s">
        <v>126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17" t="s">
        <v>80</v>
      </c>
      <c r="BK359" s="211">
        <f>ROUND(I359*H359,2)</f>
        <v>0</v>
      </c>
      <c r="BL359" s="17" t="s">
        <v>242</v>
      </c>
      <c r="BM359" s="210" t="s">
        <v>548</v>
      </c>
    </row>
    <row r="360" s="2" customFormat="1">
      <c r="A360" s="38"/>
      <c r="B360" s="39"/>
      <c r="C360" s="40"/>
      <c r="D360" s="212" t="s">
        <v>134</v>
      </c>
      <c r="E360" s="40"/>
      <c r="F360" s="213" t="s">
        <v>549</v>
      </c>
      <c r="G360" s="40"/>
      <c r="H360" s="40"/>
      <c r="I360" s="214"/>
      <c r="J360" s="40"/>
      <c r="K360" s="40"/>
      <c r="L360" s="44"/>
      <c r="M360" s="215"/>
      <c r="N360" s="216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134</v>
      </c>
      <c r="AU360" s="17" t="s">
        <v>82</v>
      </c>
    </row>
    <row r="361" s="2" customFormat="1">
      <c r="A361" s="38"/>
      <c r="B361" s="39"/>
      <c r="C361" s="40"/>
      <c r="D361" s="217" t="s">
        <v>136</v>
      </c>
      <c r="E361" s="40"/>
      <c r="F361" s="218" t="s">
        <v>550</v>
      </c>
      <c r="G361" s="40"/>
      <c r="H361" s="40"/>
      <c r="I361" s="214"/>
      <c r="J361" s="40"/>
      <c r="K361" s="40"/>
      <c r="L361" s="44"/>
      <c r="M361" s="215"/>
      <c r="N361" s="216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136</v>
      </c>
      <c r="AU361" s="17" t="s">
        <v>82</v>
      </c>
    </row>
    <row r="362" s="2" customFormat="1" ht="24.15" customHeight="1">
      <c r="A362" s="38"/>
      <c r="B362" s="39"/>
      <c r="C362" s="251" t="s">
        <v>551</v>
      </c>
      <c r="D362" s="251" t="s">
        <v>498</v>
      </c>
      <c r="E362" s="252" t="s">
        <v>552</v>
      </c>
      <c r="F362" s="253" t="s">
        <v>553</v>
      </c>
      <c r="G362" s="254" t="s">
        <v>296</v>
      </c>
      <c r="H362" s="255">
        <v>69</v>
      </c>
      <c r="I362" s="256"/>
      <c r="J362" s="257">
        <f>ROUND(I362*H362,2)</f>
        <v>0</v>
      </c>
      <c r="K362" s="258"/>
      <c r="L362" s="259"/>
      <c r="M362" s="260" t="s">
        <v>19</v>
      </c>
      <c r="N362" s="261" t="s">
        <v>46</v>
      </c>
      <c r="O362" s="84"/>
      <c r="P362" s="208">
        <f>O362*H362</f>
        <v>0</v>
      </c>
      <c r="Q362" s="208">
        <v>0.00052999999999999998</v>
      </c>
      <c r="R362" s="208">
        <f>Q362*H362</f>
        <v>0.036569999999999998</v>
      </c>
      <c r="S362" s="208">
        <v>0</v>
      </c>
      <c r="T362" s="20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0" t="s">
        <v>365</v>
      </c>
      <c r="AT362" s="210" t="s">
        <v>498</v>
      </c>
      <c r="AU362" s="210" t="s">
        <v>82</v>
      </c>
      <c r="AY362" s="17" t="s">
        <v>126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7" t="s">
        <v>80</v>
      </c>
      <c r="BK362" s="211">
        <f>ROUND(I362*H362,2)</f>
        <v>0</v>
      </c>
      <c r="BL362" s="17" t="s">
        <v>242</v>
      </c>
      <c r="BM362" s="210" t="s">
        <v>554</v>
      </c>
    </row>
    <row r="363" s="2" customFormat="1">
      <c r="A363" s="38"/>
      <c r="B363" s="39"/>
      <c r="C363" s="40"/>
      <c r="D363" s="212" t="s">
        <v>134</v>
      </c>
      <c r="E363" s="40"/>
      <c r="F363" s="213" t="s">
        <v>553</v>
      </c>
      <c r="G363" s="40"/>
      <c r="H363" s="40"/>
      <c r="I363" s="214"/>
      <c r="J363" s="40"/>
      <c r="K363" s="40"/>
      <c r="L363" s="44"/>
      <c r="M363" s="215"/>
      <c r="N363" s="216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134</v>
      </c>
      <c r="AU363" s="17" t="s">
        <v>82</v>
      </c>
    </row>
    <row r="364" s="2" customFormat="1">
      <c r="A364" s="38"/>
      <c r="B364" s="39"/>
      <c r="C364" s="40"/>
      <c r="D364" s="212" t="s">
        <v>524</v>
      </c>
      <c r="E364" s="40"/>
      <c r="F364" s="262" t="s">
        <v>555</v>
      </c>
      <c r="G364" s="40"/>
      <c r="H364" s="40"/>
      <c r="I364" s="214"/>
      <c r="J364" s="40"/>
      <c r="K364" s="40"/>
      <c r="L364" s="44"/>
      <c r="M364" s="215"/>
      <c r="N364" s="216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524</v>
      </c>
      <c r="AU364" s="17" t="s">
        <v>82</v>
      </c>
    </row>
    <row r="365" s="13" customFormat="1">
      <c r="A365" s="13"/>
      <c r="B365" s="219"/>
      <c r="C365" s="220"/>
      <c r="D365" s="212" t="s">
        <v>138</v>
      </c>
      <c r="E365" s="220"/>
      <c r="F365" s="222" t="s">
        <v>556</v>
      </c>
      <c r="G365" s="220"/>
      <c r="H365" s="223">
        <v>69</v>
      </c>
      <c r="I365" s="224"/>
      <c r="J365" s="220"/>
      <c r="K365" s="220"/>
      <c r="L365" s="225"/>
      <c r="M365" s="226"/>
      <c r="N365" s="227"/>
      <c r="O365" s="227"/>
      <c r="P365" s="227"/>
      <c r="Q365" s="227"/>
      <c r="R365" s="227"/>
      <c r="S365" s="227"/>
      <c r="T365" s="22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29" t="s">
        <v>138</v>
      </c>
      <c r="AU365" s="229" t="s">
        <v>82</v>
      </c>
      <c r="AV365" s="13" t="s">
        <v>82</v>
      </c>
      <c r="AW365" s="13" t="s">
        <v>4</v>
      </c>
      <c r="AX365" s="13" t="s">
        <v>80</v>
      </c>
      <c r="AY365" s="229" t="s">
        <v>126</v>
      </c>
    </row>
    <row r="366" s="2" customFormat="1" ht="24.15" customHeight="1">
      <c r="A366" s="38"/>
      <c r="B366" s="39"/>
      <c r="C366" s="198" t="s">
        <v>557</v>
      </c>
      <c r="D366" s="198" t="s">
        <v>128</v>
      </c>
      <c r="E366" s="199" t="s">
        <v>558</v>
      </c>
      <c r="F366" s="200" t="s">
        <v>559</v>
      </c>
      <c r="G366" s="201" t="s">
        <v>279</v>
      </c>
      <c r="H366" s="202">
        <v>10</v>
      </c>
      <c r="I366" s="203"/>
      <c r="J366" s="204">
        <f>ROUND(I366*H366,2)</f>
        <v>0</v>
      </c>
      <c r="K366" s="205"/>
      <c r="L366" s="44"/>
      <c r="M366" s="206" t="s">
        <v>19</v>
      </c>
      <c r="N366" s="207" t="s">
        <v>46</v>
      </c>
      <c r="O366" s="84"/>
      <c r="P366" s="208">
        <f>O366*H366</f>
        <v>0</v>
      </c>
      <c r="Q366" s="208">
        <v>0</v>
      </c>
      <c r="R366" s="208">
        <f>Q366*H366</f>
        <v>0</v>
      </c>
      <c r="S366" s="208">
        <v>0</v>
      </c>
      <c r="T366" s="209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10" t="s">
        <v>242</v>
      </c>
      <c r="AT366" s="210" t="s">
        <v>128</v>
      </c>
      <c r="AU366" s="210" t="s">
        <v>82</v>
      </c>
      <c r="AY366" s="17" t="s">
        <v>126</v>
      </c>
      <c r="BE366" s="211">
        <f>IF(N366="základní",J366,0)</f>
        <v>0</v>
      </c>
      <c r="BF366" s="211">
        <f>IF(N366="snížená",J366,0)</f>
        <v>0</v>
      </c>
      <c r="BG366" s="211">
        <f>IF(N366="zákl. přenesená",J366,0)</f>
        <v>0</v>
      </c>
      <c r="BH366" s="211">
        <f>IF(N366="sníž. přenesená",J366,0)</f>
        <v>0</v>
      </c>
      <c r="BI366" s="211">
        <f>IF(N366="nulová",J366,0)</f>
        <v>0</v>
      </c>
      <c r="BJ366" s="17" t="s">
        <v>80</v>
      </c>
      <c r="BK366" s="211">
        <f>ROUND(I366*H366,2)</f>
        <v>0</v>
      </c>
      <c r="BL366" s="17" t="s">
        <v>242</v>
      </c>
      <c r="BM366" s="210" t="s">
        <v>560</v>
      </c>
    </row>
    <row r="367" s="2" customFormat="1">
      <c r="A367" s="38"/>
      <c r="B367" s="39"/>
      <c r="C367" s="40"/>
      <c r="D367" s="212" t="s">
        <v>134</v>
      </c>
      <c r="E367" s="40"/>
      <c r="F367" s="213" t="s">
        <v>561</v>
      </c>
      <c r="G367" s="40"/>
      <c r="H367" s="40"/>
      <c r="I367" s="214"/>
      <c r="J367" s="40"/>
      <c r="K367" s="40"/>
      <c r="L367" s="44"/>
      <c r="M367" s="215"/>
      <c r="N367" s="216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134</v>
      </c>
      <c r="AU367" s="17" t="s">
        <v>82</v>
      </c>
    </row>
    <row r="368" s="2" customFormat="1">
      <c r="A368" s="38"/>
      <c r="B368" s="39"/>
      <c r="C368" s="40"/>
      <c r="D368" s="217" t="s">
        <v>136</v>
      </c>
      <c r="E368" s="40"/>
      <c r="F368" s="218" t="s">
        <v>562</v>
      </c>
      <c r="G368" s="40"/>
      <c r="H368" s="40"/>
      <c r="I368" s="214"/>
      <c r="J368" s="40"/>
      <c r="K368" s="40"/>
      <c r="L368" s="44"/>
      <c r="M368" s="215"/>
      <c r="N368" s="216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136</v>
      </c>
      <c r="AU368" s="17" t="s">
        <v>82</v>
      </c>
    </row>
    <row r="369" s="2" customFormat="1" ht="24.15" customHeight="1">
      <c r="A369" s="38"/>
      <c r="B369" s="39"/>
      <c r="C369" s="198" t="s">
        <v>563</v>
      </c>
      <c r="D369" s="198" t="s">
        <v>128</v>
      </c>
      <c r="E369" s="199" t="s">
        <v>564</v>
      </c>
      <c r="F369" s="200" t="s">
        <v>565</v>
      </c>
      <c r="G369" s="201" t="s">
        <v>279</v>
      </c>
      <c r="H369" s="202">
        <v>2</v>
      </c>
      <c r="I369" s="203"/>
      <c r="J369" s="204">
        <f>ROUND(I369*H369,2)</f>
        <v>0</v>
      </c>
      <c r="K369" s="205"/>
      <c r="L369" s="44"/>
      <c r="M369" s="206" t="s">
        <v>19</v>
      </c>
      <c r="N369" s="207" t="s">
        <v>46</v>
      </c>
      <c r="O369" s="84"/>
      <c r="P369" s="208">
        <f>O369*H369</f>
        <v>0</v>
      </c>
      <c r="Q369" s="208">
        <v>0</v>
      </c>
      <c r="R369" s="208">
        <f>Q369*H369</f>
        <v>0</v>
      </c>
      <c r="S369" s="208">
        <v>0</v>
      </c>
      <c r="T369" s="209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10" t="s">
        <v>242</v>
      </c>
      <c r="AT369" s="210" t="s">
        <v>128</v>
      </c>
      <c r="AU369" s="210" t="s">
        <v>82</v>
      </c>
      <c r="AY369" s="17" t="s">
        <v>126</v>
      </c>
      <c r="BE369" s="211">
        <f>IF(N369="základní",J369,0)</f>
        <v>0</v>
      </c>
      <c r="BF369" s="211">
        <f>IF(N369="snížená",J369,0)</f>
        <v>0</v>
      </c>
      <c r="BG369" s="211">
        <f>IF(N369="zákl. přenesená",J369,0)</f>
        <v>0</v>
      </c>
      <c r="BH369" s="211">
        <f>IF(N369="sníž. přenesená",J369,0)</f>
        <v>0</v>
      </c>
      <c r="BI369" s="211">
        <f>IF(N369="nulová",J369,0)</f>
        <v>0</v>
      </c>
      <c r="BJ369" s="17" t="s">
        <v>80</v>
      </c>
      <c r="BK369" s="211">
        <f>ROUND(I369*H369,2)</f>
        <v>0</v>
      </c>
      <c r="BL369" s="17" t="s">
        <v>242</v>
      </c>
      <c r="BM369" s="210" t="s">
        <v>566</v>
      </c>
    </row>
    <row r="370" s="2" customFormat="1">
      <c r="A370" s="38"/>
      <c r="B370" s="39"/>
      <c r="C370" s="40"/>
      <c r="D370" s="212" t="s">
        <v>134</v>
      </c>
      <c r="E370" s="40"/>
      <c r="F370" s="213" t="s">
        <v>567</v>
      </c>
      <c r="G370" s="40"/>
      <c r="H370" s="40"/>
      <c r="I370" s="214"/>
      <c r="J370" s="40"/>
      <c r="K370" s="40"/>
      <c r="L370" s="44"/>
      <c r="M370" s="215"/>
      <c r="N370" s="216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134</v>
      </c>
      <c r="AU370" s="17" t="s">
        <v>82</v>
      </c>
    </row>
    <row r="371" s="2" customFormat="1">
      <c r="A371" s="38"/>
      <c r="B371" s="39"/>
      <c r="C371" s="40"/>
      <c r="D371" s="217" t="s">
        <v>136</v>
      </c>
      <c r="E371" s="40"/>
      <c r="F371" s="218" t="s">
        <v>568</v>
      </c>
      <c r="G371" s="40"/>
      <c r="H371" s="40"/>
      <c r="I371" s="214"/>
      <c r="J371" s="40"/>
      <c r="K371" s="40"/>
      <c r="L371" s="44"/>
      <c r="M371" s="215"/>
      <c r="N371" s="216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136</v>
      </c>
      <c r="AU371" s="17" t="s">
        <v>82</v>
      </c>
    </row>
    <row r="372" s="2" customFormat="1" ht="24.15" customHeight="1">
      <c r="A372" s="38"/>
      <c r="B372" s="39"/>
      <c r="C372" s="198" t="s">
        <v>569</v>
      </c>
      <c r="D372" s="198" t="s">
        <v>128</v>
      </c>
      <c r="E372" s="199" t="s">
        <v>570</v>
      </c>
      <c r="F372" s="200" t="s">
        <v>571</v>
      </c>
      <c r="G372" s="201" t="s">
        <v>279</v>
      </c>
      <c r="H372" s="202">
        <v>2</v>
      </c>
      <c r="I372" s="203"/>
      <c r="J372" s="204">
        <f>ROUND(I372*H372,2)</f>
        <v>0</v>
      </c>
      <c r="K372" s="205"/>
      <c r="L372" s="44"/>
      <c r="M372" s="206" t="s">
        <v>19</v>
      </c>
      <c r="N372" s="207" t="s">
        <v>46</v>
      </c>
      <c r="O372" s="84"/>
      <c r="P372" s="208">
        <f>O372*H372</f>
        <v>0</v>
      </c>
      <c r="Q372" s="208">
        <v>0</v>
      </c>
      <c r="R372" s="208">
        <f>Q372*H372</f>
        <v>0</v>
      </c>
      <c r="S372" s="208">
        <v>0</v>
      </c>
      <c r="T372" s="209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0" t="s">
        <v>242</v>
      </c>
      <c r="AT372" s="210" t="s">
        <v>128</v>
      </c>
      <c r="AU372" s="210" t="s">
        <v>82</v>
      </c>
      <c r="AY372" s="17" t="s">
        <v>126</v>
      </c>
      <c r="BE372" s="211">
        <f>IF(N372="základní",J372,0)</f>
        <v>0</v>
      </c>
      <c r="BF372" s="211">
        <f>IF(N372="snížená",J372,0)</f>
        <v>0</v>
      </c>
      <c r="BG372" s="211">
        <f>IF(N372="zákl. přenesená",J372,0)</f>
        <v>0</v>
      </c>
      <c r="BH372" s="211">
        <f>IF(N372="sníž. přenesená",J372,0)</f>
        <v>0</v>
      </c>
      <c r="BI372" s="211">
        <f>IF(N372="nulová",J372,0)</f>
        <v>0</v>
      </c>
      <c r="BJ372" s="17" t="s">
        <v>80</v>
      </c>
      <c r="BK372" s="211">
        <f>ROUND(I372*H372,2)</f>
        <v>0</v>
      </c>
      <c r="BL372" s="17" t="s">
        <v>242</v>
      </c>
      <c r="BM372" s="210" t="s">
        <v>572</v>
      </c>
    </row>
    <row r="373" s="2" customFormat="1">
      <c r="A373" s="38"/>
      <c r="B373" s="39"/>
      <c r="C373" s="40"/>
      <c r="D373" s="212" t="s">
        <v>134</v>
      </c>
      <c r="E373" s="40"/>
      <c r="F373" s="213" t="s">
        <v>573</v>
      </c>
      <c r="G373" s="40"/>
      <c r="H373" s="40"/>
      <c r="I373" s="214"/>
      <c r="J373" s="40"/>
      <c r="K373" s="40"/>
      <c r="L373" s="44"/>
      <c r="M373" s="215"/>
      <c r="N373" s="216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134</v>
      </c>
      <c r="AU373" s="17" t="s">
        <v>82</v>
      </c>
    </row>
    <row r="374" s="2" customFormat="1">
      <c r="A374" s="38"/>
      <c r="B374" s="39"/>
      <c r="C374" s="40"/>
      <c r="D374" s="217" t="s">
        <v>136</v>
      </c>
      <c r="E374" s="40"/>
      <c r="F374" s="218" t="s">
        <v>574</v>
      </c>
      <c r="G374" s="40"/>
      <c r="H374" s="40"/>
      <c r="I374" s="214"/>
      <c r="J374" s="40"/>
      <c r="K374" s="40"/>
      <c r="L374" s="44"/>
      <c r="M374" s="215"/>
      <c r="N374" s="216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136</v>
      </c>
      <c r="AU374" s="17" t="s">
        <v>82</v>
      </c>
    </row>
    <row r="375" s="2" customFormat="1" ht="24.15" customHeight="1">
      <c r="A375" s="38"/>
      <c r="B375" s="39"/>
      <c r="C375" s="198" t="s">
        <v>575</v>
      </c>
      <c r="D375" s="198" t="s">
        <v>128</v>
      </c>
      <c r="E375" s="199" t="s">
        <v>576</v>
      </c>
      <c r="F375" s="200" t="s">
        <v>577</v>
      </c>
      <c r="G375" s="201" t="s">
        <v>279</v>
      </c>
      <c r="H375" s="202">
        <v>1</v>
      </c>
      <c r="I375" s="203"/>
      <c r="J375" s="204">
        <f>ROUND(I375*H375,2)</f>
        <v>0</v>
      </c>
      <c r="K375" s="205"/>
      <c r="L375" s="44"/>
      <c r="M375" s="206" t="s">
        <v>19</v>
      </c>
      <c r="N375" s="207" t="s">
        <v>46</v>
      </c>
      <c r="O375" s="84"/>
      <c r="P375" s="208">
        <f>O375*H375</f>
        <v>0</v>
      </c>
      <c r="Q375" s="208">
        <v>0</v>
      </c>
      <c r="R375" s="208">
        <f>Q375*H375</f>
        <v>0</v>
      </c>
      <c r="S375" s="208">
        <v>0</v>
      </c>
      <c r="T375" s="20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0" t="s">
        <v>242</v>
      </c>
      <c r="AT375" s="210" t="s">
        <v>128</v>
      </c>
      <c r="AU375" s="210" t="s">
        <v>82</v>
      </c>
      <c r="AY375" s="17" t="s">
        <v>126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17" t="s">
        <v>80</v>
      </c>
      <c r="BK375" s="211">
        <f>ROUND(I375*H375,2)</f>
        <v>0</v>
      </c>
      <c r="BL375" s="17" t="s">
        <v>242</v>
      </c>
      <c r="BM375" s="210" t="s">
        <v>578</v>
      </c>
    </row>
    <row r="376" s="2" customFormat="1">
      <c r="A376" s="38"/>
      <c r="B376" s="39"/>
      <c r="C376" s="40"/>
      <c r="D376" s="212" t="s">
        <v>134</v>
      </c>
      <c r="E376" s="40"/>
      <c r="F376" s="213" t="s">
        <v>579</v>
      </c>
      <c r="G376" s="40"/>
      <c r="H376" s="40"/>
      <c r="I376" s="214"/>
      <c r="J376" s="40"/>
      <c r="K376" s="40"/>
      <c r="L376" s="44"/>
      <c r="M376" s="215"/>
      <c r="N376" s="216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134</v>
      </c>
      <c r="AU376" s="17" t="s">
        <v>82</v>
      </c>
    </row>
    <row r="377" s="2" customFormat="1">
      <c r="A377" s="38"/>
      <c r="B377" s="39"/>
      <c r="C377" s="40"/>
      <c r="D377" s="217" t="s">
        <v>136</v>
      </c>
      <c r="E377" s="40"/>
      <c r="F377" s="218" t="s">
        <v>580</v>
      </c>
      <c r="G377" s="40"/>
      <c r="H377" s="40"/>
      <c r="I377" s="214"/>
      <c r="J377" s="40"/>
      <c r="K377" s="40"/>
      <c r="L377" s="44"/>
      <c r="M377" s="215"/>
      <c r="N377" s="216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136</v>
      </c>
      <c r="AU377" s="17" t="s">
        <v>82</v>
      </c>
    </row>
    <row r="378" s="2" customFormat="1" ht="16.5" customHeight="1">
      <c r="A378" s="38"/>
      <c r="B378" s="39"/>
      <c r="C378" s="198" t="s">
        <v>581</v>
      </c>
      <c r="D378" s="198" t="s">
        <v>128</v>
      </c>
      <c r="E378" s="199" t="s">
        <v>582</v>
      </c>
      <c r="F378" s="200" t="s">
        <v>583</v>
      </c>
      <c r="G378" s="201" t="s">
        <v>279</v>
      </c>
      <c r="H378" s="202">
        <v>1</v>
      </c>
      <c r="I378" s="203"/>
      <c r="J378" s="204">
        <f>ROUND(I378*H378,2)</f>
        <v>0</v>
      </c>
      <c r="K378" s="205"/>
      <c r="L378" s="44"/>
      <c r="M378" s="206" t="s">
        <v>19</v>
      </c>
      <c r="N378" s="207" t="s">
        <v>46</v>
      </c>
      <c r="O378" s="84"/>
      <c r="P378" s="208">
        <f>O378*H378</f>
        <v>0</v>
      </c>
      <c r="Q378" s="208">
        <v>0</v>
      </c>
      <c r="R378" s="208">
        <f>Q378*H378</f>
        <v>0</v>
      </c>
      <c r="S378" s="208">
        <v>0</v>
      </c>
      <c r="T378" s="209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10" t="s">
        <v>242</v>
      </c>
      <c r="AT378" s="210" t="s">
        <v>128</v>
      </c>
      <c r="AU378" s="210" t="s">
        <v>82</v>
      </c>
      <c r="AY378" s="17" t="s">
        <v>126</v>
      </c>
      <c r="BE378" s="211">
        <f>IF(N378="základní",J378,0)</f>
        <v>0</v>
      </c>
      <c r="BF378" s="211">
        <f>IF(N378="snížená",J378,0)</f>
        <v>0</v>
      </c>
      <c r="BG378" s="211">
        <f>IF(N378="zákl. přenesená",J378,0)</f>
        <v>0</v>
      </c>
      <c r="BH378" s="211">
        <f>IF(N378="sníž. přenesená",J378,0)</f>
        <v>0</v>
      </c>
      <c r="BI378" s="211">
        <f>IF(N378="nulová",J378,0)</f>
        <v>0</v>
      </c>
      <c r="BJ378" s="17" t="s">
        <v>80</v>
      </c>
      <c r="BK378" s="211">
        <f>ROUND(I378*H378,2)</f>
        <v>0</v>
      </c>
      <c r="BL378" s="17" t="s">
        <v>242</v>
      </c>
      <c r="BM378" s="210" t="s">
        <v>584</v>
      </c>
    </row>
    <row r="379" s="2" customFormat="1">
      <c r="A379" s="38"/>
      <c r="B379" s="39"/>
      <c r="C379" s="40"/>
      <c r="D379" s="212" t="s">
        <v>134</v>
      </c>
      <c r="E379" s="40"/>
      <c r="F379" s="213" t="s">
        <v>585</v>
      </c>
      <c r="G379" s="40"/>
      <c r="H379" s="40"/>
      <c r="I379" s="214"/>
      <c r="J379" s="40"/>
      <c r="K379" s="40"/>
      <c r="L379" s="44"/>
      <c r="M379" s="215"/>
      <c r="N379" s="216"/>
      <c r="O379" s="84"/>
      <c r="P379" s="84"/>
      <c r="Q379" s="84"/>
      <c r="R379" s="84"/>
      <c r="S379" s="84"/>
      <c r="T379" s="85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134</v>
      </c>
      <c r="AU379" s="17" t="s">
        <v>82</v>
      </c>
    </row>
    <row r="380" s="2" customFormat="1">
      <c r="A380" s="38"/>
      <c r="B380" s="39"/>
      <c r="C380" s="40"/>
      <c r="D380" s="217" t="s">
        <v>136</v>
      </c>
      <c r="E380" s="40"/>
      <c r="F380" s="218" t="s">
        <v>586</v>
      </c>
      <c r="G380" s="40"/>
      <c r="H380" s="40"/>
      <c r="I380" s="214"/>
      <c r="J380" s="40"/>
      <c r="K380" s="40"/>
      <c r="L380" s="44"/>
      <c r="M380" s="215"/>
      <c r="N380" s="216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136</v>
      </c>
      <c r="AU380" s="17" t="s">
        <v>82</v>
      </c>
    </row>
    <row r="381" s="2" customFormat="1" ht="16.5" customHeight="1">
      <c r="A381" s="38"/>
      <c r="B381" s="39"/>
      <c r="C381" s="251" t="s">
        <v>587</v>
      </c>
      <c r="D381" s="251" t="s">
        <v>498</v>
      </c>
      <c r="E381" s="252" t="s">
        <v>588</v>
      </c>
      <c r="F381" s="253" t="s">
        <v>589</v>
      </c>
      <c r="G381" s="254" t="s">
        <v>279</v>
      </c>
      <c r="H381" s="255">
        <v>1</v>
      </c>
      <c r="I381" s="256"/>
      <c r="J381" s="257">
        <f>ROUND(I381*H381,2)</f>
        <v>0</v>
      </c>
      <c r="K381" s="258"/>
      <c r="L381" s="259"/>
      <c r="M381" s="260" t="s">
        <v>19</v>
      </c>
      <c r="N381" s="261" t="s">
        <v>46</v>
      </c>
      <c r="O381" s="84"/>
      <c r="P381" s="208">
        <f>O381*H381</f>
        <v>0</v>
      </c>
      <c r="Q381" s="208">
        <v>0.00022000000000000001</v>
      </c>
      <c r="R381" s="208">
        <f>Q381*H381</f>
        <v>0.00022000000000000001</v>
      </c>
      <c r="S381" s="208">
        <v>0</v>
      </c>
      <c r="T381" s="209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10" t="s">
        <v>365</v>
      </c>
      <c r="AT381" s="210" t="s">
        <v>498</v>
      </c>
      <c r="AU381" s="210" t="s">
        <v>82</v>
      </c>
      <c r="AY381" s="17" t="s">
        <v>126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7" t="s">
        <v>80</v>
      </c>
      <c r="BK381" s="211">
        <f>ROUND(I381*H381,2)</f>
        <v>0</v>
      </c>
      <c r="BL381" s="17" t="s">
        <v>242</v>
      </c>
      <c r="BM381" s="210" t="s">
        <v>590</v>
      </c>
    </row>
    <row r="382" s="2" customFormat="1">
      <c r="A382" s="38"/>
      <c r="B382" s="39"/>
      <c r="C382" s="40"/>
      <c r="D382" s="212" t="s">
        <v>134</v>
      </c>
      <c r="E382" s="40"/>
      <c r="F382" s="213" t="s">
        <v>589</v>
      </c>
      <c r="G382" s="40"/>
      <c r="H382" s="40"/>
      <c r="I382" s="214"/>
      <c r="J382" s="40"/>
      <c r="K382" s="40"/>
      <c r="L382" s="44"/>
      <c r="M382" s="215"/>
      <c r="N382" s="216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134</v>
      </c>
      <c r="AU382" s="17" t="s">
        <v>82</v>
      </c>
    </row>
    <row r="383" s="2" customFormat="1" ht="24.15" customHeight="1">
      <c r="A383" s="38"/>
      <c r="B383" s="39"/>
      <c r="C383" s="198" t="s">
        <v>591</v>
      </c>
      <c r="D383" s="198" t="s">
        <v>128</v>
      </c>
      <c r="E383" s="199" t="s">
        <v>592</v>
      </c>
      <c r="F383" s="200" t="s">
        <v>593</v>
      </c>
      <c r="G383" s="201" t="s">
        <v>279</v>
      </c>
      <c r="H383" s="202">
        <v>1</v>
      </c>
      <c r="I383" s="203"/>
      <c r="J383" s="204">
        <f>ROUND(I383*H383,2)</f>
        <v>0</v>
      </c>
      <c r="K383" s="205"/>
      <c r="L383" s="44"/>
      <c r="M383" s="206" t="s">
        <v>19</v>
      </c>
      <c r="N383" s="207" t="s">
        <v>46</v>
      </c>
      <c r="O383" s="84"/>
      <c r="P383" s="208">
        <f>O383*H383</f>
        <v>0</v>
      </c>
      <c r="Q383" s="208">
        <v>0</v>
      </c>
      <c r="R383" s="208">
        <f>Q383*H383</f>
        <v>0</v>
      </c>
      <c r="S383" s="208">
        <v>0</v>
      </c>
      <c r="T383" s="209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10" t="s">
        <v>242</v>
      </c>
      <c r="AT383" s="210" t="s">
        <v>128</v>
      </c>
      <c r="AU383" s="210" t="s">
        <v>82</v>
      </c>
      <c r="AY383" s="17" t="s">
        <v>126</v>
      </c>
      <c r="BE383" s="211">
        <f>IF(N383="základní",J383,0)</f>
        <v>0</v>
      </c>
      <c r="BF383" s="211">
        <f>IF(N383="snížená",J383,0)</f>
        <v>0</v>
      </c>
      <c r="BG383" s="211">
        <f>IF(N383="zákl. přenesená",J383,0)</f>
        <v>0</v>
      </c>
      <c r="BH383" s="211">
        <f>IF(N383="sníž. přenesená",J383,0)</f>
        <v>0</v>
      </c>
      <c r="BI383" s="211">
        <f>IF(N383="nulová",J383,0)</f>
        <v>0</v>
      </c>
      <c r="BJ383" s="17" t="s">
        <v>80</v>
      </c>
      <c r="BK383" s="211">
        <f>ROUND(I383*H383,2)</f>
        <v>0</v>
      </c>
      <c r="BL383" s="17" t="s">
        <v>242</v>
      </c>
      <c r="BM383" s="210" t="s">
        <v>594</v>
      </c>
    </row>
    <row r="384" s="2" customFormat="1">
      <c r="A384" s="38"/>
      <c r="B384" s="39"/>
      <c r="C384" s="40"/>
      <c r="D384" s="212" t="s">
        <v>134</v>
      </c>
      <c r="E384" s="40"/>
      <c r="F384" s="213" t="s">
        <v>595</v>
      </c>
      <c r="G384" s="40"/>
      <c r="H384" s="40"/>
      <c r="I384" s="214"/>
      <c r="J384" s="40"/>
      <c r="K384" s="40"/>
      <c r="L384" s="44"/>
      <c r="M384" s="215"/>
      <c r="N384" s="216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134</v>
      </c>
      <c r="AU384" s="17" t="s">
        <v>82</v>
      </c>
    </row>
    <row r="385" s="2" customFormat="1">
      <c r="A385" s="38"/>
      <c r="B385" s="39"/>
      <c r="C385" s="40"/>
      <c r="D385" s="217" t="s">
        <v>136</v>
      </c>
      <c r="E385" s="40"/>
      <c r="F385" s="218" t="s">
        <v>596</v>
      </c>
      <c r="G385" s="40"/>
      <c r="H385" s="40"/>
      <c r="I385" s="214"/>
      <c r="J385" s="40"/>
      <c r="K385" s="40"/>
      <c r="L385" s="44"/>
      <c r="M385" s="215"/>
      <c r="N385" s="216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136</v>
      </c>
      <c r="AU385" s="17" t="s">
        <v>82</v>
      </c>
    </row>
    <row r="386" s="2" customFormat="1" ht="24.15" customHeight="1">
      <c r="A386" s="38"/>
      <c r="B386" s="39"/>
      <c r="C386" s="251" t="s">
        <v>597</v>
      </c>
      <c r="D386" s="251" t="s">
        <v>498</v>
      </c>
      <c r="E386" s="252" t="s">
        <v>598</v>
      </c>
      <c r="F386" s="253" t="s">
        <v>599</v>
      </c>
      <c r="G386" s="254" t="s">
        <v>279</v>
      </c>
      <c r="H386" s="255">
        <v>1</v>
      </c>
      <c r="I386" s="256"/>
      <c r="J386" s="257">
        <f>ROUND(I386*H386,2)</f>
        <v>0</v>
      </c>
      <c r="K386" s="258"/>
      <c r="L386" s="259"/>
      <c r="M386" s="260" t="s">
        <v>19</v>
      </c>
      <c r="N386" s="261" t="s">
        <v>46</v>
      </c>
      <c r="O386" s="84"/>
      <c r="P386" s="208">
        <f>O386*H386</f>
        <v>0</v>
      </c>
      <c r="Q386" s="208">
        <v>0.0010499999999999999</v>
      </c>
      <c r="R386" s="208">
        <f>Q386*H386</f>
        <v>0.0010499999999999999</v>
      </c>
      <c r="S386" s="208">
        <v>0</v>
      </c>
      <c r="T386" s="209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10" t="s">
        <v>365</v>
      </c>
      <c r="AT386" s="210" t="s">
        <v>498</v>
      </c>
      <c r="AU386" s="210" t="s">
        <v>82</v>
      </c>
      <c r="AY386" s="17" t="s">
        <v>126</v>
      </c>
      <c r="BE386" s="211">
        <f>IF(N386="základní",J386,0)</f>
        <v>0</v>
      </c>
      <c r="BF386" s="211">
        <f>IF(N386="snížená",J386,0)</f>
        <v>0</v>
      </c>
      <c r="BG386" s="211">
        <f>IF(N386="zákl. přenesená",J386,0)</f>
        <v>0</v>
      </c>
      <c r="BH386" s="211">
        <f>IF(N386="sníž. přenesená",J386,0)</f>
        <v>0</v>
      </c>
      <c r="BI386" s="211">
        <f>IF(N386="nulová",J386,0)</f>
        <v>0</v>
      </c>
      <c r="BJ386" s="17" t="s">
        <v>80</v>
      </c>
      <c r="BK386" s="211">
        <f>ROUND(I386*H386,2)</f>
        <v>0</v>
      </c>
      <c r="BL386" s="17" t="s">
        <v>242</v>
      </c>
      <c r="BM386" s="210" t="s">
        <v>600</v>
      </c>
    </row>
    <row r="387" s="2" customFormat="1">
      <c r="A387" s="38"/>
      <c r="B387" s="39"/>
      <c r="C387" s="40"/>
      <c r="D387" s="212" t="s">
        <v>134</v>
      </c>
      <c r="E387" s="40"/>
      <c r="F387" s="213" t="s">
        <v>599</v>
      </c>
      <c r="G387" s="40"/>
      <c r="H387" s="40"/>
      <c r="I387" s="214"/>
      <c r="J387" s="40"/>
      <c r="K387" s="40"/>
      <c r="L387" s="44"/>
      <c r="M387" s="215"/>
      <c r="N387" s="216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134</v>
      </c>
      <c r="AU387" s="17" t="s">
        <v>82</v>
      </c>
    </row>
    <row r="388" s="2" customFormat="1" ht="24.15" customHeight="1">
      <c r="A388" s="38"/>
      <c r="B388" s="39"/>
      <c r="C388" s="198" t="s">
        <v>601</v>
      </c>
      <c r="D388" s="198" t="s">
        <v>128</v>
      </c>
      <c r="E388" s="199" t="s">
        <v>602</v>
      </c>
      <c r="F388" s="200" t="s">
        <v>603</v>
      </c>
      <c r="G388" s="201" t="s">
        <v>604</v>
      </c>
      <c r="H388" s="263"/>
      <c r="I388" s="203"/>
      <c r="J388" s="204">
        <f>ROUND(I388*H388,2)</f>
        <v>0</v>
      </c>
      <c r="K388" s="205"/>
      <c r="L388" s="44"/>
      <c r="M388" s="206" t="s">
        <v>19</v>
      </c>
      <c r="N388" s="207" t="s">
        <v>46</v>
      </c>
      <c r="O388" s="84"/>
      <c r="P388" s="208">
        <f>O388*H388</f>
        <v>0</v>
      </c>
      <c r="Q388" s="208">
        <v>0</v>
      </c>
      <c r="R388" s="208">
        <f>Q388*H388</f>
        <v>0</v>
      </c>
      <c r="S388" s="208">
        <v>0</v>
      </c>
      <c r="T388" s="20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10" t="s">
        <v>242</v>
      </c>
      <c r="AT388" s="210" t="s">
        <v>128</v>
      </c>
      <c r="AU388" s="210" t="s">
        <v>82</v>
      </c>
      <c r="AY388" s="17" t="s">
        <v>126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17" t="s">
        <v>80</v>
      </c>
      <c r="BK388" s="211">
        <f>ROUND(I388*H388,2)</f>
        <v>0</v>
      </c>
      <c r="BL388" s="17" t="s">
        <v>242</v>
      </c>
      <c r="BM388" s="210" t="s">
        <v>605</v>
      </c>
    </row>
    <row r="389" s="2" customFormat="1">
      <c r="A389" s="38"/>
      <c r="B389" s="39"/>
      <c r="C389" s="40"/>
      <c r="D389" s="212" t="s">
        <v>134</v>
      </c>
      <c r="E389" s="40"/>
      <c r="F389" s="213" t="s">
        <v>606</v>
      </c>
      <c r="G389" s="40"/>
      <c r="H389" s="40"/>
      <c r="I389" s="214"/>
      <c r="J389" s="40"/>
      <c r="K389" s="40"/>
      <c r="L389" s="44"/>
      <c r="M389" s="215"/>
      <c r="N389" s="216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134</v>
      </c>
      <c r="AU389" s="17" t="s">
        <v>82</v>
      </c>
    </row>
    <row r="390" s="2" customFormat="1">
      <c r="A390" s="38"/>
      <c r="B390" s="39"/>
      <c r="C390" s="40"/>
      <c r="D390" s="217" t="s">
        <v>136</v>
      </c>
      <c r="E390" s="40"/>
      <c r="F390" s="218" t="s">
        <v>607</v>
      </c>
      <c r="G390" s="40"/>
      <c r="H390" s="40"/>
      <c r="I390" s="214"/>
      <c r="J390" s="40"/>
      <c r="K390" s="40"/>
      <c r="L390" s="44"/>
      <c r="M390" s="215"/>
      <c r="N390" s="216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136</v>
      </c>
      <c r="AU390" s="17" t="s">
        <v>82</v>
      </c>
    </row>
    <row r="391" s="12" customFormat="1" ht="22.8" customHeight="1">
      <c r="A391" s="12"/>
      <c r="B391" s="182"/>
      <c r="C391" s="183"/>
      <c r="D391" s="184" t="s">
        <v>74</v>
      </c>
      <c r="E391" s="196" t="s">
        <v>608</v>
      </c>
      <c r="F391" s="196" t="s">
        <v>609</v>
      </c>
      <c r="G391" s="183"/>
      <c r="H391" s="183"/>
      <c r="I391" s="186"/>
      <c r="J391" s="197">
        <f>BK391</f>
        <v>0</v>
      </c>
      <c r="K391" s="183"/>
      <c r="L391" s="188"/>
      <c r="M391" s="189"/>
      <c r="N391" s="190"/>
      <c r="O391" s="190"/>
      <c r="P391" s="191">
        <f>SUM(P392:P396)</f>
        <v>0</v>
      </c>
      <c r="Q391" s="190"/>
      <c r="R391" s="191">
        <f>SUM(R392:R396)</f>
        <v>0</v>
      </c>
      <c r="S391" s="190"/>
      <c r="T391" s="192">
        <f>SUM(T392:T396)</f>
        <v>0.038478649999999996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93" t="s">
        <v>82</v>
      </c>
      <c r="AT391" s="194" t="s">
        <v>74</v>
      </c>
      <c r="AU391" s="194" t="s">
        <v>80</v>
      </c>
      <c r="AY391" s="193" t="s">
        <v>126</v>
      </c>
      <c r="BK391" s="195">
        <f>SUM(BK392:BK396)</f>
        <v>0</v>
      </c>
    </row>
    <row r="392" s="2" customFormat="1" ht="24.15" customHeight="1">
      <c r="A392" s="38"/>
      <c r="B392" s="39"/>
      <c r="C392" s="198" t="s">
        <v>610</v>
      </c>
      <c r="D392" s="198" t="s">
        <v>128</v>
      </c>
      <c r="E392" s="199" t="s">
        <v>611</v>
      </c>
      <c r="F392" s="200" t="s">
        <v>612</v>
      </c>
      <c r="G392" s="201" t="s">
        <v>211</v>
      </c>
      <c r="H392" s="202">
        <v>1.5609999999999999</v>
      </c>
      <c r="I392" s="203"/>
      <c r="J392" s="204">
        <f>ROUND(I392*H392,2)</f>
        <v>0</v>
      </c>
      <c r="K392" s="205"/>
      <c r="L392" s="44"/>
      <c r="M392" s="206" t="s">
        <v>19</v>
      </c>
      <c r="N392" s="207" t="s">
        <v>46</v>
      </c>
      <c r="O392" s="84"/>
      <c r="P392" s="208">
        <f>O392*H392</f>
        <v>0</v>
      </c>
      <c r="Q392" s="208">
        <v>0</v>
      </c>
      <c r="R392" s="208">
        <f>Q392*H392</f>
        <v>0</v>
      </c>
      <c r="S392" s="208">
        <v>0.024649999999999998</v>
      </c>
      <c r="T392" s="209">
        <f>S392*H392</f>
        <v>0.038478649999999996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0" t="s">
        <v>242</v>
      </c>
      <c r="AT392" s="210" t="s">
        <v>128</v>
      </c>
      <c r="AU392" s="210" t="s">
        <v>82</v>
      </c>
      <c r="AY392" s="17" t="s">
        <v>126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7" t="s">
        <v>80</v>
      </c>
      <c r="BK392" s="211">
        <f>ROUND(I392*H392,2)</f>
        <v>0</v>
      </c>
      <c r="BL392" s="17" t="s">
        <v>242</v>
      </c>
      <c r="BM392" s="210" t="s">
        <v>613</v>
      </c>
    </row>
    <row r="393" s="2" customFormat="1">
      <c r="A393" s="38"/>
      <c r="B393" s="39"/>
      <c r="C393" s="40"/>
      <c r="D393" s="212" t="s">
        <v>134</v>
      </c>
      <c r="E393" s="40"/>
      <c r="F393" s="213" t="s">
        <v>614</v>
      </c>
      <c r="G393" s="40"/>
      <c r="H393" s="40"/>
      <c r="I393" s="214"/>
      <c r="J393" s="40"/>
      <c r="K393" s="40"/>
      <c r="L393" s="44"/>
      <c r="M393" s="215"/>
      <c r="N393" s="216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134</v>
      </c>
      <c r="AU393" s="17" t="s">
        <v>82</v>
      </c>
    </row>
    <row r="394" s="2" customFormat="1">
      <c r="A394" s="38"/>
      <c r="B394" s="39"/>
      <c r="C394" s="40"/>
      <c r="D394" s="217" t="s">
        <v>136</v>
      </c>
      <c r="E394" s="40"/>
      <c r="F394" s="218" t="s">
        <v>615</v>
      </c>
      <c r="G394" s="40"/>
      <c r="H394" s="40"/>
      <c r="I394" s="214"/>
      <c r="J394" s="40"/>
      <c r="K394" s="40"/>
      <c r="L394" s="44"/>
      <c r="M394" s="215"/>
      <c r="N394" s="216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136</v>
      </c>
      <c r="AU394" s="17" t="s">
        <v>82</v>
      </c>
    </row>
    <row r="395" s="14" customFormat="1">
      <c r="A395" s="14"/>
      <c r="B395" s="230"/>
      <c r="C395" s="231"/>
      <c r="D395" s="212" t="s">
        <v>138</v>
      </c>
      <c r="E395" s="232" t="s">
        <v>19</v>
      </c>
      <c r="F395" s="233" t="s">
        <v>616</v>
      </c>
      <c r="G395" s="231"/>
      <c r="H395" s="232" t="s">
        <v>19</v>
      </c>
      <c r="I395" s="234"/>
      <c r="J395" s="231"/>
      <c r="K395" s="231"/>
      <c r="L395" s="235"/>
      <c r="M395" s="236"/>
      <c r="N395" s="237"/>
      <c r="O395" s="237"/>
      <c r="P395" s="237"/>
      <c r="Q395" s="237"/>
      <c r="R395" s="237"/>
      <c r="S395" s="237"/>
      <c r="T395" s="238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39" t="s">
        <v>138</v>
      </c>
      <c r="AU395" s="239" t="s">
        <v>82</v>
      </c>
      <c r="AV395" s="14" t="s">
        <v>80</v>
      </c>
      <c r="AW395" s="14" t="s">
        <v>37</v>
      </c>
      <c r="AX395" s="14" t="s">
        <v>75</v>
      </c>
      <c r="AY395" s="239" t="s">
        <v>126</v>
      </c>
    </row>
    <row r="396" s="13" customFormat="1">
      <c r="A396" s="13"/>
      <c r="B396" s="219"/>
      <c r="C396" s="220"/>
      <c r="D396" s="212" t="s">
        <v>138</v>
      </c>
      <c r="E396" s="221" t="s">
        <v>19</v>
      </c>
      <c r="F396" s="222" t="s">
        <v>241</v>
      </c>
      <c r="G396" s="220"/>
      <c r="H396" s="223">
        <v>1.5609999999999999</v>
      </c>
      <c r="I396" s="224"/>
      <c r="J396" s="220"/>
      <c r="K396" s="220"/>
      <c r="L396" s="225"/>
      <c r="M396" s="226"/>
      <c r="N396" s="227"/>
      <c r="O396" s="227"/>
      <c r="P396" s="227"/>
      <c r="Q396" s="227"/>
      <c r="R396" s="227"/>
      <c r="S396" s="227"/>
      <c r="T396" s="22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29" t="s">
        <v>138</v>
      </c>
      <c r="AU396" s="229" t="s">
        <v>82</v>
      </c>
      <c r="AV396" s="13" t="s">
        <v>82</v>
      </c>
      <c r="AW396" s="13" t="s">
        <v>37</v>
      </c>
      <c r="AX396" s="13" t="s">
        <v>80</v>
      </c>
      <c r="AY396" s="229" t="s">
        <v>126</v>
      </c>
    </row>
    <row r="397" s="12" customFormat="1" ht="22.8" customHeight="1">
      <c r="A397" s="12"/>
      <c r="B397" s="182"/>
      <c r="C397" s="183"/>
      <c r="D397" s="184" t="s">
        <v>74</v>
      </c>
      <c r="E397" s="196" t="s">
        <v>617</v>
      </c>
      <c r="F397" s="196" t="s">
        <v>618</v>
      </c>
      <c r="G397" s="183"/>
      <c r="H397" s="183"/>
      <c r="I397" s="186"/>
      <c r="J397" s="197">
        <f>BK397</f>
        <v>0</v>
      </c>
      <c r="K397" s="183"/>
      <c r="L397" s="188"/>
      <c r="M397" s="189"/>
      <c r="N397" s="190"/>
      <c r="O397" s="190"/>
      <c r="P397" s="191">
        <f>SUM(P398:P408)</f>
        <v>0</v>
      </c>
      <c r="Q397" s="190"/>
      <c r="R397" s="191">
        <f>SUM(R398:R408)</f>
        <v>3.8260000000000003E-05</v>
      </c>
      <c r="S397" s="190"/>
      <c r="T397" s="192">
        <f>SUM(T398:T408)</f>
        <v>0.038260000000000002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93" t="s">
        <v>82</v>
      </c>
      <c r="AT397" s="194" t="s">
        <v>74</v>
      </c>
      <c r="AU397" s="194" t="s">
        <v>80</v>
      </c>
      <c r="AY397" s="193" t="s">
        <v>126</v>
      </c>
      <c r="BK397" s="195">
        <f>SUM(BK398:BK408)</f>
        <v>0</v>
      </c>
    </row>
    <row r="398" s="2" customFormat="1" ht="16.5" customHeight="1">
      <c r="A398" s="38"/>
      <c r="B398" s="39"/>
      <c r="C398" s="198" t="s">
        <v>619</v>
      </c>
      <c r="D398" s="198" t="s">
        <v>128</v>
      </c>
      <c r="E398" s="199" t="s">
        <v>620</v>
      </c>
      <c r="F398" s="200" t="s">
        <v>621</v>
      </c>
      <c r="G398" s="201" t="s">
        <v>211</v>
      </c>
      <c r="H398" s="202">
        <v>1.913</v>
      </c>
      <c r="I398" s="203"/>
      <c r="J398" s="204">
        <f>ROUND(I398*H398,2)</f>
        <v>0</v>
      </c>
      <c r="K398" s="205"/>
      <c r="L398" s="44"/>
      <c r="M398" s="206" t="s">
        <v>19</v>
      </c>
      <c r="N398" s="207" t="s">
        <v>46</v>
      </c>
      <c r="O398" s="84"/>
      <c r="P398" s="208">
        <f>O398*H398</f>
        <v>0</v>
      </c>
      <c r="Q398" s="208">
        <v>0</v>
      </c>
      <c r="R398" s="208">
        <f>Q398*H398</f>
        <v>0</v>
      </c>
      <c r="S398" s="208">
        <v>0.02</v>
      </c>
      <c r="T398" s="209">
        <f>S398*H398</f>
        <v>0.038260000000000002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0" t="s">
        <v>242</v>
      </c>
      <c r="AT398" s="210" t="s">
        <v>128</v>
      </c>
      <c r="AU398" s="210" t="s">
        <v>82</v>
      </c>
      <c r="AY398" s="17" t="s">
        <v>126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7" t="s">
        <v>80</v>
      </c>
      <c r="BK398" s="211">
        <f>ROUND(I398*H398,2)</f>
        <v>0</v>
      </c>
      <c r="BL398" s="17" t="s">
        <v>242</v>
      </c>
      <c r="BM398" s="210" t="s">
        <v>622</v>
      </c>
    </row>
    <row r="399" s="2" customFormat="1">
      <c r="A399" s="38"/>
      <c r="B399" s="39"/>
      <c r="C399" s="40"/>
      <c r="D399" s="212" t="s">
        <v>134</v>
      </c>
      <c r="E399" s="40"/>
      <c r="F399" s="213" t="s">
        <v>621</v>
      </c>
      <c r="G399" s="40"/>
      <c r="H399" s="40"/>
      <c r="I399" s="214"/>
      <c r="J399" s="40"/>
      <c r="K399" s="40"/>
      <c r="L399" s="44"/>
      <c r="M399" s="215"/>
      <c r="N399" s="216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134</v>
      </c>
      <c r="AU399" s="17" t="s">
        <v>82</v>
      </c>
    </row>
    <row r="400" s="2" customFormat="1">
      <c r="A400" s="38"/>
      <c r="B400" s="39"/>
      <c r="C400" s="40"/>
      <c r="D400" s="217" t="s">
        <v>136</v>
      </c>
      <c r="E400" s="40"/>
      <c r="F400" s="218" t="s">
        <v>623</v>
      </c>
      <c r="G400" s="40"/>
      <c r="H400" s="40"/>
      <c r="I400" s="214"/>
      <c r="J400" s="40"/>
      <c r="K400" s="40"/>
      <c r="L400" s="44"/>
      <c r="M400" s="215"/>
      <c r="N400" s="216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136</v>
      </c>
      <c r="AU400" s="17" t="s">
        <v>82</v>
      </c>
    </row>
    <row r="401" s="14" customFormat="1">
      <c r="A401" s="14"/>
      <c r="B401" s="230"/>
      <c r="C401" s="231"/>
      <c r="D401" s="212" t="s">
        <v>138</v>
      </c>
      <c r="E401" s="232" t="s">
        <v>19</v>
      </c>
      <c r="F401" s="233" t="s">
        <v>624</v>
      </c>
      <c r="G401" s="231"/>
      <c r="H401" s="232" t="s">
        <v>19</v>
      </c>
      <c r="I401" s="234"/>
      <c r="J401" s="231"/>
      <c r="K401" s="231"/>
      <c r="L401" s="235"/>
      <c r="M401" s="236"/>
      <c r="N401" s="237"/>
      <c r="O401" s="237"/>
      <c r="P401" s="237"/>
      <c r="Q401" s="237"/>
      <c r="R401" s="237"/>
      <c r="S401" s="237"/>
      <c r="T401" s="238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39" t="s">
        <v>138</v>
      </c>
      <c r="AU401" s="239" t="s">
        <v>82</v>
      </c>
      <c r="AV401" s="14" t="s">
        <v>80</v>
      </c>
      <c r="AW401" s="14" t="s">
        <v>37</v>
      </c>
      <c r="AX401" s="14" t="s">
        <v>75</v>
      </c>
      <c r="AY401" s="239" t="s">
        <v>126</v>
      </c>
    </row>
    <row r="402" s="13" customFormat="1">
      <c r="A402" s="13"/>
      <c r="B402" s="219"/>
      <c r="C402" s="220"/>
      <c r="D402" s="212" t="s">
        <v>138</v>
      </c>
      <c r="E402" s="221" t="s">
        <v>19</v>
      </c>
      <c r="F402" s="222" t="s">
        <v>625</v>
      </c>
      <c r="G402" s="220"/>
      <c r="H402" s="223">
        <v>1.913</v>
      </c>
      <c r="I402" s="224"/>
      <c r="J402" s="220"/>
      <c r="K402" s="220"/>
      <c r="L402" s="225"/>
      <c r="M402" s="226"/>
      <c r="N402" s="227"/>
      <c r="O402" s="227"/>
      <c r="P402" s="227"/>
      <c r="Q402" s="227"/>
      <c r="R402" s="227"/>
      <c r="S402" s="227"/>
      <c r="T402" s="22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9" t="s">
        <v>138</v>
      </c>
      <c r="AU402" s="229" t="s">
        <v>82</v>
      </c>
      <c r="AV402" s="13" t="s">
        <v>82</v>
      </c>
      <c r="AW402" s="13" t="s">
        <v>37</v>
      </c>
      <c r="AX402" s="13" t="s">
        <v>80</v>
      </c>
      <c r="AY402" s="229" t="s">
        <v>126</v>
      </c>
    </row>
    <row r="403" s="2" customFormat="1" ht="16.5" customHeight="1">
      <c r="A403" s="38"/>
      <c r="B403" s="39"/>
      <c r="C403" s="198" t="s">
        <v>626</v>
      </c>
      <c r="D403" s="198" t="s">
        <v>128</v>
      </c>
      <c r="E403" s="199" t="s">
        <v>627</v>
      </c>
      <c r="F403" s="200" t="s">
        <v>628</v>
      </c>
      <c r="G403" s="201" t="s">
        <v>211</v>
      </c>
      <c r="H403" s="202">
        <v>1.913</v>
      </c>
      <c r="I403" s="203"/>
      <c r="J403" s="204">
        <f>ROUND(I403*H403,2)</f>
        <v>0</v>
      </c>
      <c r="K403" s="205"/>
      <c r="L403" s="44"/>
      <c r="M403" s="206" t="s">
        <v>19</v>
      </c>
      <c r="N403" s="207" t="s">
        <v>46</v>
      </c>
      <c r="O403" s="84"/>
      <c r="P403" s="208">
        <f>O403*H403</f>
        <v>0</v>
      </c>
      <c r="Q403" s="208">
        <v>2.0000000000000002E-05</v>
      </c>
      <c r="R403" s="208">
        <f>Q403*H403</f>
        <v>3.8260000000000003E-05</v>
      </c>
      <c r="S403" s="208">
        <v>0</v>
      </c>
      <c r="T403" s="209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10" t="s">
        <v>242</v>
      </c>
      <c r="AT403" s="210" t="s">
        <v>128</v>
      </c>
      <c r="AU403" s="210" t="s">
        <v>82</v>
      </c>
      <c r="AY403" s="17" t="s">
        <v>126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7" t="s">
        <v>80</v>
      </c>
      <c r="BK403" s="211">
        <f>ROUND(I403*H403,2)</f>
        <v>0</v>
      </c>
      <c r="BL403" s="17" t="s">
        <v>242</v>
      </c>
      <c r="BM403" s="210" t="s">
        <v>629</v>
      </c>
    </row>
    <row r="404" s="2" customFormat="1">
      <c r="A404" s="38"/>
      <c r="B404" s="39"/>
      <c r="C404" s="40"/>
      <c r="D404" s="212" t="s">
        <v>134</v>
      </c>
      <c r="E404" s="40"/>
      <c r="F404" s="213" t="s">
        <v>630</v>
      </c>
      <c r="G404" s="40"/>
      <c r="H404" s="40"/>
      <c r="I404" s="214"/>
      <c r="J404" s="40"/>
      <c r="K404" s="40"/>
      <c r="L404" s="44"/>
      <c r="M404" s="215"/>
      <c r="N404" s="216"/>
      <c r="O404" s="84"/>
      <c r="P404" s="84"/>
      <c r="Q404" s="84"/>
      <c r="R404" s="84"/>
      <c r="S404" s="84"/>
      <c r="T404" s="85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134</v>
      </c>
      <c r="AU404" s="17" t="s">
        <v>82</v>
      </c>
    </row>
    <row r="405" s="2" customFormat="1">
      <c r="A405" s="38"/>
      <c r="B405" s="39"/>
      <c r="C405" s="40"/>
      <c r="D405" s="217" t="s">
        <v>136</v>
      </c>
      <c r="E405" s="40"/>
      <c r="F405" s="218" t="s">
        <v>631</v>
      </c>
      <c r="G405" s="40"/>
      <c r="H405" s="40"/>
      <c r="I405" s="214"/>
      <c r="J405" s="40"/>
      <c r="K405" s="40"/>
      <c r="L405" s="44"/>
      <c r="M405" s="215"/>
      <c r="N405" s="216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136</v>
      </c>
      <c r="AU405" s="17" t="s">
        <v>82</v>
      </c>
    </row>
    <row r="406" s="2" customFormat="1" ht="24.15" customHeight="1">
      <c r="A406" s="38"/>
      <c r="B406" s="39"/>
      <c r="C406" s="198" t="s">
        <v>632</v>
      </c>
      <c r="D406" s="198" t="s">
        <v>128</v>
      </c>
      <c r="E406" s="199" t="s">
        <v>633</v>
      </c>
      <c r="F406" s="200" t="s">
        <v>634</v>
      </c>
      <c r="G406" s="201" t="s">
        <v>604</v>
      </c>
      <c r="H406" s="263"/>
      <c r="I406" s="203"/>
      <c r="J406" s="204">
        <f>ROUND(I406*H406,2)</f>
        <v>0</v>
      </c>
      <c r="K406" s="205"/>
      <c r="L406" s="44"/>
      <c r="M406" s="206" t="s">
        <v>19</v>
      </c>
      <c r="N406" s="207" t="s">
        <v>46</v>
      </c>
      <c r="O406" s="84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10" t="s">
        <v>242</v>
      </c>
      <c r="AT406" s="210" t="s">
        <v>128</v>
      </c>
      <c r="AU406" s="210" t="s">
        <v>82</v>
      </c>
      <c r="AY406" s="17" t="s">
        <v>126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7" t="s">
        <v>80</v>
      </c>
      <c r="BK406" s="211">
        <f>ROUND(I406*H406,2)</f>
        <v>0</v>
      </c>
      <c r="BL406" s="17" t="s">
        <v>242</v>
      </c>
      <c r="BM406" s="210" t="s">
        <v>635</v>
      </c>
    </row>
    <row r="407" s="2" customFormat="1">
      <c r="A407" s="38"/>
      <c r="B407" s="39"/>
      <c r="C407" s="40"/>
      <c r="D407" s="212" t="s">
        <v>134</v>
      </c>
      <c r="E407" s="40"/>
      <c r="F407" s="213" t="s">
        <v>636</v>
      </c>
      <c r="G407" s="40"/>
      <c r="H407" s="40"/>
      <c r="I407" s="214"/>
      <c r="J407" s="40"/>
      <c r="K407" s="40"/>
      <c r="L407" s="44"/>
      <c r="M407" s="215"/>
      <c r="N407" s="216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134</v>
      </c>
      <c r="AU407" s="17" t="s">
        <v>82</v>
      </c>
    </row>
    <row r="408" s="2" customFormat="1">
      <c r="A408" s="38"/>
      <c r="B408" s="39"/>
      <c r="C408" s="40"/>
      <c r="D408" s="217" t="s">
        <v>136</v>
      </c>
      <c r="E408" s="40"/>
      <c r="F408" s="218" t="s">
        <v>637</v>
      </c>
      <c r="G408" s="40"/>
      <c r="H408" s="40"/>
      <c r="I408" s="214"/>
      <c r="J408" s="40"/>
      <c r="K408" s="40"/>
      <c r="L408" s="44"/>
      <c r="M408" s="215"/>
      <c r="N408" s="216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136</v>
      </c>
      <c r="AU408" s="17" t="s">
        <v>82</v>
      </c>
    </row>
    <row r="409" s="12" customFormat="1" ht="22.8" customHeight="1">
      <c r="A409" s="12"/>
      <c r="B409" s="182"/>
      <c r="C409" s="183"/>
      <c r="D409" s="184" t="s">
        <v>74</v>
      </c>
      <c r="E409" s="196" t="s">
        <v>638</v>
      </c>
      <c r="F409" s="196" t="s">
        <v>639</v>
      </c>
      <c r="G409" s="183"/>
      <c r="H409" s="183"/>
      <c r="I409" s="186"/>
      <c r="J409" s="197">
        <f>BK409</f>
        <v>0</v>
      </c>
      <c r="K409" s="183"/>
      <c r="L409" s="188"/>
      <c r="M409" s="189"/>
      <c r="N409" s="190"/>
      <c r="O409" s="190"/>
      <c r="P409" s="191">
        <f>SUM(P410:P423)</f>
        <v>0</v>
      </c>
      <c r="Q409" s="190"/>
      <c r="R409" s="191">
        <f>SUM(R410:R423)</f>
        <v>0.079375000000000001</v>
      </c>
      <c r="S409" s="190"/>
      <c r="T409" s="192">
        <f>SUM(T410:T423)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193" t="s">
        <v>82</v>
      </c>
      <c r="AT409" s="194" t="s">
        <v>74</v>
      </c>
      <c r="AU409" s="194" t="s">
        <v>80</v>
      </c>
      <c r="AY409" s="193" t="s">
        <v>126</v>
      </c>
      <c r="BK409" s="195">
        <f>SUM(BK410:BK423)</f>
        <v>0</v>
      </c>
    </row>
    <row r="410" s="2" customFormat="1" ht="33" customHeight="1">
      <c r="A410" s="38"/>
      <c r="B410" s="39"/>
      <c r="C410" s="198" t="s">
        <v>640</v>
      </c>
      <c r="D410" s="198" t="s">
        <v>128</v>
      </c>
      <c r="E410" s="199" t="s">
        <v>641</v>
      </c>
      <c r="F410" s="200" t="s">
        <v>642</v>
      </c>
      <c r="G410" s="201" t="s">
        <v>211</v>
      </c>
      <c r="H410" s="202">
        <v>2.5</v>
      </c>
      <c r="I410" s="203"/>
      <c r="J410" s="204">
        <f>ROUND(I410*H410,2)</f>
        <v>0</v>
      </c>
      <c r="K410" s="205"/>
      <c r="L410" s="44"/>
      <c r="M410" s="206" t="s">
        <v>19</v>
      </c>
      <c r="N410" s="207" t="s">
        <v>46</v>
      </c>
      <c r="O410" s="84"/>
      <c r="P410" s="208">
        <f>O410*H410</f>
        <v>0</v>
      </c>
      <c r="Q410" s="208">
        <v>0.0075500000000000003</v>
      </c>
      <c r="R410" s="208">
        <f>Q410*H410</f>
        <v>0.018874999999999999</v>
      </c>
      <c r="S410" s="208">
        <v>0</v>
      </c>
      <c r="T410" s="209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0" t="s">
        <v>242</v>
      </c>
      <c r="AT410" s="210" t="s">
        <v>128</v>
      </c>
      <c r="AU410" s="210" t="s">
        <v>82</v>
      </c>
      <c r="AY410" s="17" t="s">
        <v>126</v>
      </c>
      <c r="BE410" s="211">
        <f>IF(N410="základní",J410,0)</f>
        <v>0</v>
      </c>
      <c r="BF410" s="211">
        <f>IF(N410="snížená",J410,0)</f>
        <v>0</v>
      </c>
      <c r="BG410" s="211">
        <f>IF(N410="zákl. přenesená",J410,0)</f>
        <v>0</v>
      </c>
      <c r="BH410" s="211">
        <f>IF(N410="sníž. přenesená",J410,0)</f>
        <v>0</v>
      </c>
      <c r="BI410" s="211">
        <f>IF(N410="nulová",J410,0)</f>
        <v>0</v>
      </c>
      <c r="BJ410" s="17" t="s">
        <v>80</v>
      </c>
      <c r="BK410" s="211">
        <f>ROUND(I410*H410,2)</f>
        <v>0</v>
      </c>
      <c r="BL410" s="17" t="s">
        <v>242</v>
      </c>
      <c r="BM410" s="210" t="s">
        <v>643</v>
      </c>
    </row>
    <row r="411" s="2" customFormat="1">
      <c r="A411" s="38"/>
      <c r="B411" s="39"/>
      <c r="C411" s="40"/>
      <c r="D411" s="212" t="s">
        <v>134</v>
      </c>
      <c r="E411" s="40"/>
      <c r="F411" s="213" t="s">
        <v>644</v>
      </c>
      <c r="G411" s="40"/>
      <c r="H411" s="40"/>
      <c r="I411" s="214"/>
      <c r="J411" s="40"/>
      <c r="K411" s="40"/>
      <c r="L411" s="44"/>
      <c r="M411" s="215"/>
      <c r="N411" s="216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134</v>
      </c>
      <c r="AU411" s="17" t="s">
        <v>82</v>
      </c>
    </row>
    <row r="412" s="2" customFormat="1">
      <c r="A412" s="38"/>
      <c r="B412" s="39"/>
      <c r="C412" s="40"/>
      <c r="D412" s="217" t="s">
        <v>136</v>
      </c>
      <c r="E412" s="40"/>
      <c r="F412" s="218" t="s">
        <v>645</v>
      </c>
      <c r="G412" s="40"/>
      <c r="H412" s="40"/>
      <c r="I412" s="214"/>
      <c r="J412" s="40"/>
      <c r="K412" s="40"/>
      <c r="L412" s="44"/>
      <c r="M412" s="215"/>
      <c r="N412" s="216"/>
      <c r="O412" s="84"/>
      <c r="P412" s="84"/>
      <c r="Q412" s="84"/>
      <c r="R412" s="84"/>
      <c r="S412" s="84"/>
      <c r="T412" s="85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136</v>
      </c>
      <c r="AU412" s="17" t="s">
        <v>82</v>
      </c>
    </row>
    <row r="413" s="14" customFormat="1">
      <c r="A413" s="14"/>
      <c r="B413" s="230"/>
      <c r="C413" s="231"/>
      <c r="D413" s="212" t="s">
        <v>138</v>
      </c>
      <c r="E413" s="232" t="s">
        <v>19</v>
      </c>
      <c r="F413" s="233" t="s">
        <v>646</v>
      </c>
      <c r="G413" s="231"/>
      <c r="H413" s="232" t="s">
        <v>19</v>
      </c>
      <c r="I413" s="234"/>
      <c r="J413" s="231"/>
      <c r="K413" s="231"/>
      <c r="L413" s="235"/>
      <c r="M413" s="236"/>
      <c r="N413" s="237"/>
      <c r="O413" s="237"/>
      <c r="P413" s="237"/>
      <c r="Q413" s="237"/>
      <c r="R413" s="237"/>
      <c r="S413" s="237"/>
      <c r="T413" s="23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39" t="s">
        <v>138</v>
      </c>
      <c r="AU413" s="239" t="s">
        <v>82</v>
      </c>
      <c r="AV413" s="14" t="s">
        <v>80</v>
      </c>
      <c r="AW413" s="14" t="s">
        <v>37</v>
      </c>
      <c r="AX413" s="14" t="s">
        <v>75</v>
      </c>
      <c r="AY413" s="239" t="s">
        <v>126</v>
      </c>
    </row>
    <row r="414" s="13" customFormat="1">
      <c r="A414" s="13"/>
      <c r="B414" s="219"/>
      <c r="C414" s="220"/>
      <c r="D414" s="212" t="s">
        <v>138</v>
      </c>
      <c r="E414" s="221" t="s">
        <v>19</v>
      </c>
      <c r="F414" s="222" t="s">
        <v>647</v>
      </c>
      <c r="G414" s="220"/>
      <c r="H414" s="223">
        <v>2.5</v>
      </c>
      <c r="I414" s="224"/>
      <c r="J414" s="220"/>
      <c r="K414" s="220"/>
      <c r="L414" s="225"/>
      <c r="M414" s="226"/>
      <c r="N414" s="227"/>
      <c r="O414" s="227"/>
      <c r="P414" s="227"/>
      <c r="Q414" s="227"/>
      <c r="R414" s="227"/>
      <c r="S414" s="227"/>
      <c r="T414" s="22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29" t="s">
        <v>138</v>
      </c>
      <c r="AU414" s="229" t="s">
        <v>82</v>
      </c>
      <c r="AV414" s="13" t="s">
        <v>82</v>
      </c>
      <c r="AW414" s="13" t="s">
        <v>37</v>
      </c>
      <c r="AX414" s="13" t="s">
        <v>80</v>
      </c>
      <c r="AY414" s="229" t="s">
        <v>126</v>
      </c>
    </row>
    <row r="415" s="2" customFormat="1" ht="24.15" customHeight="1">
      <c r="A415" s="38"/>
      <c r="B415" s="39"/>
      <c r="C415" s="251" t="s">
        <v>648</v>
      </c>
      <c r="D415" s="251" t="s">
        <v>498</v>
      </c>
      <c r="E415" s="252" t="s">
        <v>649</v>
      </c>
      <c r="F415" s="253" t="s">
        <v>650</v>
      </c>
      <c r="G415" s="254" t="s">
        <v>211</v>
      </c>
      <c r="H415" s="255">
        <v>2.75</v>
      </c>
      <c r="I415" s="256"/>
      <c r="J415" s="257">
        <f>ROUND(I415*H415,2)</f>
        <v>0</v>
      </c>
      <c r="K415" s="258"/>
      <c r="L415" s="259"/>
      <c r="M415" s="260" t="s">
        <v>19</v>
      </c>
      <c r="N415" s="261" t="s">
        <v>46</v>
      </c>
      <c r="O415" s="84"/>
      <c r="P415" s="208">
        <f>O415*H415</f>
        <v>0</v>
      </c>
      <c r="Q415" s="208">
        <v>0.021999999999999999</v>
      </c>
      <c r="R415" s="208">
        <f>Q415*H415</f>
        <v>0.060499999999999998</v>
      </c>
      <c r="S415" s="208">
        <v>0</v>
      </c>
      <c r="T415" s="209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10" t="s">
        <v>365</v>
      </c>
      <c r="AT415" s="210" t="s">
        <v>498</v>
      </c>
      <c r="AU415" s="210" t="s">
        <v>82</v>
      </c>
      <c r="AY415" s="17" t="s">
        <v>126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7" t="s">
        <v>80</v>
      </c>
      <c r="BK415" s="211">
        <f>ROUND(I415*H415,2)</f>
        <v>0</v>
      </c>
      <c r="BL415" s="17" t="s">
        <v>242</v>
      </c>
      <c r="BM415" s="210" t="s">
        <v>651</v>
      </c>
    </row>
    <row r="416" s="2" customFormat="1">
      <c r="A416" s="38"/>
      <c r="B416" s="39"/>
      <c r="C416" s="40"/>
      <c r="D416" s="212" t="s">
        <v>134</v>
      </c>
      <c r="E416" s="40"/>
      <c r="F416" s="213" t="s">
        <v>650</v>
      </c>
      <c r="G416" s="40"/>
      <c r="H416" s="40"/>
      <c r="I416" s="214"/>
      <c r="J416" s="40"/>
      <c r="K416" s="40"/>
      <c r="L416" s="44"/>
      <c r="M416" s="215"/>
      <c r="N416" s="216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134</v>
      </c>
      <c r="AU416" s="17" t="s">
        <v>82</v>
      </c>
    </row>
    <row r="417" s="13" customFormat="1">
      <c r="A417" s="13"/>
      <c r="B417" s="219"/>
      <c r="C417" s="220"/>
      <c r="D417" s="212" t="s">
        <v>138</v>
      </c>
      <c r="E417" s="220"/>
      <c r="F417" s="222" t="s">
        <v>652</v>
      </c>
      <c r="G417" s="220"/>
      <c r="H417" s="223">
        <v>2.75</v>
      </c>
      <c r="I417" s="224"/>
      <c r="J417" s="220"/>
      <c r="K417" s="220"/>
      <c r="L417" s="225"/>
      <c r="M417" s="226"/>
      <c r="N417" s="227"/>
      <c r="O417" s="227"/>
      <c r="P417" s="227"/>
      <c r="Q417" s="227"/>
      <c r="R417" s="227"/>
      <c r="S417" s="227"/>
      <c r="T417" s="22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29" t="s">
        <v>138</v>
      </c>
      <c r="AU417" s="229" t="s">
        <v>82</v>
      </c>
      <c r="AV417" s="13" t="s">
        <v>82</v>
      </c>
      <c r="AW417" s="13" t="s">
        <v>4</v>
      </c>
      <c r="AX417" s="13" t="s">
        <v>80</v>
      </c>
      <c r="AY417" s="229" t="s">
        <v>126</v>
      </c>
    </row>
    <row r="418" s="2" customFormat="1" ht="33" customHeight="1">
      <c r="A418" s="38"/>
      <c r="B418" s="39"/>
      <c r="C418" s="198" t="s">
        <v>653</v>
      </c>
      <c r="D418" s="198" t="s">
        <v>128</v>
      </c>
      <c r="E418" s="199" t="s">
        <v>654</v>
      </c>
      <c r="F418" s="200" t="s">
        <v>655</v>
      </c>
      <c r="G418" s="201" t="s">
        <v>211</v>
      </c>
      <c r="H418" s="202">
        <v>2.5</v>
      </c>
      <c r="I418" s="203"/>
      <c r="J418" s="204">
        <f>ROUND(I418*H418,2)</f>
        <v>0</v>
      </c>
      <c r="K418" s="205"/>
      <c r="L418" s="44"/>
      <c r="M418" s="206" t="s">
        <v>19</v>
      </c>
      <c r="N418" s="207" t="s">
        <v>46</v>
      </c>
      <c r="O418" s="84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10" t="s">
        <v>242</v>
      </c>
      <c r="AT418" s="210" t="s">
        <v>128</v>
      </c>
      <c r="AU418" s="210" t="s">
        <v>82</v>
      </c>
      <c r="AY418" s="17" t="s">
        <v>126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7" t="s">
        <v>80</v>
      </c>
      <c r="BK418" s="211">
        <f>ROUND(I418*H418,2)</f>
        <v>0</v>
      </c>
      <c r="BL418" s="17" t="s">
        <v>242</v>
      </c>
      <c r="BM418" s="210" t="s">
        <v>656</v>
      </c>
    </row>
    <row r="419" s="2" customFormat="1">
      <c r="A419" s="38"/>
      <c r="B419" s="39"/>
      <c r="C419" s="40"/>
      <c r="D419" s="212" t="s">
        <v>134</v>
      </c>
      <c r="E419" s="40"/>
      <c r="F419" s="213" t="s">
        <v>657</v>
      </c>
      <c r="G419" s="40"/>
      <c r="H419" s="40"/>
      <c r="I419" s="214"/>
      <c r="J419" s="40"/>
      <c r="K419" s="40"/>
      <c r="L419" s="44"/>
      <c r="M419" s="215"/>
      <c r="N419" s="216"/>
      <c r="O419" s="84"/>
      <c r="P419" s="84"/>
      <c r="Q419" s="84"/>
      <c r="R419" s="84"/>
      <c r="S419" s="84"/>
      <c r="T419" s="85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134</v>
      </c>
      <c r="AU419" s="17" t="s">
        <v>82</v>
      </c>
    </row>
    <row r="420" s="2" customFormat="1">
      <c r="A420" s="38"/>
      <c r="B420" s="39"/>
      <c r="C420" s="40"/>
      <c r="D420" s="217" t="s">
        <v>136</v>
      </c>
      <c r="E420" s="40"/>
      <c r="F420" s="218" t="s">
        <v>658</v>
      </c>
      <c r="G420" s="40"/>
      <c r="H420" s="40"/>
      <c r="I420" s="214"/>
      <c r="J420" s="40"/>
      <c r="K420" s="40"/>
      <c r="L420" s="44"/>
      <c r="M420" s="215"/>
      <c r="N420" s="216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136</v>
      </c>
      <c r="AU420" s="17" t="s">
        <v>82</v>
      </c>
    </row>
    <row r="421" s="2" customFormat="1" ht="24.15" customHeight="1">
      <c r="A421" s="38"/>
      <c r="B421" s="39"/>
      <c r="C421" s="198" t="s">
        <v>659</v>
      </c>
      <c r="D421" s="198" t="s">
        <v>128</v>
      </c>
      <c r="E421" s="199" t="s">
        <v>660</v>
      </c>
      <c r="F421" s="200" t="s">
        <v>661</v>
      </c>
      <c r="G421" s="201" t="s">
        <v>604</v>
      </c>
      <c r="H421" s="263"/>
      <c r="I421" s="203"/>
      <c r="J421" s="204">
        <f>ROUND(I421*H421,2)</f>
        <v>0</v>
      </c>
      <c r="K421" s="205"/>
      <c r="L421" s="44"/>
      <c r="M421" s="206" t="s">
        <v>19</v>
      </c>
      <c r="N421" s="207" t="s">
        <v>46</v>
      </c>
      <c r="O421" s="84"/>
      <c r="P421" s="208">
        <f>O421*H421</f>
        <v>0</v>
      </c>
      <c r="Q421" s="208">
        <v>0</v>
      </c>
      <c r="R421" s="208">
        <f>Q421*H421</f>
        <v>0</v>
      </c>
      <c r="S421" s="208">
        <v>0</v>
      </c>
      <c r="T421" s="20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10" t="s">
        <v>242</v>
      </c>
      <c r="AT421" s="210" t="s">
        <v>128</v>
      </c>
      <c r="AU421" s="210" t="s">
        <v>82</v>
      </c>
      <c r="AY421" s="17" t="s">
        <v>126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17" t="s">
        <v>80</v>
      </c>
      <c r="BK421" s="211">
        <f>ROUND(I421*H421,2)</f>
        <v>0</v>
      </c>
      <c r="BL421" s="17" t="s">
        <v>242</v>
      </c>
      <c r="BM421" s="210" t="s">
        <v>662</v>
      </c>
    </row>
    <row r="422" s="2" customFormat="1">
      <c r="A422" s="38"/>
      <c r="B422" s="39"/>
      <c r="C422" s="40"/>
      <c r="D422" s="212" t="s">
        <v>134</v>
      </c>
      <c r="E422" s="40"/>
      <c r="F422" s="213" t="s">
        <v>663</v>
      </c>
      <c r="G422" s="40"/>
      <c r="H422" s="40"/>
      <c r="I422" s="214"/>
      <c r="J422" s="40"/>
      <c r="K422" s="40"/>
      <c r="L422" s="44"/>
      <c r="M422" s="215"/>
      <c r="N422" s="216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134</v>
      </c>
      <c r="AU422" s="17" t="s">
        <v>82</v>
      </c>
    </row>
    <row r="423" s="2" customFormat="1">
      <c r="A423" s="38"/>
      <c r="B423" s="39"/>
      <c r="C423" s="40"/>
      <c r="D423" s="217" t="s">
        <v>136</v>
      </c>
      <c r="E423" s="40"/>
      <c r="F423" s="218" t="s">
        <v>664</v>
      </c>
      <c r="G423" s="40"/>
      <c r="H423" s="40"/>
      <c r="I423" s="214"/>
      <c r="J423" s="40"/>
      <c r="K423" s="40"/>
      <c r="L423" s="44"/>
      <c r="M423" s="215"/>
      <c r="N423" s="216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136</v>
      </c>
      <c r="AU423" s="17" t="s">
        <v>82</v>
      </c>
    </row>
    <row r="424" s="12" customFormat="1" ht="22.8" customHeight="1">
      <c r="A424" s="12"/>
      <c r="B424" s="182"/>
      <c r="C424" s="183"/>
      <c r="D424" s="184" t="s">
        <v>74</v>
      </c>
      <c r="E424" s="196" t="s">
        <v>665</v>
      </c>
      <c r="F424" s="196" t="s">
        <v>666</v>
      </c>
      <c r="G424" s="183"/>
      <c r="H424" s="183"/>
      <c r="I424" s="186"/>
      <c r="J424" s="197">
        <f>BK424</f>
        <v>0</v>
      </c>
      <c r="K424" s="183"/>
      <c r="L424" s="188"/>
      <c r="M424" s="189"/>
      <c r="N424" s="190"/>
      <c r="O424" s="190"/>
      <c r="P424" s="191">
        <f>SUM(P425:P438)</f>
        <v>0</v>
      </c>
      <c r="Q424" s="190"/>
      <c r="R424" s="191">
        <f>SUM(R425:R438)</f>
        <v>0.050848199999999996</v>
      </c>
      <c r="S424" s="190"/>
      <c r="T424" s="192">
        <f>SUM(T425:T438)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193" t="s">
        <v>82</v>
      </c>
      <c r="AT424" s="194" t="s">
        <v>74</v>
      </c>
      <c r="AU424" s="194" t="s">
        <v>80</v>
      </c>
      <c r="AY424" s="193" t="s">
        <v>126</v>
      </c>
      <c r="BK424" s="195">
        <f>SUM(BK425:BK438)</f>
        <v>0</v>
      </c>
    </row>
    <row r="425" s="2" customFormat="1" ht="24.15" customHeight="1">
      <c r="A425" s="38"/>
      <c r="B425" s="39"/>
      <c r="C425" s="198" t="s">
        <v>667</v>
      </c>
      <c r="D425" s="198" t="s">
        <v>128</v>
      </c>
      <c r="E425" s="199" t="s">
        <v>668</v>
      </c>
      <c r="F425" s="200" t="s">
        <v>669</v>
      </c>
      <c r="G425" s="201" t="s">
        <v>211</v>
      </c>
      <c r="H425" s="202">
        <v>0.34000000000000002</v>
      </c>
      <c r="I425" s="203"/>
      <c r="J425" s="204">
        <f>ROUND(I425*H425,2)</f>
        <v>0</v>
      </c>
      <c r="K425" s="205"/>
      <c r="L425" s="44"/>
      <c r="M425" s="206" t="s">
        <v>19</v>
      </c>
      <c r="N425" s="207" t="s">
        <v>46</v>
      </c>
      <c r="O425" s="84"/>
      <c r="P425" s="208">
        <f>O425*H425</f>
        <v>0</v>
      </c>
      <c r="Q425" s="208">
        <v>0.040000000000000001</v>
      </c>
      <c r="R425" s="208">
        <f>Q425*H425</f>
        <v>0.013600000000000001</v>
      </c>
      <c r="S425" s="208">
        <v>0</v>
      </c>
      <c r="T425" s="209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0" t="s">
        <v>242</v>
      </c>
      <c r="AT425" s="210" t="s">
        <v>128</v>
      </c>
      <c r="AU425" s="210" t="s">
        <v>82</v>
      </c>
      <c r="AY425" s="17" t="s">
        <v>126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17" t="s">
        <v>80</v>
      </c>
      <c r="BK425" s="211">
        <f>ROUND(I425*H425,2)</f>
        <v>0</v>
      </c>
      <c r="BL425" s="17" t="s">
        <v>242</v>
      </c>
      <c r="BM425" s="210" t="s">
        <v>670</v>
      </c>
    </row>
    <row r="426" s="2" customFormat="1">
      <c r="A426" s="38"/>
      <c r="B426" s="39"/>
      <c r="C426" s="40"/>
      <c r="D426" s="212" t="s">
        <v>134</v>
      </c>
      <c r="E426" s="40"/>
      <c r="F426" s="213" t="s">
        <v>671</v>
      </c>
      <c r="G426" s="40"/>
      <c r="H426" s="40"/>
      <c r="I426" s="214"/>
      <c r="J426" s="40"/>
      <c r="K426" s="40"/>
      <c r="L426" s="44"/>
      <c r="M426" s="215"/>
      <c r="N426" s="216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134</v>
      </c>
      <c r="AU426" s="17" t="s">
        <v>82</v>
      </c>
    </row>
    <row r="427" s="2" customFormat="1">
      <c r="A427" s="38"/>
      <c r="B427" s="39"/>
      <c r="C427" s="40"/>
      <c r="D427" s="217" t="s">
        <v>136</v>
      </c>
      <c r="E427" s="40"/>
      <c r="F427" s="218" t="s">
        <v>672</v>
      </c>
      <c r="G427" s="40"/>
      <c r="H427" s="40"/>
      <c r="I427" s="214"/>
      <c r="J427" s="40"/>
      <c r="K427" s="40"/>
      <c r="L427" s="44"/>
      <c r="M427" s="215"/>
      <c r="N427" s="216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136</v>
      </c>
      <c r="AU427" s="17" t="s">
        <v>82</v>
      </c>
    </row>
    <row r="428" s="14" customFormat="1">
      <c r="A428" s="14"/>
      <c r="B428" s="230"/>
      <c r="C428" s="231"/>
      <c r="D428" s="212" t="s">
        <v>138</v>
      </c>
      <c r="E428" s="232" t="s">
        <v>19</v>
      </c>
      <c r="F428" s="233" t="s">
        <v>673</v>
      </c>
      <c r="G428" s="231"/>
      <c r="H428" s="232" t="s">
        <v>19</v>
      </c>
      <c r="I428" s="234"/>
      <c r="J428" s="231"/>
      <c r="K428" s="231"/>
      <c r="L428" s="235"/>
      <c r="M428" s="236"/>
      <c r="N428" s="237"/>
      <c r="O428" s="237"/>
      <c r="P428" s="237"/>
      <c r="Q428" s="237"/>
      <c r="R428" s="237"/>
      <c r="S428" s="237"/>
      <c r="T428" s="238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39" t="s">
        <v>138</v>
      </c>
      <c r="AU428" s="239" t="s">
        <v>82</v>
      </c>
      <c r="AV428" s="14" t="s">
        <v>80</v>
      </c>
      <c r="AW428" s="14" t="s">
        <v>37</v>
      </c>
      <c r="AX428" s="14" t="s">
        <v>75</v>
      </c>
      <c r="AY428" s="239" t="s">
        <v>126</v>
      </c>
    </row>
    <row r="429" s="13" customFormat="1">
      <c r="A429" s="13"/>
      <c r="B429" s="219"/>
      <c r="C429" s="220"/>
      <c r="D429" s="212" t="s">
        <v>138</v>
      </c>
      <c r="E429" s="221" t="s">
        <v>19</v>
      </c>
      <c r="F429" s="222" t="s">
        <v>674</v>
      </c>
      <c r="G429" s="220"/>
      <c r="H429" s="223">
        <v>0.34000000000000002</v>
      </c>
      <c r="I429" s="224"/>
      <c r="J429" s="220"/>
      <c r="K429" s="220"/>
      <c r="L429" s="225"/>
      <c r="M429" s="226"/>
      <c r="N429" s="227"/>
      <c r="O429" s="227"/>
      <c r="P429" s="227"/>
      <c r="Q429" s="227"/>
      <c r="R429" s="227"/>
      <c r="S429" s="227"/>
      <c r="T429" s="22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29" t="s">
        <v>138</v>
      </c>
      <c r="AU429" s="229" t="s">
        <v>82</v>
      </c>
      <c r="AV429" s="13" t="s">
        <v>82</v>
      </c>
      <c r="AW429" s="13" t="s">
        <v>37</v>
      </c>
      <c r="AX429" s="13" t="s">
        <v>80</v>
      </c>
      <c r="AY429" s="229" t="s">
        <v>126</v>
      </c>
    </row>
    <row r="430" s="2" customFormat="1" ht="16.5" customHeight="1">
      <c r="A430" s="38"/>
      <c r="B430" s="39"/>
      <c r="C430" s="251" t="s">
        <v>675</v>
      </c>
      <c r="D430" s="251" t="s">
        <v>498</v>
      </c>
      <c r="E430" s="252" t="s">
        <v>676</v>
      </c>
      <c r="F430" s="253" t="s">
        <v>677</v>
      </c>
      <c r="G430" s="254" t="s">
        <v>211</v>
      </c>
      <c r="H430" s="255">
        <v>0.35399999999999998</v>
      </c>
      <c r="I430" s="256"/>
      <c r="J430" s="257">
        <f>ROUND(I430*H430,2)</f>
        <v>0</v>
      </c>
      <c r="K430" s="258"/>
      <c r="L430" s="259"/>
      <c r="M430" s="260" t="s">
        <v>19</v>
      </c>
      <c r="N430" s="261" t="s">
        <v>46</v>
      </c>
      <c r="O430" s="84"/>
      <c r="P430" s="208">
        <f>O430*H430</f>
        <v>0</v>
      </c>
      <c r="Q430" s="208">
        <v>0.105</v>
      </c>
      <c r="R430" s="208">
        <f>Q430*H430</f>
        <v>0.037169999999999995</v>
      </c>
      <c r="S430" s="208">
        <v>0</v>
      </c>
      <c r="T430" s="20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10" t="s">
        <v>365</v>
      </c>
      <c r="AT430" s="210" t="s">
        <v>498</v>
      </c>
      <c r="AU430" s="210" t="s">
        <v>82</v>
      </c>
      <c r="AY430" s="17" t="s">
        <v>126</v>
      </c>
      <c r="BE430" s="211">
        <f>IF(N430="základní",J430,0)</f>
        <v>0</v>
      </c>
      <c r="BF430" s="211">
        <f>IF(N430="snížená",J430,0)</f>
        <v>0</v>
      </c>
      <c r="BG430" s="211">
        <f>IF(N430="zákl. přenesená",J430,0)</f>
        <v>0</v>
      </c>
      <c r="BH430" s="211">
        <f>IF(N430="sníž. přenesená",J430,0)</f>
        <v>0</v>
      </c>
      <c r="BI430" s="211">
        <f>IF(N430="nulová",J430,0)</f>
        <v>0</v>
      </c>
      <c r="BJ430" s="17" t="s">
        <v>80</v>
      </c>
      <c r="BK430" s="211">
        <f>ROUND(I430*H430,2)</f>
        <v>0</v>
      </c>
      <c r="BL430" s="17" t="s">
        <v>242</v>
      </c>
      <c r="BM430" s="210" t="s">
        <v>678</v>
      </c>
    </row>
    <row r="431" s="2" customFormat="1">
      <c r="A431" s="38"/>
      <c r="B431" s="39"/>
      <c r="C431" s="40"/>
      <c r="D431" s="212" t="s">
        <v>134</v>
      </c>
      <c r="E431" s="40"/>
      <c r="F431" s="213" t="s">
        <v>677</v>
      </c>
      <c r="G431" s="40"/>
      <c r="H431" s="40"/>
      <c r="I431" s="214"/>
      <c r="J431" s="40"/>
      <c r="K431" s="40"/>
      <c r="L431" s="44"/>
      <c r="M431" s="215"/>
      <c r="N431" s="216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134</v>
      </c>
      <c r="AU431" s="17" t="s">
        <v>82</v>
      </c>
    </row>
    <row r="432" s="13" customFormat="1">
      <c r="A432" s="13"/>
      <c r="B432" s="219"/>
      <c r="C432" s="220"/>
      <c r="D432" s="212" t="s">
        <v>138</v>
      </c>
      <c r="E432" s="220"/>
      <c r="F432" s="222" t="s">
        <v>679</v>
      </c>
      <c r="G432" s="220"/>
      <c r="H432" s="223">
        <v>0.35399999999999998</v>
      </c>
      <c r="I432" s="224"/>
      <c r="J432" s="220"/>
      <c r="K432" s="220"/>
      <c r="L432" s="225"/>
      <c r="M432" s="226"/>
      <c r="N432" s="227"/>
      <c r="O432" s="227"/>
      <c r="P432" s="227"/>
      <c r="Q432" s="227"/>
      <c r="R432" s="227"/>
      <c r="S432" s="227"/>
      <c r="T432" s="22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29" t="s">
        <v>138</v>
      </c>
      <c r="AU432" s="229" t="s">
        <v>82</v>
      </c>
      <c r="AV432" s="13" t="s">
        <v>82</v>
      </c>
      <c r="AW432" s="13" t="s">
        <v>4</v>
      </c>
      <c r="AX432" s="13" t="s">
        <v>80</v>
      </c>
      <c r="AY432" s="229" t="s">
        <v>126</v>
      </c>
    </row>
    <row r="433" s="2" customFormat="1" ht="24.15" customHeight="1">
      <c r="A433" s="38"/>
      <c r="B433" s="39"/>
      <c r="C433" s="198" t="s">
        <v>680</v>
      </c>
      <c r="D433" s="198" t="s">
        <v>128</v>
      </c>
      <c r="E433" s="199" t="s">
        <v>681</v>
      </c>
      <c r="F433" s="200" t="s">
        <v>682</v>
      </c>
      <c r="G433" s="201" t="s">
        <v>211</v>
      </c>
      <c r="H433" s="202">
        <v>0.34000000000000002</v>
      </c>
      <c r="I433" s="203"/>
      <c r="J433" s="204">
        <f>ROUND(I433*H433,2)</f>
        <v>0</v>
      </c>
      <c r="K433" s="205"/>
      <c r="L433" s="44"/>
      <c r="M433" s="206" t="s">
        <v>19</v>
      </c>
      <c r="N433" s="207" t="s">
        <v>46</v>
      </c>
      <c r="O433" s="84"/>
      <c r="P433" s="208">
        <f>O433*H433</f>
        <v>0</v>
      </c>
      <c r="Q433" s="208">
        <v>0.00023000000000000001</v>
      </c>
      <c r="R433" s="208">
        <f>Q433*H433</f>
        <v>7.8200000000000003E-05</v>
      </c>
      <c r="S433" s="208">
        <v>0</v>
      </c>
      <c r="T433" s="20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10" t="s">
        <v>242</v>
      </c>
      <c r="AT433" s="210" t="s">
        <v>128</v>
      </c>
      <c r="AU433" s="210" t="s">
        <v>82</v>
      </c>
      <c r="AY433" s="17" t="s">
        <v>126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7" t="s">
        <v>80</v>
      </c>
      <c r="BK433" s="211">
        <f>ROUND(I433*H433,2)</f>
        <v>0</v>
      </c>
      <c r="BL433" s="17" t="s">
        <v>242</v>
      </c>
      <c r="BM433" s="210" t="s">
        <v>683</v>
      </c>
    </row>
    <row r="434" s="2" customFormat="1">
      <c r="A434" s="38"/>
      <c r="B434" s="39"/>
      <c r="C434" s="40"/>
      <c r="D434" s="212" t="s">
        <v>134</v>
      </c>
      <c r="E434" s="40"/>
      <c r="F434" s="213" t="s">
        <v>684</v>
      </c>
      <c r="G434" s="40"/>
      <c r="H434" s="40"/>
      <c r="I434" s="214"/>
      <c r="J434" s="40"/>
      <c r="K434" s="40"/>
      <c r="L434" s="44"/>
      <c r="M434" s="215"/>
      <c r="N434" s="216"/>
      <c r="O434" s="84"/>
      <c r="P434" s="84"/>
      <c r="Q434" s="84"/>
      <c r="R434" s="84"/>
      <c r="S434" s="84"/>
      <c r="T434" s="85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134</v>
      </c>
      <c r="AU434" s="17" t="s">
        <v>82</v>
      </c>
    </row>
    <row r="435" s="2" customFormat="1">
      <c r="A435" s="38"/>
      <c r="B435" s="39"/>
      <c r="C435" s="40"/>
      <c r="D435" s="217" t="s">
        <v>136</v>
      </c>
      <c r="E435" s="40"/>
      <c r="F435" s="218" t="s">
        <v>685</v>
      </c>
      <c r="G435" s="40"/>
      <c r="H435" s="40"/>
      <c r="I435" s="214"/>
      <c r="J435" s="40"/>
      <c r="K435" s="40"/>
      <c r="L435" s="44"/>
      <c r="M435" s="215"/>
      <c r="N435" s="216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136</v>
      </c>
      <c r="AU435" s="17" t="s">
        <v>82</v>
      </c>
    </row>
    <row r="436" s="2" customFormat="1" ht="24.15" customHeight="1">
      <c r="A436" s="38"/>
      <c r="B436" s="39"/>
      <c r="C436" s="198" t="s">
        <v>686</v>
      </c>
      <c r="D436" s="198" t="s">
        <v>128</v>
      </c>
      <c r="E436" s="199" t="s">
        <v>687</v>
      </c>
      <c r="F436" s="200" t="s">
        <v>688</v>
      </c>
      <c r="G436" s="201" t="s">
        <v>604</v>
      </c>
      <c r="H436" s="263"/>
      <c r="I436" s="203"/>
      <c r="J436" s="204">
        <f>ROUND(I436*H436,2)</f>
        <v>0</v>
      </c>
      <c r="K436" s="205"/>
      <c r="L436" s="44"/>
      <c r="M436" s="206" t="s">
        <v>19</v>
      </c>
      <c r="N436" s="207" t="s">
        <v>46</v>
      </c>
      <c r="O436" s="84"/>
      <c r="P436" s="208">
        <f>O436*H436</f>
        <v>0</v>
      </c>
      <c r="Q436" s="208">
        <v>0</v>
      </c>
      <c r="R436" s="208">
        <f>Q436*H436</f>
        <v>0</v>
      </c>
      <c r="S436" s="208">
        <v>0</v>
      </c>
      <c r="T436" s="209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10" t="s">
        <v>242</v>
      </c>
      <c r="AT436" s="210" t="s">
        <v>128</v>
      </c>
      <c r="AU436" s="210" t="s">
        <v>82</v>
      </c>
      <c r="AY436" s="17" t="s">
        <v>126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17" t="s">
        <v>80</v>
      </c>
      <c r="BK436" s="211">
        <f>ROUND(I436*H436,2)</f>
        <v>0</v>
      </c>
      <c r="BL436" s="17" t="s">
        <v>242</v>
      </c>
      <c r="BM436" s="210" t="s">
        <v>689</v>
      </c>
    </row>
    <row r="437" s="2" customFormat="1">
      <c r="A437" s="38"/>
      <c r="B437" s="39"/>
      <c r="C437" s="40"/>
      <c r="D437" s="212" t="s">
        <v>134</v>
      </c>
      <c r="E437" s="40"/>
      <c r="F437" s="213" t="s">
        <v>690</v>
      </c>
      <c r="G437" s="40"/>
      <c r="H437" s="40"/>
      <c r="I437" s="214"/>
      <c r="J437" s="40"/>
      <c r="K437" s="40"/>
      <c r="L437" s="44"/>
      <c r="M437" s="215"/>
      <c r="N437" s="216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134</v>
      </c>
      <c r="AU437" s="17" t="s">
        <v>82</v>
      </c>
    </row>
    <row r="438" s="2" customFormat="1">
      <c r="A438" s="38"/>
      <c r="B438" s="39"/>
      <c r="C438" s="40"/>
      <c r="D438" s="217" t="s">
        <v>136</v>
      </c>
      <c r="E438" s="40"/>
      <c r="F438" s="218" t="s">
        <v>691</v>
      </c>
      <c r="G438" s="40"/>
      <c r="H438" s="40"/>
      <c r="I438" s="214"/>
      <c r="J438" s="40"/>
      <c r="K438" s="40"/>
      <c r="L438" s="44"/>
      <c r="M438" s="215"/>
      <c r="N438" s="216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136</v>
      </c>
      <c r="AU438" s="17" t="s">
        <v>82</v>
      </c>
    </row>
    <row r="439" s="12" customFormat="1" ht="22.8" customHeight="1">
      <c r="A439" s="12"/>
      <c r="B439" s="182"/>
      <c r="C439" s="183"/>
      <c r="D439" s="184" t="s">
        <v>74</v>
      </c>
      <c r="E439" s="196" t="s">
        <v>692</v>
      </c>
      <c r="F439" s="196" t="s">
        <v>693</v>
      </c>
      <c r="G439" s="183"/>
      <c r="H439" s="183"/>
      <c r="I439" s="186"/>
      <c r="J439" s="197">
        <f>BK439</f>
        <v>0</v>
      </c>
      <c r="K439" s="183"/>
      <c r="L439" s="188"/>
      <c r="M439" s="189"/>
      <c r="N439" s="190"/>
      <c r="O439" s="190"/>
      <c r="P439" s="191">
        <f>SUM(P440:P449)</f>
        <v>0</v>
      </c>
      <c r="Q439" s="190"/>
      <c r="R439" s="191">
        <f>SUM(R440:R449)</f>
        <v>0.0038151599999999997</v>
      </c>
      <c r="S439" s="190"/>
      <c r="T439" s="192">
        <f>SUM(T440:T449)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193" t="s">
        <v>82</v>
      </c>
      <c r="AT439" s="194" t="s">
        <v>74</v>
      </c>
      <c r="AU439" s="194" t="s">
        <v>80</v>
      </c>
      <c r="AY439" s="193" t="s">
        <v>126</v>
      </c>
      <c r="BK439" s="195">
        <f>SUM(BK440:BK449)</f>
        <v>0</v>
      </c>
    </row>
    <row r="440" s="2" customFormat="1" ht="24.15" customHeight="1">
      <c r="A440" s="38"/>
      <c r="B440" s="39"/>
      <c r="C440" s="198" t="s">
        <v>694</v>
      </c>
      <c r="D440" s="198" t="s">
        <v>128</v>
      </c>
      <c r="E440" s="199" t="s">
        <v>695</v>
      </c>
      <c r="F440" s="200" t="s">
        <v>696</v>
      </c>
      <c r="G440" s="201" t="s">
        <v>211</v>
      </c>
      <c r="H440" s="202">
        <v>7.9199999999999999</v>
      </c>
      <c r="I440" s="203"/>
      <c r="J440" s="204">
        <f>ROUND(I440*H440,2)</f>
        <v>0</v>
      </c>
      <c r="K440" s="205"/>
      <c r="L440" s="44"/>
      <c r="M440" s="206" t="s">
        <v>19</v>
      </c>
      <c r="N440" s="207" t="s">
        <v>46</v>
      </c>
      <c r="O440" s="84"/>
      <c r="P440" s="208">
        <f>O440*H440</f>
        <v>0</v>
      </c>
      <c r="Q440" s="208">
        <v>0.00033</v>
      </c>
      <c r="R440" s="208">
        <f>Q440*H440</f>
        <v>0.0026135999999999998</v>
      </c>
      <c r="S440" s="208">
        <v>0</v>
      </c>
      <c r="T440" s="209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10" t="s">
        <v>242</v>
      </c>
      <c r="AT440" s="210" t="s">
        <v>128</v>
      </c>
      <c r="AU440" s="210" t="s">
        <v>82</v>
      </c>
      <c r="AY440" s="17" t="s">
        <v>126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7" t="s">
        <v>80</v>
      </c>
      <c r="BK440" s="211">
        <f>ROUND(I440*H440,2)</f>
        <v>0</v>
      </c>
      <c r="BL440" s="17" t="s">
        <v>242</v>
      </c>
      <c r="BM440" s="210" t="s">
        <v>697</v>
      </c>
    </row>
    <row r="441" s="2" customFormat="1">
      <c r="A441" s="38"/>
      <c r="B441" s="39"/>
      <c r="C441" s="40"/>
      <c r="D441" s="212" t="s">
        <v>134</v>
      </c>
      <c r="E441" s="40"/>
      <c r="F441" s="213" t="s">
        <v>698</v>
      </c>
      <c r="G441" s="40"/>
      <c r="H441" s="40"/>
      <c r="I441" s="214"/>
      <c r="J441" s="40"/>
      <c r="K441" s="40"/>
      <c r="L441" s="44"/>
      <c r="M441" s="215"/>
      <c r="N441" s="216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134</v>
      </c>
      <c r="AU441" s="17" t="s">
        <v>82</v>
      </c>
    </row>
    <row r="442" s="2" customFormat="1">
      <c r="A442" s="38"/>
      <c r="B442" s="39"/>
      <c r="C442" s="40"/>
      <c r="D442" s="217" t="s">
        <v>136</v>
      </c>
      <c r="E442" s="40"/>
      <c r="F442" s="218" t="s">
        <v>699</v>
      </c>
      <c r="G442" s="40"/>
      <c r="H442" s="40"/>
      <c r="I442" s="214"/>
      <c r="J442" s="40"/>
      <c r="K442" s="40"/>
      <c r="L442" s="44"/>
      <c r="M442" s="215"/>
      <c r="N442" s="216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136</v>
      </c>
      <c r="AU442" s="17" t="s">
        <v>82</v>
      </c>
    </row>
    <row r="443" s="14" customFormat="1">
      <c r="A443" s="14"/>
      <c r="B443" s="230"/>
      <c r="C443" s="231"/>
      <c r="D443" s="212" t="s">
        <v>138</v>
      </c>
      <c r="E443" s="232" t="s">
        <v>19</v>
      </c>
      <c r="F443" s="233" t="s">
        <v>700</v>
      </c>
      <c r="G443" s="231"/>
      <c r="H443" s="232" t="s">
        <v>19</v>
      </c>
      <c r="I443" s="234"/>
      <c r="J443" s="231"/>
      <c r="K443" s="231"/>
      <c r="L443" s="235"/>
      <c r="M443" s="236"/>
      <c r="N443" s="237"/>
      <c r="O443" s="237"/>
      <c r="P443" s="237"/>
      <c r="Q443" s="237"/>
      <c r="R443" s="237"/>
      <c r="S443" s="237"/>
      <c r="T443" s="238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39" t="s">
        <v>138</v>
      </c>
      <c r="AU443" s="239" t="s">
        <v>82</v>
      </c>
      <c r="AV443" s="14" t="s">
        <v>80</v>
      </c>
      <c r="AW443" s="14" t="s">
        <v>37</v>
      </c>
      <c r="AX443" s="14" t="s">
        <v>75</v>
      </c>
      <c r="AY443" s="239" t="s">
        <v>126</v>
      </c>
    </row>
    <row r="444" s="13" customFormat="1">
      <c r="A444" s="13"/>
      <c r="B444" s="219"/>
      <c r="C444" s="220"/>
      <c r="D444" s="212" t="s">
        <v>138</v>
      </c>
      <c r="E444" s="221" t="s">
        <v>19</v>
      </c>
      <c r="F444" s="222" t="s">
        <v>215</v>
      </c>
      <c r="G444" s="220"/>
      <c r="H444" s="223">
        <v>7.9199999999999999</v>
      </c>
      <c r="I444" s="224"/>
      <c r="J444" s="220"/>
      <c r="K444" s="220"/>
      <c r="L444" s="225"/>
      <c r="M444" s="226"/>
      <c r="N444" s="227"/>
      <c r="O444" s="227"/>
      <c r="P444" s="227"/>
      <c r="Q444" s="227"/>
      <c r="R444" s="227"/>
      <c r="S444" s="227"/>
      <c r="T444" s="22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29" t="s">
        <v>138</v>
      </c>
      <c r="AU444" s="229" t="s">
        <v>82</v>
      </c>
      <c r="AV444" s="13" t="s">
        <v>82</v>
      </c>
      <c r="AW444" s="13" t="s">
        <v>37</v>
      </c>
      <c r="AX444" s="13" t="s">
        <v>80</v>
      </c>
      <c r="AY444" s="229" t="s">
        <v>126</v>
      </c>
    </row>
    <row r="445" s="2" customFormat="1" ht="21.75" customHeight="1">
      <c r="A445" s="38"/>
      <c r="B445" s="39"/>
      <c r="C445" s="198" t="s">
        <v>701</v>
      </c>
      <c r="D445" s="198" t="s">
        <v>128</v>
      </c>
      <c r="E445" s="199" t="s">
        <v>702</v>
      </c>
      <c r="F445" s="200" t="s">
        <v>703</v>
      </c>
      <c r="G445" s="201" t="s">
        <v>211</v>
      </c>
      <c r="H445" s="202">
        <v>3.1619999999999999</v>
      </c>
      <c r="I445" s="203"/>
      <c r="J445" s="204">
        <f>ROUND(I445*H445,2)</f>
        <v>0</v>
      </c>
      <c r="K445" s="205"/>
      <c r="L445" s="44"/>
      <c r="M445" s="206" t="s">
        <v>19</v>
      </c>
      <c r="N445" s="207" t="s">
        <v>46</v>
      </c>
      <c r="O445" s="84"/>
      <c r="P445" s="208">
        <f>O445*H445</f>
        <v>0</v>
      </c>
      <c r="Q445" s="208">
        <v>0.00038000000000000002</v>
      </c>
      <c r="R445" s="208">
        <f>Q445*H445</f>
        <v>0.00120156</v>
      </c>
      <c r="S445" s="208">
        <v>0</v>
      </c>
      <c r="T445" s="209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10" t="s">
        <v>242</v>
      </c>
      <c r="AT445" s="210" t="s">
        <v>128</v>
      </c>
      <c r="AU445" s="210" t="s">
        <v>82</v>
      </c>
      <c r="AY445" s="17" t="s">
        <v>126</v>
      </c>
      <c r="BE445" s="211">
        <f>IF(N445="základní",J445,0)</f>
        <v>0</v>
      </c>
      <c r="BF445" s="211">
        <f>IF(N445="snížená",J445,0)</f>
        <v>0</v>
      </c>
      <c r="BG445" s="211">
        <f>IF(N445="zákl. přenesená",J445,0)</f>
        <v>0</v>
      </c>
      <c r="BH445" s="211">
        <f>IF(N445="sníž. přenesená",J445,0)</f>
        <v>0</v>
      </c>
      <c r="BI445" s="211">
        <f>IF(N445="nulová",J445,0)</f>
        <v>0</v>
      </c>
      <c r="BJ445" s="17" t="s">
        <v>80</v>
      </c>
      <c r="BK445" s="211">
        <f>ROUND(I445*H445,2)</f>
        <v>0</v>
      </c>
      <c r="BL445" s="17" t="s">
        <v>242</v>
      </c>
      <c r="BM445" s="210" t="s">
        <v>704</v>
      </c>
    </row>
    <row r="446" s="2" customFormat="1">
      <c r="A446" s="38"/>
      <c r="B446" s="39"/>
      <c r="C446" s="40"/>
      <c r="D446" s="212" t="s">
        <v>134</v>
      </c>
      <c r="E446" s="40"/>
      <c r="F446" s="213" t="s">
        <v>705</v>
      </c>
      <c r="G446" s="40"/>
      <c r="H446" s="40"/>
      <c r="I446" s="214"/>
      <c r="J446" s="40"/>
      <c r="K446" s="40"/>
      <c r="L446" s="44"/>
      <c r="M446" s="215"/>
      <c r="N446" s="216"/>
      <c r="O446" s="84"/>
      <c r="P446" s="84"/>
      <c r="Q446" s="84"/>
      <c r="R446" s="84"/>
      <c r="S446" s="84"/>
      <c r="T446" s="85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134</v>
      </c>
      <c r="AU446" s="17" t="s">
        <v>82</v>
      </c>
    </row>
    <row r="447" s="2" customFormat="1">
      <c r="A447" s="38"/>
      <c r="B447" s="39"/>
      <c r="C447" s="40"/>
      <c r="D447" s="217" t="s">
        <v>136</v>
      </c>
      <c r="E447" s="40"/>
      <c r="F447" s="218" t="s">
        <v>706</v>
      </c>
      <c r="G447" s="40"/>
      <c r="H447" s="40"/>
      <c r="I447" s="214"/>
      <c r="J447" s="40"/>
      <c r="K447" s="40"/>
      <c r="L447" s="44"/>
      <c r="M447" s="215"/>
      <c r="N447" s="216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136</v>
      </c>
      <c r="AU447" s="17" t="s">
        <v>82</v>
      </c>
    </row>
    <row r="448" s="14" customFormat="1">
      <c r="A448" s="14"/>
      <c r="B448" s="230"/>
      <c r="C448" s="231"/>
      <c r="D448" s="212" t="s">
        <v>138</v>
      </c>
      <c r="E448" s="232" t="s">
        <v>19</v>
      </c>
      <c r="F448" s="233" t="s">
        <v>707</v>
      </c>
      <c r="G448" s="231"/>
      <c r="H448" s="232" t="s">
        <v>19</v>
      </c>
      <c r="I448" s="234"/>
      <c r="J448" s="231"/>
      <c r="K448" s="231"/>
      <c r="L448" s="235"/>
      <c r="M448" s="236"/>
      <c r="N448" s="237"/>
      <c r="O448" s="237"/>
      <c r="P448" s="237"/>
      <c r="Q448" s="237"/>
      <c r="R448" s="237"/>
      <c r="S448" s="237"/>
      <c r="T448" s="238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39" t="s">
        <v>138</v>
      </c>
      <c r="AU448" s="239" t="s">
        <v>82</v>
      </c>
      <c r="AV448" s="14" t="s">
        <v>80</v>
      </c>
      <c r="AW448" s="14" t="s">
        <v>37</v>
      </c>
      <c r="AX448" s="14" t="s">
        <v>75</v>
      </c>
      <c r="AY448" s="239" t="s">
        <v>126</v>
      </c>
    </row>
    <row r="449" s="13" customFormat="1">
      <c r="A449" s="13"/>
      <c r="B449" s="219"/>
      <c r="C449" s="220"/>
      <c r="D449" s="212" t="s">
        <v>138</v>
      </c>
      <c r="E449" s="221" t="s">
        <v>19</v>
      </c>
      <c r="F449" s="222" t="s">
        <v>708</v>
      </c>
      <c r="G449" s="220"/>
      <c r="H449" s="223">
        <v>3.1619999999999999</v>
      </c>
      <c r="I449" s="224"/>
      <c r="J449" s="220"/>
      <c r="K449" s="220"/>
      <c r="L449" s="225"/>
      <c r="M449" s="226"/>
      <c r="N449" s="227"/>
      <c r="O449" s="227"/>
      <c r="P449" s="227"/>
      <c r="Q449" s="227"/>
      <c r="R449" s="227"/>
      <c r="S449" s="227"/>
      <c r="T449" s="22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29" t="s">
        <v>138</v>
      </c>
      <c r="AU449" s="229" t="s">
        <v>82</v>
      </c>
      <c r="AV449" s="13" t="s">
        <v>82</v>
      </c>
      <c r="AW449" s="13" t="s">
        <v>37</v>
      </c>
      <c r="AX449" s="13" t="s">
        <v>80</v>
      </c>
      <c r="AY449" s="229" t="s">
        <v>126</v>
      </c>
    </row>
    <row r="450" s="12" customFormat="1" ht="22.8" customHeight="1">
      <c r="A450" s="12"/>
      <c r="B450" s="182"/>
      <c r="C450" s="183"/>
      <c r="D450" s="184" t="s">
        <v>74</v>
      </c>
      <c r="E450" s="196" t="s">
        <v>709</v>
      </c>
      <c r="F450" s="196" t="s">
        <v>710</v>
      </c>
      <c r="G450" s="183"/>
      <c r="H450" s="183"/>
      <c r="I450" s="186"/>
      <c r="J450" s="197">
        <f>BK450</f>
        <v>0</v>
      </c>
      <c r="K450" s="183"/>
      <c r="L450" s="188"/>
      <c r="M450" s="189"/>
      <c r="N450" s="190"/>
      <c r="O450" s="190"/>
      <c r="P450" s="191">
        <f>SUM(P451:P465)</f>
        <v>0</v>
      </c>
      <c r="Q450" s="190"/>
      <c r="R450" s="191">
        <f>SUM(R451:R465)</f>
        <v>0.0012326599999999998</v>
      </c>
      <c r="S450" s="190"/>
      <c r="T450" s="192">
        <f>SUM(T451:T465)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93" t="s">
        <v>82</v>
      </c>
      <c r="AT450" s="194" t="s">
        <v>74</v>
      </c>
      <c r="AU450" s="194" t="s">
        <v>80</v>
      </c>
      <c r="AY450" s="193" t="s">
        <v>126</v>
      </c>
      <c r="BK450" s="195">
        <f>SUM(BK451:BK465)</f>
        <v>0</v>
      </c>
    </row>
    <row r="451" s="2" customFormat="1" ht="33" customHeight="1">
      <c r="A451" s="38"/>
      <c r="B451" s="39"/>
      <c r="C451" s="198" t="s">
        <v>711</v>
      </c>
      <c r="D451" s="198" t="s">
        <v>128</v>
      </c>
      <c r="E451" s="199" t="s">
        <v>712</v>
      </c>
      <c r="F451" s="200" t="s">
        <v>713</v>
      </c>
      <c r="G451" s="201" t="s">
        <v>211</v>
      </c>
      <c r="H451" s="202">
        <v>4.7409999999999997</v>
      </c>
      <c r="I451" s="203"/>
      <c r="J451" s="204">
        <f>ROUND(I451*H451,2)</f>
        <v>0</v>
      </c>
      <c r="K451" s="205"/>
      <c r="L451" s="44"/>
      <c r="M451" s="206" t="s">
        <v>19</v>
      </c>
      <c r="N451" s="207" t="s">
        <v>46</v>
      </c>
      <c r="O451" s="84"/>
      <c r="P451" s="208">
        <f>O451*H451</f>
        <v>0</v>
      </c>
      <c r="Q451" s="208">
        <v>0.00025999999999999998</v>
      </c>
      <c r="R451" s="208">
        <f>Q451*H451</f>
        <v>0.0012326599999999998</v>
      </c>
      <c r="S451" s="208">
        <v>0</v>
      </c>
      <c r="T451" s="209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10" t="s">
        <v>242</v>
      </c>
      <c r="AT451" s="210" t="s">
        <v>128</v>
      </c>
      <c r="AU451" s="210" t="s">
        <v>82</v>
      </c>
      <c r="AY451" s="17" t="s">
        <v>126</v>
      </c>
      <c r="BE451" s="211">
        <f>IF(N451="základní",J451,0)</f>
        <v>0</v>
      </c>
      <c r="BF451" s="211">
        <f>IF(N451="snížená",J451,0)</f>
        <v>0</v>
      </c>
      <c r="BG451" s="211">
        <f>IF(N451="zákl. přenesená",J451,0)</f>
        <v>0</v>
      </c>
      <c r="BH451" s="211">
        <f>IF(N451="sníž. přenesená",J451,0)</f>
        <v>0</v>
      </c>
      <c r="BI451" s="211">
        <f>IF(N451="nulová",J451,0)</f>
        <v>0</v>
      </c>
      <c r="BJ451" s="17" t="s">
        <v>80</v>
      </c>
      <c r="BK451" s="211">
        <f>ROUND(I451*H451,2)</f>
        <v>0</v>
      </c>
      <c r="BL451" s="17" t="s">
        <v>242</v>
      </c>
      <c r="BM451" s="210" t="s">
        <v>714</v>
      </c>
    </row>
    <row r="452" s="2" customFormat="1">
      <c r="A452" s="38"/>
      <c r="B452" s="39"/>
      <c r="C452" s="40"/>
      <c r="D452" s="212" t="s">
        <v>134</v>
      </c>
      <c r="E452" s="40"/>
      <c r="F452" s="213" t="s">
        <v>715</v>
      </c>
      <c r="G452" s="40"/>
      <c r="H452" s="40"/>
      <c r="I452" s="214"/>
      <c r="J452" s="40"/>
      <c r="K452" s="40"/>
      <c r="L452" s="44"/>
      <c r="M452" s="215"/>
      <c r="N452" s="216"/>
      <c r="O452" s="84"/>
      <c r="P452" s="84"/>
      <c r="Q452" s="84"/>
      <c r="R452" s="84"/>
      <c r="S452" s="84"/>
      <c r="T452" s="85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134</v>
      </c>
      <c r="AU452" s="17" t="s">
        <v>82</v>
      </c>
    </row>
    <row r="453" s="2" customFormat="1">
      <c r="A453" s="38"/>
      <c r="B453" s="39"/>
      <c r="C453" s="40"/>
      <c r="D453" s="217" t="s">
        <v>136</v>
      </c>
      <c r="E453" s="40"/>
      <c r="F453" s="218" t="s">
        <v>716</v>
      </c>
      <c r="G453" s="40"/>
      <c r="H453" s="40"/>
      <c r="I453" s="214"/>
      <c r="J453" s="40"/>
      <c r="K453" s="40"/>
      <c r="L453" s="44"/>
      <c r="M453" s="215"/>
      <c r="N453" s="216"/>
      <c r="O453" s="84"/>
      <c r="P453" s="84"/>
      <c r="Q453" s="84"/>
      <c r="R453" s="84"/>
      <c r="S453" s="84"/>
      <c r="T453" s="85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136</v>
      </c>
      <c r="AU453" s="17" t="s">
        <v>82</v>
      </c>
    </row>
    <row r="454" s="14" customFormat="1">
      <c r="A454" s="14"/>
      <c r="B454" s="230"/>
      <c r="C454" s="231"/>
      <c r="D454" s="212" t="s">
        <v>138</v>
      </c>
      <c r="E454" s="232" t="s">
        <v>19</v>
      </c>
      <c r="F454" s="233" t="s">
        <v>717</v>
      </c>
      <c r="G454" s="231"/>
      <c r="H454" s="232" t="s">
        <v>19</v>
      </c>
      <c r="I454" s="234"/>
      <c r="J454" s="231"/>
      <c r="K454" s="231"/>
      <c r="L454" s="235"/>
      <c r="M454" s="236"/>
      <c r="N454" s="237"/>
      <c r="O454" s="237"/>
      <c r="P454" s="237"/>
      <c r="Q454" s="237"/>
      <c r="R454" s="237"/>
      <c r="S454" s="237"/>
      <c r="T454" s="23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39" t="s">
        <v>138</v>
      </c>
      <c r="AU454" s="239" t="s">
        <v>82</v>
      </c>
      <c r="AV454" s="14" t="s">
        <v>80</v>
      </c>
      <c r="AW454" s="14" t="s">
        <v>37</v>
      </c>
      <c r="AX454" s="14" t="s">
        <v>75</v>
      </c>
      <c r="AY454" s="239" t="s">
        <v>126</v>
      </c>
    </row>
    <row r="455" s="13" customFormat="1">
      <c r="A455" s="13"/>
      <c r="B455" s="219"/>
      <c r="C455" s="220"/>
      <c r="D455" s="212" t="s">
        <v>138</v>
      </c>
      <c r="E455" s="221" t="s">
        <v>19</v>
      </c>
      <c r="F455" s="222" t="s">
        <v>265</v>
      </c>
      <c r="G455" s="220"/>
      <c r="H455" s="223">
        <v>0.66000000000000003</v>
      </c>
      <c r="I455" s="224"/>
      <c r="J455" s="220"/>
      <c r="K455" s="220"/>
      <c r="L455" s="225"/>
      <c r="M455" s="226"/>
      <c r="N455" s="227"/>
      <c r="O455" s="227"/>
      <c r="P455" s="227"/>
      <c r="Q455" s="227"/>
      <c r="R455" s="227"/>
      <c r="S455" s="227"/>
      <c r="T455" s="22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29" t="s">
        <v>138</v>
      </c>
      <c r="AU455" s="229" t="s">
        <v>82</v>
      </c>
      <c r="AV455" s="13" t="s">
        <v>82</v>
      </c>
      <c r="AW455" s="13" t="s">
        <v>37</v>
      </c>
      <c r="AX455" s="13" t="s">
        <v>75</v>
      </c>
      <c r="AY455" s="229" t="s">
        <v>126</v>
      </c>
    </row>
    <row r="456" s="14" customFormat="1">
      <c r="A456" s="14"/>
      <c r="B456" s="230"/>
      <c r="C456" s="231"/>
      <c r="D456" s="212" t="s">
        <v>138</v>
      </c>
      <c r="E456" s="232" t="s">
        <v>19</v>
      </c>
      <c r="F456" s="233" t="s">
        <v>283</v>
      </c>
      <c r="G456" s="231"/>
      <c r="H456" s="232" t="s">
        <v>19</v>
      </c>
      <c r="I456" s="234"/>
      <c r="J456" s="231"/>
      <c r="K456" s="231"/>
      <c r="L456" s="235"/>
      <c r="M456" s="236"/>
      <c r="N456" s="237"/>
      <c r="O456" s="237"/>
      <c r="P456" s="237"/>
      <c r="Q456" s="237"/>
      <c r="R456" s="237"/>
      <c r="S456" s="237"/>
      <c r="T456" s="238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39" t="s">
        <v>138</v>
      </c>
      <c r="AU456" s="239" t="s">
        <v>82</v>
      </c>
      <c r="AV456" s="14" t="s">
        <v>80</v>
      </c>
      <c r="AW456" s="14" t="s">
        <v>37</v>
      </c>
      <c r="AX456" s="14" t="s">
        <v>75</v>
      </c>
      <c r="AY456" s="239" t="s">
        <v>126</v>
      </c>
    </row>
    <row r="457" s="13" customFormat="1">
      <c r="A457" s="13"/>
      <c r="B457" s="219"/>
      <c r="C457" s="220"/>
      <c r="D457" s="212" t="s">
        <v>138</v>
      </c>
      <c r="E457" s="221" t="s">
        <v>19</v>
      </c>
      <c r="F457" s="222" t="s">
        <v>241</v>
      </c>
      <c r="G457" s="220"/>
      <c r="H457" s="223">
        <v>1.5609999999999999</v>
      </c>
      <c r="I457" s="224"/>
      <c r="J457" s="220"/>
      <c r="K457" s="220"/>
      <c r="L457" s="225"/>
      <c r="M457" s="226"/>
      <c r="N457" s="227"/>
      <c r="O457" s="227"/>
      <c r="P457" s="227"/>
      <c r="Q457" s="227"/>
      <c r="R457" s="227"/>
      <c r="S457" s="227"/>
      <c r="T457" s="22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29" t="s">
        <v>138</v>
      </c>
      <c r="AU457" s="229" t="s">
        <v>82</v>
      </c>
      <c r="AV457" s="13" t="s">
        <v>82</v>
      </c>
      <c r="AW457" s="13" t="s">
        <v>37</v>
      </c>
      <c r="AX457" s="13" t="s">
        <v>75</v>
      </c>
      <c r="AY457" s="229" t="s">
        <v>126</v>
      </c>
    </row>
    <row r="458" s="14" customFormat="1">
      <c r="A458" s="14"/>
      <c r="B458" s="230"/>
      <c r="C458" s="231"/>
      <c r="D458" s="212" t="s">
        <v>138</v>
      </c>
      <c r="E458" s="232" t="s">
        <v>19</v>
      </c>
      <c r="F458" s="233" t="s">
        <v>266</v>
      </c>
      <c r="G458" s="231"/>
      <c r="H458" s="232" t="s">
        <v>19</v>
      </c>
      <c r="I458" s="234"/>
      <c r="J458" s="231"/>
      <c r="K458" s="231"/>
      <c r="L458" s="235"/>
      <c r="M458" s="236"/>
      <c r="N458" s="237"/>
      <c r="O458" s="237"/>
      <c r="P458" s="237"/>
      <c r="Q458" s="237"/>
      <c r="R458" s="237"/>
      <c r="S458" s="237"/>
      <c r="T458" s="238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39" t="s">
        <v>138</v>
      </c>
      <c r="AU458" s="239" t="s">
        <v>82</v>
      </c>
      <c r="AV458" s="14" t="s">
        <v>80</v>
      </c>
      <c r="AW458" s="14" t="s">
        <v>37</v>
      </c>
      <c r="AX458" s="14" t="s">
        <v>75</v>
      </c>
      <c r="AY458" s="239" t="s">
        <v>126</v>
      </c>
    </row>
    <row r="459" s="13" customFormat="1">
      <c r="A459" s="13"/>
      <c r="B459" s="219"/>
      <c r="C459" s="220"/>
      <c r="D459" s="212" t="s">
        <v>138</v>
      </c>
      <c r="E459" s="221" t="s">
        <v>19</v>
      </c>
      <c r="F459" s="222" t="s">
        <v>718</v>
      </c>
      <c r="G459" s="220"/>
      <c r="H459" s="223">
        <v>0.12</v>
      </c>
      <c r="I459" s="224"/>
      <c r="J459" s="220"/>
      <c r="K459" s="220"/>
      <c r="L459" s="225"/>
      <c r="M459" s="226"/>
      <c r="N459" s="227"/>
      <c r="O459" s="227"/>
      <c r="P459" s="227"/>
      <c r="Q459" s="227"/>
      <c r="R459" s="227"/>
      <c r="S459" s="227"/>
      <c r="T459" s="22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29" t="s">
        <v>138</v>
      </c>
      <c r="AU459" s="229" t="s">
        <v>82</v>
      </c>
      <c r="AV459" s="13" t="s">
        <v>82</v>
      </c>
      <c r="AW459" s="13" t="s">
        <v>37</v>
      </c>
      <c r="AX459" s="13" t="s">
        <v>75</v>
      </c>
      <c r="AY459" s="229" t="s">
        <v>126</v>
      </c>
    </row>
    <row r="460" s="14" customFormat="1">
      <c r="A460" s="14"/>
      <c r="B460" s="230"/>
      <c r="C460" s="231"/>
      <c r="D460" s="212" t="s">
        <v>138</v>
      </c>
      <c r="E460" s="232" t="s">
        <v>19</v>
      </c>
      <c r="F460" s="233" t="s">
        <v>268</v>
      </c>
      <c r="G460" s="231"/>
      <c r="H460" s="232" t="s">
        <v>19</v>
      </c>
      <c r="I460" s="234"/>
      <c r="J460" s="231"/>
      <c r="K460" s="231"/>
      <c r="L460" s="235"/>
      <c r="M460" s="236"/>
      <c r="N460" s="237"/>
      <c r="O460" s="237"/>
      <c r="P460" s="237"/>
      <c r="Q460" s="237"/>
      <c r="R460" s="237"/>
      <c r="S460" s="237"/>
      <c r="T460" s="238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39" t="s">
        <v>138</v>
      </c>
      <c r="AU460" s="239" t="s">
        <v>82</v>
      </c>
      <c r="AV460" s="14" t="s">
        <v>80</v>
      </c>
      <c r="AW460" s="14" t="s">
        <v>37</v>
      </c>
      <c r="AX460" s="14" t="s">
        <v>75</v>
      </c>
      <c r="AY460" s="239" t="s">
        <v>126</v>
      </c>
    </row>
    <row r="461" s="13" customFormat="1">
      <c r="A461" s="13"/>
      <c r="B461" s="219"/>
      <c r="C461" s="220"/>
      <c r="D461" s="212" t="s">
        <v>138</v>
      </c>
      <c r="E461" s="221" t="s">
        <v>19</v>
      </c>
      <c r="F461" s="222" t="s">
        <v>719</v>
      </c>
      <c r="G461" s="220"/>
      <c r="H461" s="223">
        <v>2.3999999999999999</v>
      </c>
      <c r="I461" s="224"/>
      <c r="J461" s="220"/>
      <c r="K461" s="220"/>
      <c r="L461" s="225"/>
      <c r="M461" s="226"/>
      <c r="N461" s="227"/>
      <c r="O461" s="227"/>
      <c r="P461" s="227"/>
      <c r="Q461" s="227"/>
      <c r="R461" s="227"/>
      <c r="S461" s="227"/>
      <c r="T461" s="228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29" t="s">
        <v>138</v>
      </c>
      <c r="AU461" s="229" t="s">
        <v>82</v>
      </c>
      <c r="AV461" s="13" t="s">
        <v>82</v>
      </c>
      <c r="AW461" s="13" t="s">
        <v>37</v>
      </c>
      <c r="AX461" s="13" t="s">
        <v>75</v>
      </c>
      <c r="AY461" s="229" t="s">
        <v>126</v>
      </c>
    </row>
    <row r="462" s="15" customFormat="1">
      <c r="A462" s="15"/>
      <c r="B462" s="240"/>
      <c r="C462" s="241"/>
      <c r="D462" s="212" t="s">
        <v>138</v>
      </c>
      <c r="E462" s="242" t="s">
        <v>19</v>
      </c>
      <c r="F462" s="243" t="s">
        <v>217</v>
      </c>
      <c r="G462" s="241"/>
      <c r="H462" s="244">
        <v>4.7409999999999997</v>
      </c>
      <c r="I462" s="245"/>
      <c r="J462" s="241"/>
      <c r="K462" s="241"/>
      <c r="L462" s="246"/>
      <c r="M462" s="247"/>
      <c r="N462" s="248"/>
      <c r="O462" s="248"/>
      <c r="P462" s="248"/>
      <c r="Q462" s="248"/>
      <c r="R462" s="248"/>
      <c r="S462" s="248"/>
      <c r="T462" s="249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0" t="s">
        <v>138</v>
      </c>
      <c r="AU462" s="250" t="s">
        <v>82</v>
      </c>
      <c r="AV462" s="15" t="s">
        <v>132</v>
      </c>
      <c r="AW462" s="15" t="s">
        <v>37</v>
      </c>
      <c r="AX462" s="15" t="s">
        <v>80</v>
      </c>
      <c r="AY462" s="250" t="s">
        <v>126</v>
      </c>
    </row>
    <row r="463" s="2" customFormat="1" ht="24.15" customHeight="1">
      <c r="A463" s="38"/>
      <c r="B463" s="39"/>
      <c r="C463" s="198" t="s">
        <v>720</v>
      </c>
      <c r="D463" s="198" t="s">
        <v>128</v>
      </c>
      <c r="E463" s="199" t="s">
        <v>721</v>
      </c>
      <c r="F463" s="200" t="s">
        <v>722</v>
      </c>
      <c r="G463" s="201" t="s">
        <v>211</v>
      </c>
      <c r="H463" s="202">
        <v>3.9409999999999998</v>
      </c>
      <c r="I463" s="203"/>
      <c r="J463" s="204">
        <f>ROUND(I463*H463,2)</f>
        <v>0</v>
      </c>
      <c r="K463" s="205"/>
      <c r="L463" s="44"/>
      <c r="M463" s="206" t="s">
        <v>19</v>
      </c>
      <c r="N463" s="207" t="s">
        <v>46</v>
      </c>
      <c r="O463" s="84"/>
      <c r="P463" s="208">
        <f>O463*H463</f>
        <v>0</v>
      </c>
      <c r="Q463" s="208">
        <v>0</v>
      </c>
      <c r="R463" s="208">
        <f>Q463*H463</f>
        <v>0</v>
      </c>
      <c r="S463" s="208">
        <v>0</v>
      </c>
      <c r="T463" s="209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10" t="s">
        <v>242</v>
      </c>
      <c r="AT463" s="210" t="s">
        <v>128</v>
      </c>
      <c r="AU463" s="210" t="s">
        <v>82</v>
      </c>
      <c r="AY463" s="17" t="s">
        <v>126</v>
      </c>
      <c r="BE463" s="211">
        <f>IF(N463="základní",J463,0)</f>
        <v>0</v>
      </c>
      <c r="BF463" s="211">
        <f>IF(N463="snížená",J463,0)</f>
        <v>0</v>
      </c>
      <c r="BG463" s="211">
        <f>IF(N463="zákl. přenesená",J463,0)</f>
        <v>0</v>
      </c>
      <c r="BH463" s="211">
        <f>IF(N463="sníž. přenesená",J463,0)</f>
        <v>0</v>
      </c>
      <c r="BI463" s="211">
        <f>IF(N463="nulová",J463,0)</f>
        <v>0</v>
      </c>
      <c r="BJ463" s="17" t="s">
        <v>80</v>
      </c>
      <c r="BK463" s="211">
        <f>ROUND(I463*H463,2)</f>
        <v>0</v>
      </c>
      <c r="BL463" s="17" t="s">
        <v>242</v>
      </c>
      <c r="BM463" s="210" t="s">
        <v>723</v>
      </c>
    </row>
    <row r="464" s="2" customFormat="1">
      <c r="A464" s="38"/>
      <c r="B464" s="39"/>
      <c r="C464" s="40"/>
      <c r="D464" s="212" t="s">
        <v>134</v>
      </c>
      <c r="E464" s="40"/>
      <c r="F464" s="213" t="s">
        <v>724</v>
      </c>
      <c r="G464" s="40"/>
      <c r="H464" s="40"/>
      <c r="I464" s="214"/>
      <c r="J464" s="40"/>
      <c r="K464" s="40"/>
      <c r="L464" s="44"/>
      <c r="M464" s="215"/>
      <c r="N464" s="216"/>
      <c r="O464" s="84"/>
      <c r="P464" s="84"/>
      <c r="Q464" s="84"/>
      <c r="R464" s="84"/>
      <c r="S464" s="84"/>
      <c r="T464" s="85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134</v>
      </c>
      <c r="AU464" s="17" t="s">
        <v>82</v>
      </c>
    </row>
    <row r="465" s="2" customFormat="1">
      <c r="A465" s="38"/>
      <c r="B465" s="39"/>
      <c r="C465" s="40"/>
      <c r="D465" s="217" t="s">
        <v>136</v>
      </c>
      <c r="E465" s="40"/>
      <c r="F465" s="218" t="s">
        <v>725</v>
      </c>
      <c r="G465" s="40"/>
      <c r="H465" s="40"/>
      <c r="I465" s="214"/>
      <c r="J465" s="40"/>
      <c r="K465" s="40"/>
      <c r="L465" s="44"/>
      <c r="M465" s="215"/>
      <c r="N465" s="216"/>
      <c r="O465" s="84"/>
      <c r="P465" s="84"/>
      <c r="Q465" s="84"/>
      <c r="R465" s="84"/>
      <c r="S465" s="84"/>
      <c r="T465" s="85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136</v>
      </c>
      <c r="AU465" s="17" t="s">
        <v>82</v>
      </c>
    </row>
    <row r="466" s="12" customFormat="1" ht="25.92" customHeight="1">
      <c r="A466" s="12"/>
      <c r="B466" s="182"/>
      <c r="C466" s="183"/>
      <c r="D466" s="184" t="s">
        <v>74</v>
      </c>
      <c r="E466" s="185" t="s">
        <v>498</v>
      </c>
      <c r="F466" s="185" t="s">
        <v>726</v>
      </c>
      <c r="G466" s="183"/>
      <c r="H466" s="183"/>
      <c r="I466" s="186"/>
      <c r="J466" s="187">
        <f>BK466</f>
        <v>0</v>
      </c>
      <c r="K466" s="183"/>
      <c r="L466" s="188"/>
      <c r="M466" s="189"/>
      <c r="N466" s="190"/>
      <c r="O466" s="190"/>
      <c r="P466" s="191">
        <f>P467+P492</f>
        <v>0</v>
      </c>
      <c r="Q466" s="190"/>
      <c r="R466" s="191">
        <f>R467+R492</f>
        <v>0.35592500000000005</v>
      </c>
      <c r="S466" s="190"/>
      <c r="T466" s="192">
        <f>T467+T492</f>
        <v>0.9375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193" t="s">
        <v>145</v>
      </c>
      <c r="AT466" s="194" t="s">
        <v>74</v>
      </c>
      <c r="AU466" s="194" t="s">
        <v>75</v>
      </c>
      <c r="AY466" s="193" t="s">
        <v>126</v>
      </c>
      <c r="BK466" s="195">
        <f>BK467+BK492</f>
        <v>0</v>
      </c>
    </row>
    <row r="467" s="12" customFormat="1" ht="22.8" customHeight="1">
      <c r="A467" s="12"/>
      <c r="B467" s="182"/>
      <c r="C467" s="183"/>
      <c r="D467" s="184" t="s">
        <v>74</v>
      </c>
      <c r="E467" s="196" t="s">
        <v>727</v>
      </c>
      <c r="F467" s="196" t="s">
        <v>728</v>
      </c>
      <c r="G467" s="183"/>
      <c r="H467" s="183"/>
      <c r="I467" s="186"/>
      <c r="J467" s="197">
        <f>BK467</f>
        <v>0</v>
      </c>
      <c r="K467" s="183"/>
      <c r="L467" s="188"/>
      <c r="M467" s="189"/>
      <c r="N467" s="190"/>
      <c r="O467" s="190"/>
      <c r="P467" s="191">
        <f>SUM(P468:P491)</f>
        <v>0</v>
      </c>
      <c r="Q467" s="190"/>
      <c r="R467" s="191">
        <f>SUM(R468:R491)</f>
        <v>0.049310000000000007</v>
      </c>
      <c r="S467" s="190"/>
      <c r="T467" s="192">
        <f>SUM(T468:T491)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93" t="s">
        <v>145</v>
      </c>
      <c r="AT467" s="194" t="s">
        <v>74</v>
      </c>
      <c r="AU467" s="194" t="s">
        <v>80</v>
      </c>
      <c r="AY467" s="193" t="s">
        <v>126</v>
      </c>
      <c r="BK467" s="195">
        <f>SUM(BK468:BK491)</f>
        <v>0</v>
      </c>
    </row>
    <row r="468" s="2" customFormat="1" ht="37.8" customHeight="1">
      <c r="A468" s="38"/>
      <c r="B468" s="39"/>
      <c r="C468" s="198" t="s">
        <v>729</v>
      </c>
      <c r="D468" s="198" t="s">
        <v>128</v>
      </c>
      <c r="E468" s="199" t="s">
        <v>730</v>
      </c>
      <c r="F468" s="200" t="s">
        <v>731</v>
      </c>
      <c r="G468" s="201" t="s">
        <v>296</v>
      </c>
      <c r="H468" s="202">
        <v>15</v>
      </c>
      <c r="I468" s="203"/>
      <c r="J468" s="204">
        <f>ROUND(I468*H468,2)</f>
        <v>0</v>
      </c>
      <c r="K468" s="205"/>
      <c r="L468" s="44"/>
      <c r="M468" s="206" t="s">
        <v>19</v>
      </c>
      <c r="N468" s="207" t="s">
        <v>46</v>
      </c>
      <c r="O468" s="84"/>
      <c r="P468" s="208">
        <f>O468*H468</f>
        <v>0</v>
      </c>
      <c r="Q468" s="208">
        <v>0</v>
      </c>
      <c r="R468" s="208">
        <f>Q468*H468</f>
        <v>0</v>
      </c>
      <c r="S468" s="208">
        <v>0</v>
      </c>
      <c r="T468" s="209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10" t="s">
        <v>581</v>
      </c>
      <c r="AT468" s="210" t="s">
        <v>128</v>
      </c>
      <c r="AU468" s="210" t="s">
        <v>82</v>
      </c>
      <c r="AY468" s="17" t="s">
        <v>126</v>
      </c>
      <c r="BE468" s="211">
        <f>IF(N468="základní",J468,0)</f>
        <v>0</v>
      </c>
      <c r="BF468" s="211">
        <f>IF(N468="snížená",J468,0)</f>
        <v>0</v>
      </c>
      <c r="BG468" s="211">
        <f>IF(N468="zákl. přenesená",J468,0)</f>
        <v>0</v>
      </c>
      <c r="BH468" s="211">
        <f>IF(N468="sníž. přenesená",J468,0)</f>
        <v>0</v>
      </c>
      <c r="BI468" s="211">
        <f>IF(N468="nulová",J468,0)</f>
        <v>0</v>
      </c>
      <c r="BJ468" s="17" t="s">
        <v>80</v>
      </c>
      <c r="BK468" s="211">
        <f>ROUND(I468*H468,2)</f>
        <v>0</v>
      </c>
      <c r="BL468" s="17" t="s">
        <v>581</v>
      </c>
      <c r="BM468" s="210" t="s">
        <v>732</v>
      </c>
    </row>
    <row r="469" s="2" customFormat="1">
      <c r="A469" s="38"/>
      <c r="B469" s="39"/>
      <c r="C469" s="40"/>
      <c r="D469" s="212" t="s">
        <v>134</v>
      </c>
      <c r="E469" s="40"/>
      <c r="F469" s="213" t="s">
        <v>733</v>
      </c>
      <c r="G469" s="40"/>
      <c r="H469" s="40"/>
      <c r="I469" s="214"/>
      <c r="J469" s="40"/>
      <c r="K469" s="40"/>
      <c r="L469" s="44"/>
      <c r="M469" s="215"/>
      <c r="N469" s="216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134</v>
      </c>
      <c r="AU469" s="17" t="s">
        <v>82</v>
      </c>
    </row>
    <row r="470" s="2" customFormat="1">
      <c r="A470" s="38"/>
      <c r="B470" s="39"/>
      <c r="C470" s="40"/>
      <c r="D470" s="217" t="s">
        <v>136</v>
      </c>
      <c r="E470" s="40"/>
      <c r="F470" s="218" t="s">
        <v>734</v>
      </c>
      <c r="G470" s="40"/>
      <c r="H470" s="40"/>
      <c r="I470" s="214"/>
      <c r="J470" s="40"/>
      <c r="K470" s="40"/>
      <c r="L470" s="44"/>
      <c r="M470" s="215"/>
      <c r="N470" s="216"/>
      <c r="O470" s="84"/>
      <c r="P470" s="84"/>
      <c r="Q470" s="84"/>
      <c r="R470" s="84"/>
      <c r="S470" s="84"/>
      <c r="T470" s="85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136</v>
      </c>
      <c r="AU470" s="17" t="s">
        <v>82</v>
      </c>
    </row>
    <row r="471" s="2" customFormat="1" ht="16.5" customHeight="1">
      <c r="A471" s="38"/>
      <c r="B471" s="39"/>
      <c r="C471" s="251" t="s">
        <v>735</v>
      </c>
      <c r="D471" s="251" t="s">
        <v>498</v>
      </c>
      <c r="E471" s="252" t="s">
        <v>736</v>
      </c>
      <c r="F471" s="253" t="s">
        <v>737</v>
      </c>
      <c r="G471" s="254" t="s">
        <v>738</v>
      </c>
      <c r="H471" s="255">
        <v>15</v>
      </c>
      <c r="I471" s="256"/>
      <c r="J471" s="257">
        <f>ROUND(I471*H471,2)</f>
        <v>0</v>
      </c>
      <c r="K471" s="258"/>
      <c r="L471" s="259"/>
      <c r="M471" s="260" t="s">
        <v>19</v>
      </c>
      <c r="N471" s="261" t="s">
        <v>46</v>
      </c>
      <c r="O471" s="84"/>
      <c r="P471" s="208">
        <f>O471*H471</f>
        <v>0</v>
      </c>
      <c r="Q471" s="208">
        <v>0.001</v>
      </c>
      <c r="R471" s="208">
        <f>Q471*H471</f>
        <v>0.014999999999999999</v>
      </c>
      <c r="S471" s="208">
        <v>0</v>
      </c>
      <c r="T471" s="209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0" t="s">
        <v>739</v>
      </c>
      <c r="AT471" s="210" t="s">
        <v>498</v>
      </c>
      <c r="AU471" s="210" t="s">
        <v>82</v>
      </c>
      <c r="AY471" s="17" t="s">
        <v>126</v>
      </c>
      <c r="BE471" s="211">
        <f>IF(N471="základní",J471,0)</f>
        <v>0</v>
      </c>
      <c r="BF471" s="211">
        <f>IF(N471="snížená",J471,0)</f>
        <v>0</v>
      </c>
      <c r="BG471" s="211">
        <f>IF(N471="zákl. přenesená",J471,0)</f>
        <v>0</v>
      </c>
      <c r="BH471" s="211">
        <f>IF(N471="sníž. přenesená",J471,0)</f>
        <v>0</v>
      </c>
      <c r="BI471" s="211">
        <f>IF(N471="nulová",J471,0)</f>
        <v>0</v>
      </c>
      <c r="BJ471" s="17" t="s">
        <v>80</v>
      </c>
      <c r="BK471" s="211">
        <f>ROUND(I471*H471,2)</f>
        <v>0</v>
      </c>
      <c r="BL471" s="17" t="s">
        <v>739</v>
      </c>
      <c r="BM471" s="210" t="s">
        <v>740</v>
      </c>
    </row>
    <row r="472" s="2" customFormat="1">
      <c r="A472" s="38"/>
      <c r="B472" s="39"/>
      <c r="C472" s="40"/>
      <c r="D472" s="212" t="s">
        <v>134</v>
      </c>
      <c r="E472" s="40"/>
      <c r="F472" s="213" t="s">
        <v>737</v>
      </c>
      <c r="G472" s="40"/>
      <c r="H472" s="40"/>
      <c r="I472" s="214"/>
      <c r="J472" s="40"/>
      <c r="K472" s="40"/>
      <c r="L472" s="44"/>
      <c r="M472" s="215"/>
      <c r="N472" s="216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134</v>
      </c>
      <c r="AU472" s="17" t="s">
        <v>82</v>
      </c>
    </row>
    <row r="473" s="2" customFormat="1" ht="37.8" customHeight="1">
      <c r="A473" s="38"/>
      <c r="B473" s="39"/>
      <c r="C473" s="198" t="s">
        <v>741</v>
      </c>
      <c r="D473" s="198" t="s">
        <v>128</v>
      </c>
      <c r="E473" s="199" t="s">
        <v>742</v>
      </c>
      <c r="F473" s="200" t="s">
        <v>743</v>
      </c>
      <c r="G473" s="201" t="s">
        <v>296</v>
      </c>
      <c r="H473" s="202">
        <v>20</v>
      </c>
      <c r="I473" s="203"/>
      <c r="J473" s="204">
        <f>ROUND(I473*H473,2)</f>
        <v>0</v>
      </c>
      <c r="K473" s="205"/>
      <c r="L473" s="44"/>
      <c r="M473" s="206" t="s">
        <v>19</v>
      </c>
      <c r="N473" s="207" t="s">
        <v>46</v>
      </c>
      <c r="O473" s="84"/>
      <c r="P473" s="208">
        <f>O473*H473</f>
        <v>0</v>
      </c>
      <c r="Q473" s="208">
        <v>0</v>
      </c>
      <c r="R473" s="208">
        <f>Q473*H473</f>
        <v>0</v>
      </c>
      <c r="S473" s="208">
        <v>0</v>
      </c>
      <c r="T473" s="209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10" t="s">
        <v>581</v>
      </c>
      <c r="AT473" s="210" t="s">
        <v>128</v>
      </c>
      <c r="AU473" s="210" t="s">
        <v>82</v>
      </c>
      <c r="AY473" s="17" t="s">
        <v>126</v>
      </c>
      <c r="BE473" s="211">
        <f>IF(N473="základní",J473,0)</f>
        <v>0</v>
      </c>
      <c r="BF473" s="211">
        <f>IF(N473="snížená",J473,0)</f>
        <v>0</v>
      </c>
      <c r="BG473" s="211">
        <f>IF(N473="zákl. přenesená",J473,0)</f>
        <v>0</v>
      </c>
      <c r="BH473" s="211">
        <f>IF(N473="sníž. přenesená",J473,0)</f>
        <v>0</v>
      </c>
      <c r="BI473" s="211">
        <f>IF(N473="nulová",J473,0)</f>
        <v>0</v>
      </c>
      <c r="BJ473" s="17" t="s">
        <v>80</v>
      </c>
      <c r="BK473" s="211">
        <f>ROUND(I473*H473,2)</f>
        <v>0</v>
      </c>
      <c r="BL473" s="17" t="s">
        <v>581</v>
      </c>
      <c r="BM473" s="210" t="s">
        <v>744</v>
      </c>
    </row>
    <row r="474" s="2" customFormat="1">
      <c r="A474" s="38"/>
      <c r="B474" s="39"/>
      <c r="C474" s="40"/>
      <c r="D474" s="212" t="s">
        <v>134</v>
      </c>
      <c r="E474" s="40"/>
      <c r="F474" s="213" t="s">
        <v>745</v>
      </c>
      <c r="G474" s="40"/>
      <c r="H474" s="40"/>
      <c r="I474" s="214"/>
      <c r="J474" s="40"/>
      <c r="K474" s="40"/>
      <c r="L474" s="44"/>
      <c r="M474" s="215"/>
      <c r="N474" s="216"/>
      <c r="O474" s="84"/>
      <c r="P474" s="84"/>
      <c r="Q474" s="84"/>
      <c r="R474" s="84"/>
      <c r="S474" s="84"/>
      <c r="T474" s="85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134</v>
      </c>
      <c r="AU474" s="17" t="s">
        <v>82</v>
      </c>
    </row>
    <row r="475" s="2" customFormat="1">
      <c r="A475" s="38"/>
      <c r="B475" s="39"/>
      <c r="C475" s="40"/>
      <c r="D475" s="217" t="s">
        <v>136</v>
      </c>
      <c r="E475" s="40"/>
      <c r="F475" s="218" t="s">
        <v>746</v>
      </c>
      <c r="G475" s="40"/>
      <c r="H475" s="40"/>
      <c r="I475" s="214"/>
      <c r="J475" s="40"/>
      <c r="K475" s="40"/>
      <c r="L475" s="44"/>
      <c r="M475" s="215"/>
      <c r="N475" s="216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136</v>
      </c>
      <c r="AU475" s="17" t="s">
        <v>82</v>
      </c>
    </row>
    <row r="476" s="2" customFormat="1" ht="16.5" customHeight="1">
      <c r="A476" s="38"/>
      <c r="B476" s="39"/>
      <c r="C476" s="251" t="s">
        <v>747</v>
      </c>
      <c r="D476" s="251" t="s">
        <v>498</v>
      </c>
      <c r="E476" s="252" t="s">
        <v>748</v>
      </c>
      <c r="F476" s="253" t="s">
        <v>749</v>
      </c>
      <c r="G476" s="254" t="s">
        <v>738</v>
      </c>
      <c r="H476" s="255">
        <v>16</v>
      </c>
      <c r="I476" s="256"/>
      <c r="J476" s="257">
        <f>ROUND(I476*H476,2)</f>
        <v>0</v>
      </c>
      <c r="K476" s="258"/>
      <c r="L476" s="259"/>
      <c r="M476" s="260" t="s">
        <v>19</v>
      </c>
      <c r="N476" s="261" t="s">
        <v>46</v>
      </c>
      <c r="O476" s="84"/>
      <c r="P476" s="208">
        <f>O476*H476</f>
        <v>0</v>
      </c>
      <c r="Q476" s="208">
        <v>0.001</v>
      </c>
      <c r="R476" s="208">
        <f>Q476*H476</f>
        <v>0.016</v>
      </c>
      <c r="S476" s="208">
        <v>0</v>
      </c>
      <c r="T476" s="209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10" t="s">
        <v>739</v>
      </c>
      <c r="AT476" s="210" t="s">
        <v>498</v>
      </c>
      <c r="AU476" s="210" t="s">
        <v>82</v>
      </c>
      <c r="AY476" s="17" t="s">
        <v>126</v>
      </c>
      <c r="BE476" s="211">
        <f>IF(N476="základní",J476,0)</f>
        <v>0</v>
      </c>
      <c r="BF476" s="211">
        <f>IF(N476="snížená",J476,0)</f>
        <v>0</v>
      </c>
      <c r="BG476" s="211">
        <f>IF(N476="zákl. přenesená",J476,0)</f>
        <v>0</v>
      </c>
      <c r="BH476" s="211">
        <f>IF(N476="sníž. přenesená",J476,0)</f>
        <v>0</v>
      </c>
      <c r="BI476" s="211">
        <f>IF(N476="nulová",J476,0)</f>
        <v>0</v>
      </c>
      <c r="BJ476" s="17" t="s">
        <v>80</v>
      </c>
      <c r="BK476" s="211">
        <f>ROUND(I476*H476,2)</f>
        <v>0</v>
      </c>
      <c r="BL476" s="17" t="s">
        <v>739</v>
      </c>
      <c r="BM476" s="210" t="s">
        <v>750</v>
      </c>
    </row>
    <row r="477" s="2" customFormat="1">
      <c r="A477" s="38"/>
      <c r="B477" s="39"/>
      <c r="C477" s="40"/>
      <c r="D477" s="212" t="s">
        <v>134</v>
      </c>
      <c r="E477" s="40"/>
      <c r="F477" s="213" t="s">
        <v>749</v>
      </c>
      <c r="G477" s="40"/>
      <c r="H477" s="40"/>
      <c r="I477" s="214"/>
      <c r="J477" s="40"/>
      <c r="K477" s="40"/>
      <c r="L477" s="44"/>
      <c r="M477" s="215"/>
      <c r="N477" s="216"/>
      <c r="O477" s="84"/>
      <c r="P477" s="84"/>
      <c r="Q477" s="84"/>
      <c r="R477" s="84"/>
      <c r="S477" s="84"/>
      <c r="T477" s="85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134</v>
      </c>
      <c r="AU477" s="17" t="s">
        <v>82</v>
      </c>
    </row>
    <row r="478" s="2" customFormat="1" ht="21.75" customHeight="1">
      <c r="A478" s="38"/>
      <c r="B478" s="39"/>
      <c r="C478" s="198" t="s">
        <v>751</v>
      </c>
      <c r="D478" s="198" t="s">
        <v>128</v>
      </c>
      <c r="E478" s="199" t="s">
        <v>752</v>
      </c>
      <c r="F478" s="200" t="s">
        <v>753</v>
      </c>
      <c r="G478" s="201" t="s">
        <v>279</v>
      </c>
      <c r="H478" s="202">
        <v>11</v>
      </c>
      <c r="I478" s="203"/>
      <c r="J478" s="204">
        <f>ROUND(I478*H478,2)</f>
        <v>0</v>
      </c>
      <c r="K478" s="205"/>
      <c r="L478" s="44"/>
      <c r="M478" s="206" t="s">
        <v>19</v>
      </c>
      <c r="N478" s="207" t="s">
        <v>46</v>
      </c>
      <c r="O478" s="84"/>
      <c r="P478" s="208">
        <f>O478*H478</f>
        <v>0</v>
      </c>
      <c r="Q478" s="208">
        <v>0</v>
      </c>
      <c r="R478" s="208">
        <f>Q478*H478</f>
        <v>0</v>
      </c>
      <c r="S478" s="208">
        <v>0</v>
      </c>
      <c r="T478" s="209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10" t="s">
        <v>581</v>
      </c>
      <c r="AT478" s="210" t="s">
        <v>128</v>
      </c>
      <c r="AU478" s="210" t="s">
        <v>82</v>
      </c>
      <c r="AY478" s="17" t="s">
        <v>126</v>
      </c>
      <c r="BE478" s="211">
        <f>IF(N478="základní",J478,0)</f>
        <v>0</v>
      </c>
      <c r="BF478" s="211">
        <f>IF(N478="snížená",J478,0)</f>
        <v>0</v>
      </c>
      <c r="BG478" s="211">
        <f>IF(N478="zákl. přenesená",J478,0)</f>
        <v>0</v>
      </c>
      <c r="BH478" s="211">
        <f>IF(N478="sníž. přenesená",J478,0)</f>
        <v>0</v>
      </c>
      <c r="BI478" s="211">
        <f>IF(N478="nulová",J478,0)</f>
        <v>0</v>
      </c>
      <c r="BJ478" s="17" t="s">
        <v>80</v>
      </c>
      <c r="BK478" s="211">
        <f>ROUND(I478*H478,2)</f>
        <v>0</v>
      </c>
      <c r="BL478" s="17" t="s">
        <v>581</v>
      </c>
      <c r="BM478" s="210" t="s">
        <v>754</v>
      </c>
    </row>
    <row r="479" s="2" customFormat="1">
      <c r="A479" s="38"/>
      <c r="B479" s="39"/>
      <c r="C479" s="40"/>
      <c r="D479" s="212" t="s">
        <v>134</v>
      </c>
      <c r="E479" s="40"/>
      <c r="F479" s="213" t="s">
        <v>755</v>
      </c>
      <c r="G479" s="40"/>
      <c r="H479" s="40"/>
      <c r="I479" s="214"/>
      <c r="J479" s="40"/>
      <c r="K479" s="40"/>
      <c r="L479" s="44"/>
      <c r="M479" s="215"/>
      <c r="N479" s="216"/>
      <c r="O479" s="84"/>
      <c r="P479" s="84"/>
      <c r="Q479" s="84"/>
      <c r="R479" s="84"/>
      <c r="S479" s="84"/>
      <c r="T479" s="85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134</v>
      </c>
      <c r="AU479" s="17" t="s">
        <v>82</v>
      </c>
    </row>
    <row r="480" s="2" customFormat="1">
      <c r="A480" s="38"/>
      <c r="B480" s="39"/>
      <c r="C480" s="40"/>
      <c r="D480" s="217" t="s">
        <v>136</v>
      </c>
      <c r="E480" s="40"/>
      <c r="F480" s="218" t="s">
        <v>756</v>
      </c>
      <c r="G480" s="40"/>
      <c r="H480" s="40"/>
      <c r="I480" s="214"/>
      <c r="J480" s="40"/>
      <c r="K480" s="40"/>
      <c r="L480" s="44"/>
      <c r="M480" s="215"/>
      <c r="N480" s="216"/>
      <c r="O480" s="84"/>
      <c r="P480" s="84"/>
      <c r="Q480" s="84"/>
      <c r="R480" s="84"/>
      <c r="S480" s="84"/>
      <c r="T480" s="85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136</v>
      </c>
      <c r="AU480" s="17" t="s">
        <v>82</v>
      </c>
    </row>
    <row r="481" s="2" customFormat="1" ht="16.5" customHeight="1">
      <c r="A481" s="38"/>
      <c r="B481" s="39"/>
      <c r="C481" s="251" t="s">
        <v>757</v>
      </c>
      <c r="D481" s="251" t="s">
        <v>498</v>
      </c>
      <c r="E481" s="252" t="s">
        <v>758</v>
      </c>
      <c r="F481" s="253" t="s">
        <v>759</v>
      </c>
      <c r="G481" s="254" t="s">
        <v>279</v>
      </c>
      <c r="H481" s="255">
        <v>3</v>
      </c>
      <c r="I481" s="256"/>
      <c r="J481" s="257">
        <f>ROUND(I481*H481,2)</f>
        <v>0</v>
      </c>
      <c r="K481" s="258"/>
      <c r="L481" s="259"/>
      <c r="M481" s="260" t="s">
        <v>19</v>
      </c>
      <c r="N481" s="261" t="s">
        <v>46</v>
      </c>
      <c r="O481" s="84"/>
      <c r="P481" s="208">
        <f>O481*H481</f>
        <v>0</v>
      </c>
      <c r="Q481" s="208">
        <v>0.00044999999999999999</v>
      </c>
      <c r="R481" s="208">
        <f>Q481*H481</f>
        <v>0.0013500000000000001</v>
      </c>
      <c r="S481" s="208">
        <v>0</v>
      </c>
      <c r="T481" s="209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10" t="s">
        <v>739</v>
      </c>
      <c r="AT481" s="210" t="s">
        <v>498</v>
      </c>
      <c r="AU481" s="210" t="s">
        <v>82</v>
      </c>
      <c r="AY481" s="17" t="s">
        <v>126</v>
      </c>
      <c r="BE481" s="211">
        <f>IF(N481="základní",J481,0)</f>
        <v>0</v>
      </c>
      <c r="BF481" s="211">
        <f>IF(N481="snížená",J481,0)</f>
        <v>0</v>
      </c>
      <c r="BG481" s="211">
        <f>IF(N481="zákl. přenesená",J481,0)</f>
        <v>0</v>
      </c>
      <c r="BH481" s="211">
        <f>IF(N481="sníž. přenesená",J481,0)</f>
        <v>0</v>
      </c>
      <c r="BI481" s="211">
        <f>IF(N481="nulová",J481,0)</f>
        <v>0</v>
      </c>
      <c r="BJ481" s="17" t="s">
        <v>80</v>
      </c>
      <c r="BK481" s="211">
        <f>ROUND(I481*H481,2)</f>
        <v>0</v>
      </c>
      <c r="BL481" s="17" t="s">
        <v>739</v>
      </c>
      <c r="BM481" s="210" t="s">
        <v>760</v>
      </c>
    </row>
    <row r="482" s="2" customFormat="1">
      <c r="A482" s="38"/>
      <c r="B482" s="39"/>
      <c r="C482" s="40"/>
      <c r="D482" s="212" t="s">
        <v>134</v>
      </c>
      <c r="E482" s="40"/>
      <c r="F482" s="213" t="s">
        <v>759</v>
      </c>
      <c r="G482" s="40"/>
      <c r="H482" s="40"/>
      <c r="I482" s="214"/>
      <c r="J482" s="40"/>
      <c r="K482" s="40"/>
      <c r="L482" s="44"/>
      <c r="M482" s="215"/>
      <c r="N482" s="216"/>
      <c r="O482" s="84"/>
      <c r="P482" s="84"/>
      <c r="Q482" s="84"/>
      <c r="R482" s="84"/>
      <c r="S482" s="84"/>
      <c r="T482" s="85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134</v>
      </c>
      <c r="AU482" s="17" t="s">
        <v>82</v>
      </c>
    </row>
    <row r="483" s="2" customFormat="1" ht="16.5" customHeight="1">
      <c r="A483" s="38"/>
      <c r="B483" s="39"/>
      <c r="C483" s="251" t="s">
        <v>761</v>
      </c>
      <c r="D483" s="251" t="s">
        <v>498</v>
      </c>
      <c r="E483" s="252" t="s">
        <v>762</v>
      </c>
      <c r="F483" s="253" t="s">
        <v>763</v>
      </c>
      <c r="G483" s="254" t="s">
        <v>279</v>
      </c>
      <c r="H483" s="255">
        <v>2</v>
      </c>
      <c r="I483" s="256"/>
      <c r="J483" s="257">
        <f>ROUND(I483*H483,2)</f>
        <v>0</v>
      </c>
      <c r="K483" s="258"/>
      <c r="L483" s="259"/>
      <c r="M483" s="260" t="s">
        <v>19</v>
      </c>
      <c r="N483" s="261" t="s">
        <v>46</v>
      </c>
      <c r="O483" s="84"/>
      <c r="P483" s="208">
        <f>O483*H483</f>
        <v>0</v>
      </c>
      <c r="Q483" s="208">
        <v>0.00023000000000000001</v>
      </c>
      <c r="R483" s="208">
        <f>Q483*H483</f>
        <v>0.00046000000000000001</v>
      </c>
      <c r="S483" s="208">
        <v>0</v>
      </c>
      <c r="T483" s="209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10" t="s">
        <v>739</v>
      </c>
      <c r="AT483" s="210" t="s">
        <v>498</v>
      </c>
      <c r="AU483" s="210" t="s">
        <v>82</v>
      </c>
      <c r="AY483" s="17" t="s">
        <v>126</v>
      </c>
      <c r="BE483" s="211">
        <f>IF(N483="základní",J483,0)</f>
        <v>0</v>
      </c>
      <c r="BF483" s="211">
        <f>IF(N483="snížená",J483,0)</f>
        <v>0</v>
      </c>
      <c r="BG483" s="211">
        <f>IF(N483="zákl. přenesená",J483,0)</f>
        <v>0</v>
      </c>
      <c r="BH483" s="211">
        <f>IF(N483="sníž. přenesená",J483,0)</f>
        <v>0</v>
      </c>
      <c r="BI483" s="211">
        <f>IF(N483="nulová",J483,0)</f>
        <v>0</v>
      </c>
      <c r="BJ483" s="17" t="s">
        <v>80</v>
      </c>
      <c r="BK483" s="211">
        <f>ROUND(I483*H483,2)</f>
        <v>0</v>
      </c>
      <c r="BL483" s="17" t="s">
        <v>739</v>
      </c>
      <c r="BM483" s="210" t="s">
        <v>764</v>
      </c>
    </row>
    <row r="484" s="2" customFormat="1">
      <c r="A484" s="38"/>
      <c r="B484" s="39"/>
      <c r="C484" s="40"/>
      <c r="D484" s="212" t="s">
        <v>134</v>
      </c>
      <c r="E484" s="40"/>
      <c r="F484" s="213" t="s">
        <v>763</v>
      </c>
      <c r="G484" s="40"/>
      <c r="H484" s="40"/>
      <c r="I484" s="214"/>
      <c r="J484" s="40"/>
      <c r="K484" s="40"/>
      <c r="L484" s="44"/>
      <c r="M484" s="215"/>
      <c r="N484" s="216"/>
      <c r="O484" s="84"/>
      <c r="P484" s="84"/>
      <c r="Q484" s="84"/>
      <c r="R484" s="84"/>
      <c r="S484" s="84"/>
      <c r="T484" s="85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134</v>
      </c>
      <c r="AU484" s="17" t="s">
        <v>82</v>
      </c>
    </row>
    <row r="485" s="2" customFormat="1" ht="24.15" customHeight="1">
      <c r="A485" s="38"/>
      <c r="B485" s="39"/>
      <c r="C485" s="251" t="s">
        <v>765</v>
      </c>
      <c r="D485" s="251" t="s">
        <v>498</v>
      </c>
      <c r="E485" s="252" t="s">
        <v>766</v>
      </c>
      <c r="F485" s="253" t="s">
        <v>767</v>
      </c>
      <c r="G485" s="254" t="s">
        <v>279</v>
      </c>
      <c r="H485" s="255">
        <v>6</v>
      </c>
      <c r="I485" s="256"/>
      <c r="J485" s="257">
        <f>ROUND(I485*H485,2)</f>
        <v>0</v>
      </c>
      <c r="K485" s="258"/>
      <c r="L485" s="259"/>
      <c r="M485" s="260" t="s">
        <v>19</v>
      </c>
      <c r="N485" s="261" t="s">
        <v>46</v>
      </c>
      <c r="O485" s="84"/>
      <c r="P485" s="208">
        <f>O485*H485</f>
        <v>0</v>
      </c>
      <c r="Q485" s="208">
        <v>0.00069999999999999999</v>
      </c>
      <c r="R485" s="208">
        <f>Q485*H485</f>
        <v>0.0041999999999999997</v>
      </c>
      <c r="S485" s="208">
        <v>0</v>
      </c>
      <c r="T485" s="209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10" t="s">
        <v>739</v>
      </c>
      <c r="AT485" s="210" t="s">
        <v>498</v>
      </c>
      <c r="AU485" s="210" t="s">
        <v>82</v>
      </c>
      <c r="AY485" s="17" t="s">
        <v>126</v>
      </c>
      <c r="BE485" s="211">
        <f>IF(N485="základní",J485,0)</f>
        <v>0</v>
      </c>
      <c r="BF485" s="211">
        <f>IF(N485="snížená",J485,0)</f>
        <v>0</v>
      </c>
      <c r="BG485" s="211">
        <f>IF(N485="zákl. přenesená",J485,0)</f>
        <v>0</v>
      </c>
      <c r="BH485" s="211">
        <f>IF(N485="sníž. přenesená",J485,0)</f>
        <v>0</v>
      </c>
      <c r="BI485" s="211">
        <f>IF(N485="nulová",J485,0)</f>
        <v>0</v>
      </c>
      <c r="BJ485" s="17" t="s">
        <v>80</v>
      </c>
      <c r="BK485" s="211">
        <f>ROUND(I485*H485,2)</f>
        <v>0</v>
      </c>
      <c r="BL485" s="17" t="s">
        <v>739</v>
      </c>
      <c r="BM485" s="210" t="s">
        <v>768</v>
      </c>
    </row>
    <row r="486" s="2" customFormat="1">
      <c r="A486" s="38"/>
      <c r="B486" s="39"/>
      <c r="C486" s="40"/>
      <c r="D486" s="212" t="s">
        <v>134</v>
      </c>
      <c r="E486" s="40"/>
      <c r="F486" s="213" t="s">
        <v>767</v>
      </c>
      <c r="G486" s="40"/>
      <c r="H486" s="40"/>
      <c r="I486" s="214"/>
      <c r="J486" s="40"/>
      <c r="K486" s="40"/>
      <c r="L486" s="44"/>
      <c r="M486" s="215"/>
      <c r="N486" s="216"/>
      <c r="O486" s="84"/>
      <c r="P486" s="84"/>
      <c r="Q486" s="84"/>
      <c r="R486" s="84"/>
      <c r="S486" s="84"/>
      <c r="T486" s="85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134</v>
      </c>
      <c r="AU486" s="17" t="s">
        <v>82</v>
      </c>
    </row>
    <row r="487" s="2" customFormat="1" ht="24.15" customHeight="1">
      <c r="A487" s="38"/>
      <c r="B487" s="39"/>
      <c r="C487" s="198" t="s">
        <v>769</v>
      </c>
      <c r="D487" s="198" t="s">
        <v>128</v>
      </c>
      <c r="E487" s="199" t="s">
        <v>770</v>
      </c>
      <c r="F487" s="200" t="s">
        <v>771</v>
      </c>
      <c r="G487" s="201" t="s">
        <v>279</v>
      </c>
      <c r="H487" s="202">
        <v>3</v>
      </c>
      <c r="I487" s="203"/>
      <c r="J487" s="204">
        <f>ROUND(I487*H487,2)</f>
        <v>0</v>
      </c>
      <c r="K487" s="205"/>
      <c r="L487" s="44"/>
      <c r="M487" s="206" t="s">
        <v>19</v>
      </c>
      <c r="N487" s="207" t="s">
        <v>46</v>
      </c>
      <c r="O487" s="84"/>
      <c r="P487" s="208">
        <f>O487*H487</f>
        <v>0</v>
      </c>
      <c r="Q487" s="208">
        <v>0</v>
      </c>
      <c r="R487" s="208">
        <f>Q487*H487</f>
        <v>0</v>
      </c>
      <c r="S487" s="208">
        <v>0</v>
      </c>
      <c r="T487" s="209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10" t="s">
        <v>581</v>
      </c>
      <c r="AT487" s="210" t="s">
        <v>128</v>
      </c>
      <c r="AU487" s="210" t="s">
        <v>82</v>
      </c>
      <c r="AY487" s="17" t="s">
        <v>126</v>
      </c>
      <c r="BE487" s="211">
        <f>IF(N487="základní",J487,0)</f>
        <v>0</v>
      </c>
      <c r="BF487" s="211">
        <f>IF(N487="snížená",J487,0)</f>
        <v>0</v>
      </c>
      <c r="BG487" s="211">
        <f>IF(N487="zákl. přenesená",J487,0)</f>
        <v>0</v>
      </c>
      <c r="BH487" s="211">
        <f>IF(N487="sníž. přenesená",J487,0)</f>
        <v>0</v>
      </c>
      <c r="BI487" s="211">
        <f>IF(N487="nulová",J487,0)</f>
        <v>0</v>
      </c>
      <c r="BJ487" s="17" t="s">
        <v>80</v>
      </c>
      <c r="BK487" s="211">
        <f>ROUND(I487*H487,2)</f>
        <v>0</v>
      </c>
      <c r="BL487" s="17" t="s">
        <v>581</v>
      </c>
      <c r="BM487" s="210" t="s">
        <v>772</v>
      </c>
    </row>
    <row r="488" s="2" customFormat="1">
      <c r="A488" s="38"/>
      <c r="B488" s="39"/>
      <c r="C488" s="40"/>
      <c r="D488" s="212" t="s">
        <v>134</v>
      </c>
      <c r="E488" s="40"/>
      <c r="F488" s="213" t="s">
        <v>773</v>
      </c>
      <c r="G488" s="40"/>
      <c r="H488" s="40"/>
      <c r="I488" s="214"/>
      <c r="J488" s="40"/>
      <c r="K488" s="40"/>
      <c r="L488" s="44"/>
      <c r="M488" s="215"/>
      <c r="N488" s="216"/>
      <c r="O488" s="84"/>
      <c r="P488" s="84"/>
      <c r="Q488" s="84"/>
      <c r="R488" s="84"/>
      <c r="S488" s="84"/>
      <c r="T488" s="85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134</v>
      </c>
      <c r="AU488" s="17" t="s">
        <v>82</v>
      </c>
    </row>
    <row r="489" s="2" customFormat="1">
      <c r="A489" s="38"/>
      <c r="B489" s="39"/>
      <c r="C489" s="40"/>
      <c r="D489" s="217" t="s">
        <v>136</v>
      </c>
      <c r="E489" s="40"/>
      <c r="F489" s="218" t="s">
        <v>774</v>
      </c>
      <c r="G489" s="40"/>
      <c r="H489" s="40"/>
      <c r="I489" s="214"/>
      <c r="J489" s="40"/>
      <c r="K489" s="40"/>
      <c r="L489" s="44"/>
      <c r="M489" s="215"/>
      <c r="N489" s="216"/>
      <c r="O489" s="84"/>
      <c r="P489" s="84"/>
      <c r="Q489" s="84"/>
      <c r="R489" s="84"/>
      <c r="S489" s="84"/>
      <c r="T489" s="85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136</v>
      </c>
      <c r="AU489" s="17" t="s">
        <v>82</v>
      </c>
    </row>
    <row r="490" s="2" customFormat="1" ht="16.5" customHeight="1">
      <c r="A490" s="38"/>
      <c r="B490" s="39"/>
      <c r="C490" s="251" t="s">
        <v>775</v>
      </c>
      <c r="D490" s="251" t="s">
        <v>498</v>
      </c>
      <c r="E490" s="252" t="s">
        <v>776</v>
      </c>
      <c r="F490" s="253" t="s">
        <v>777</v>
      </c>
      <c r="G490" s="254" t="s">
        <v>279</v>
      </c>
      <c r="H490" s="255">
        <v>3</v>
      </c>
      <c r="I490" s="256"/>
      <c r="J490" s="257">
        <f>ROUND(I490*H490,2)</f>
        <v>0</v>
      </c>
      <c r="K490" s="258"/>
      <c r="L490" s="259"/>
      <c r="M490" s="260" t="s">
        <v>19</v>
      </c>
      <c r="N490" s="261" t="s">
        <v>46</v>
      </c>
      <c r="O490" s="84"/>
      <c r="P490" s="208">
        <f>O490*H490</f>
        <v>0</v>
      </c>
      <c r="Q490" s="208">
        <v>0.0041000000000000003</v>
      </c>
      <c r="R490" s="208">
        <f>Q490*H490</f>
        <v>0.012300000000000002</v>
      </c>
      <c r="S490" s="208">
        <v>0</v>
      </c>
      <c r="T490" s="209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10" t="s">
        <v>739</v>
      </c>
      <c r="AT490" s="210" t="s">
        <v>498</v>
      </c>
      <c r="AU490" s="210" t="s">
        <v>82</v>
      </c>
      <c r="AY490" s="17" t="s">
        <v>126</v>
      </c>
      <c r="BE490" s="211">
        <f>IF(N490="základní",J490,0)</f>
        <v>0</v>
      </c>
      <c r="BF490" s="211">
        <f>IF(N490="snížená",J490,0)</f>
        <v>0</v>
      </c>
      <c r="BG490" s="211">
        <f>IF(N490="zákl. přenesená",J490,0)</f>
        <v>0</v>
      </c>
      <c r="BH490" s="211">
        <f>IF(N490="sníž. přenesená",J490,0)</f>
        <v>0</v>
      </c>
      <c r="BI490" s="211">
        <f>IF(N490="nulová",J490,0)</f>
        <v>0</v>
      </c>
      <c r="BJ490" s="17" t="s">
        <v>80</v>
      </c>
      <c r="BK490" s="211">
        <f>ROUND(I490*H490,2)</f>
        <v>0</v>
      </c>
      <c r="BL490" s="17" t="s">
        <v>739</v>
      </c>
      <c r="BM490" s="210" t="s">
        <v>778</v>
      </c>
    </row>
    <row r="491" s="2" customFormat="1">
      <c r="A491" s="38"/>
      <c r="B491" s="39"/>
      <c r="C491" s="40"/>
      <c r="D491" s="212" t="s">
        <v>134</v>
      </c>
      <c r="E491" s="40"/>
      <c r="F491" s="213" t="s">
        <v>777</v>
      </c>
      <c r="G491" s="40"/>
      <c r="H491" s="40"/>
      <c r="I491" s="214"/>
      <c r="J491" s="40"/>
      <c r="K491" s="40"/>
      <c r="L491" s="44"/>
      <c r="M491" s="215"/>
      <c r="N491" s="216"/>
      <c r="O491" s="84"/>
      <c r="P491" s="84"/>
      <c r="Q491" s="84"/>
      <c r="R491" s="84"/>
      <c r="S491" s="84"/>
      <c r="T491" s="85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134</v>
      </c>
      <c r="AU491" s="17" t="s">
        <v>82</v>
      </c>
    </row>
    <row r="492" s="12" customFormat="1" ht="22.8" customHeight="1">
      <c r="A492" s="12"/>
      <c r="B492" s="182"/>
      <c r="C492" s="183"/>
      <c r="D492" s="184" t="s">
        <v>74</v>
      </c>
      <c r="E492" s="196" t="s">
        <v>779</v>
      </c>
      <c r="F492" s="196" t="s">
        <v>780</v>
      </c>
      <c r="G492" s="183"/>
      <c r="H492" s="183"/>
      <c r="I492" s="186"/>
      <c r="J492" s="197">
        <f>BK492</f>
        <v>0</v>
      </c>
      <c r="K492" s="183"/>
      <c r="L492" s="188"/>
      <c r="M492" s="189"/>
      <c r="N492" s="190"/>
      <c r="O492" s="190"/>
      <c r="P492" s="191">
        <f>SUM(P493:P525)</f>
        <v>0</v>
      </c>
      <c r="Q492" s="190"/>
      <c r="R492" s="191">
        <f>SUM(R493:R525)</f>
        <v>0.30661500000000003</v>
      </c>
      <c r="S492" s="190"/>
      <c r="T492" s="192">
        <f>SUM(T493:T525)</f>
        <v>0.9375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193" t="s">
        <v>145</v>
      </c>
      <c r="AT492" s="194" t="s">
        <v>74</v>
      </c>
      <c r="AU492" s="194" t="s">
        <v>80</v>
      </c>
      <c r="AY492" s="193" t="s">
        <v>126</v>
      </c>
      <c r="BK492" s="195">
        <f>SUM(BK493:BK525)</f>
        <v>0</v>
      </c>
    </row>
    <row r="493" s="2" customFormat="1" ht="24.15" customHeight="1">
      <c r="A493" s="38"/>
      <c r="B493" s="39"/>
      <c r="C493" s="198" t="s">
        <v>781</v>
      </c>
      <c r="D493" s="198" t="s">
        <v>128</v>
      </c>
      <c r="E493" s="199" t="s">
        <v>782</v>
      </c>
      <c r="F493" s="200" t="s">
        <v>783</v>
      </c>
      <c r="G493" s="201" t="s">
        <v>211</v>
      </c>
      <c r="H493" s="202">
        <v>5.25</v>
      </c>
      <c r="I493" s="203"/>
      <c r="J493" s="204">
        <f>ROUND(I493*H493,2)</f>
        <v>0</v>
      </c>
      <c r="K493" s="205"/>
      <c r="L493" s="44"/>
      <c r="M493" s="206" t="s">
        <v>19</v>
      </c>
      <c r="N493" s="207" t="s">
        <v>46</v>
      </c>
      <c r="O493" s="84"/>
      <c r="P493" s="208">
        <f>O493*H493</f>
        <v>0</v>
      </c>
      <c r="Q493" s="208">
        <v>0</v>
      </c>
      <c r="R493" s="208">
        <f>Q493*H493</f>
        <v>0</v>
      </c>
      <c r="S493" s="208">
        <v>0</v>
      </c>
      <c r="T493" s="209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10" t="s">
        <v>581</v>
      </c>
      <c r="AT493" s="210" t="s">
        <v>128</v>
      </c>
      <c r="AU493" s="210" t="s">
        <v>82</v>
      </c>
      <c r="AY493" s="17" t="s">
        <v>126</v>
      </c>
      <c r="BE493" s="211">
        <f>IF(N493="základní",J493,0)</f>
        <v>0</v>
      </c>
      <c r="BF493" s="211">
        <f>IF(N493="snížená",J493,0)</f>
        <v>0</v>
      </c>
      <c r="BG493" s="211">
        <f>IF(N493="zákl. přenesená",J493,0)</f>
        <v>0</v>
      </c>
      <c r="BH493" s="211">
        <f>IF(N493="sníž. přenesená",J493,0)</f>
        <v>0</v>
      </c>
      <c r="BI493" s="211">
        <f>IF(N493="nulová",J493,0)</f>
        <v>0</v>
      </c>
      <c r="BJ493" s="17" t="s">
        <v>80</v>
      </c>
      <c r="BK493" s="211">
        <f>ROUND(I493*H493,2)</f>
        <v>0</v>
      </c>
      <c r="BL493" s="17" t="s">
        <v>581</v>
      </c>
      <c r="BM493" s="210" t="s">
        <v>784</v>
      </c>
    </row>
    <row r="494" s="2" customFormat="1">
      <c r="A494" s="38"/>
      <c r="B494" s="39"/>
      <c r="C494" s="40"/>
      <c r="D494" s="212" t="s">
        <v>134</v>
      </c>
      <c r="E494" s="40"/>
      <c r="F494" s="213" t="s">
        <v>785</v>
      </c>
      <c r="G494" s="40"/>
      <c r="H494" s="40"/>
      <c r="I494" s="214"/>
      <c r="J494" s="40"/>
      <c r="K494" s="40"/>
      <c r="L494" s="44"/>
      <c r="M494" s="215"/>
      <c r="N494" s="216"/>
      <c r="O494" s="84"/>
      <c r="P494" s="84"/>
      <c r="Q494" s="84"/>
      <c r="R494" s="84"/>
      <c r="S494" s="84"/>
      <c r="T494" s="85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134</v>
      </c>
      <c r="AU494" s="17" t="s">
        <v>82</v>
      </c>
    </row>
    <row r="495" s="2" customFormat="1">
      <c r="A495" s="38"/>
      <c r="B495" s="39"/>
      <c r="C495" s="40"/>
      <c r="D495" s="217" t="s">
        <v>136</v>
      </c>
      <c r="E495" s="40"/>
      <c r="F495" s="218" t="s">
        <v>786</v>
      </c>
      <c r="G495" s="40"/>
      <c r="H495" s="40"/>
      <c r="I495" s="214"/>
      <c r="J495" s="40"/>
      <c r="K495" s="40"/>
      <c r="L495" s="44"/>
      <c r="M495" s="215"/>
      <c r="N495" s="216"/>
      <c r="O495" s="84"/>
      <c r="P495" s="84"/>
      <c r="Q495" s="84"/>
      <c r="R495" s="84"/>
      <c r="S495" s="84"/>
      <c r="T495" s="85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136</v>
      </c>
      <c r="AU495" s="17" t="s">
        <v>82</v>
      </c>
    </row>
    <row r="496" s="13" customFormat="1">
      <c r="A496" s="13"/>
      <c r="B496" s="219"/>
      <c r="C496" s="220"/>
      <c r="D496" s="212" t="s">
        <v>138</v>
      </c>
      <c r="E496" s="221" t="s">
        <v>19</v>
      </c>
      <c r="F496" s="222" t="s">
        <v>787</v>
      </c>
      <c r="G496" s="220"/>
      <c r="H496" s="223">
        <v>5.25</v>
      </c>
      <c r="I496" s="224"/>
      <c r="J496" s="220"/>
      <c r="K496" s="220"/>
      <c r="L496" s="225"/>
      <c r="M496" s="226"/>
      <c r="N496" s="227"/>
      <c r="O496" s="227"/>
      <c r="P496" s="227"/>
      <c r="Q496" s="227"/>
      <c r="R496" s="227"/>
      <c r="S496" s="227"/>
      <c r="T496" s="22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29" t="s">
        <v>138</v>
      </c>
      <c r="AU496" s="229" t="s">
        <v>82</v>
      </c>
      <c r="AV496" s="13" t="s">
        <v>82</v>
      </c>
      <c r="AW496" s="13" t="s">
        <v>37</v>
      </c>
      <c r="AX496" s="13" t="s">
        <v>80</v>
      </c>
      <c r="AY496" s="229" t="s">
        <v>126</v>
      </c>
    </row>
    <row r="497" s="2" customFormat="1" ht="24.15" customHeight="1">
      <c r="A497" s="38"/>
      <c r="B497" s="39"/>
      <c r="C497" s="198" t="s">
        <v>788</v>
      </c>
      <c r="D497" s="198" t="s">
        <v>128</v>
      </c>
      <c r="E497" s="199" t="s">
        <v>789</v>
      </c>
      <c r="F497" s="200" t="s">
        <v>790</v>
      </c>
      <c r="G497" s="201" t="s">
        <v>296</v>
      </c>
      <c r="H497" s="202">
        <v>20</v>
      </c>
      <c r="I497" s="203"/>
      <c r="J497" s="204">
        <f>ROUND(I497*H497,2)</f>
        <v>0</v>
      </c>
      <c r="K497" s="205"/>
      <c r="L497" s="44"/>
      <c r="M497" s="206" t="s">
        <v>19</v>
      </c>
      <c r="N497" s="207" t="s">
        <v>46</v>
      </c>
      <c r="O497" s="84"/>
      <c r="P497" s="208">
        <f>O497*H497</f>
        <v>0</v>
      </c>
      <c r="Q497" s="208">
        <v>0</v>
      </c>
      <c r="R497" s="208">
        <f>Q497*H497</f>
        <v>0</v>
      </c>
      <c r="S497" s="208">
        <v>0</v>
      </c>
      <c r="T497" s="209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10" t="s">
        <v>581</v>
      </c>
      <c r="AT497" s="210" t="s">
        <v>128</v>
      </c>
      <c r="AU497" s="210" t="s">
        <v>82</v>
      </c>
      <c r="AY497" s="17" t="s">
        <v>126</v>
      </c>
      <c r="BE497" s="211">
        <f>IF(N497="základní",J497,0)</f>
        <v>0</v>
      </c>
      <c r="BF497" s="211">
        <f>IF(N497="snížená",J497,0)</f>
        <v>0</v>
      </c>
      <c r="BG497" s="211">
        <f>IF(N497="zákl. přenesená",J497,0)</f>
        <v>0</v>
      </c>
      <c r="BH497" s="211">
        <f>IF(N497="sníž. přenesená",J497,0)</f>
        <v>0</v>
      </c>
      <c r="BI497" s="211">
        <f>IF(N497="nulová",J497,0)</f>
        <v>0</v>
      </c>
      <c r="BJ497" s="17" t="s">
        <v>80</v>
      </c>
      <c r="BK497" s="211">
        <f>ROUND(I497*H497,2)</f>
        <v>0</v>
      </c>
      <c r="BL497" s="17" t="s">
        <v>581</v>
      </c>
      <c r="BM497" s="210" t="s">
        <v>791</v>
      </c>
    </row>
    <row r="498" s="2" customFormat="1">
      <c r="A498" s="38"/>
      <c r="B498" s="39"/>
      <c r="C498" s="40"/>
      <c r="D498" s="212" t="s">
        <v>134</v>
      </c>
      <c r="E498" s="40"/>
      <c r="F498" s="213" t="s">
        <v>792</v>
      </c>
      <c r="G498" s="40"/>
      <c r="H498" s="40"/>
      <c r="I498" s="214"/>
      <c r="J498" s="40"/>
      <c r="K498" s="40"/>
      <c r="L498" s="44"/>
      <c r="M498" s="215"/>
      <c r="N498" s="216"/>
      <c r="O498" s="84"/>
      <c r="P498" s="84"/>
      <c r="Q498" s="84"/>
      <c r="R498" s="84"/>
      <c r="S498" s="84"/>
      <c r="T498" s="85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134</v>
      </c>
      <c r="AU498" s="17" t="s">
        <v>82</v>
      </c>
    </row>
    <row r="499" s="2" customFormat="1">
      <c r="A499" s="38"/>
      <c r="B499" s="39"/>
      <c r="C499" s="40"/>
      <c r="D499" s="217" t="s">
        <v>136</v>
      </c>
      <c r="E499" s="40"/>
      <c r="F499" s="218" t="s">
        <v>793</v>
      </c>
      <c r="G499" s="40"/>
      <c r="H499" s="40"/>
      <c r="I499" s="214"/>
      <c r="J499" s="40"/>
      <c r="K499" s="40"/>
      <c r="L499" s="44"/>
      <c r="M499" s="215"/>
      <c r="N499" s="216"/>
      <c r="O499" s="84"/>
      <c r="P499" s="84"/>
      <c r="Q499" s="84"/>
      <c r="R499" s="84"/>
      <c r="S499" s="84"/>
      <c r="T499" s="85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136</v>
      </c>
      <c r="AU499" s="17" t="s">
        <v>82</v>
      </c>
    </row>
    <row r="500" s="2" customFormat="1" ht="24.15" customHeight="1">
      <c r="A500" s="38"/>
      <c r="B500" s="39"/>
      <c r="C500" s="198" t="s">
        <v>794</v>
      </c>
      <c r="D500" s="198" t="s">
        <v>128</v>
      </c>
      <c r="E500" s="199" t="s">
        <v>795</v>
      </c>
      <c r="F500" s="200" t="s">
        <v>796</v>
      </c>
      <c r="G500" s="201" t="s">
        <v>296</v>
      </c>
      <c r="H500" s="202">
        <v>20</v>
      </c>
      <c r="I500" s="203"/>
      <c r="J500" s="204">
        <f>ROUND(I500*H500,2)</f>
        <v>0</v>
      </c>
      <c r="K500" s="205"/>
      <c r="L500" s="44"/>
      <c r="M500" s="206" t="s">
        <v>19</v>
      </c>
      <c r="N500" s="207" t="s">
        <v>46</v>
      </c>
      <c r="O500" s="84"/>
      <c r="P500" s="208">
        <f>O500*H500</f>
        <v>0</v>
      </c>
      <c r="Q500" s="208">
        <v>0</v>
      </c>
      <c r="R500" s="208">
        <f>Q500*H500</f>
        <v>0</v>
      </c>
      <c r="S500" s="208">
        <v>0</v>
      </c>
      <c r="T500" s="209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10" t="s">
        <v>581</v>
      </c>
      <c r="AT500" s="210" t="s">
        <v>128</v>
      </c>
      <c r="AU500" s="210" t="s">
        <v>82</v>
      </c>
      <c r="AY500" s="17" t="s">
        <v>126</v>
      </c>
      <c r="BE500" s="211">
        <f>IF(N500="základní",J500,0)</f>
        <v>0</v>
      </c>
      <c r="BF500" s="211">
        <f>IF(N500="snížená",J500,0)</f>
        <v>0</v>
      </c>
      <c r="BG500" s="211">
        <f>IF(N500="zákl. přenesená",J500,0)</f>
        <v>0</v>
      </c>
      <c r="BH500" s="211">
        <f>IF(N500="sníž. přenesená",J500,0)</f>
        <v>0</v>
      </c>
      <c r="BI500" s="211">
        <f>IF(N500="nulová",J500,0)</f>
        <v>0</v>
      </c>
      <c r="BJ500" s="17" t="s">
        <v>80</v>
      </c>
      <c r="BK500" s="211">
        <f>ROUND(I500*H500,2)</f>
        <v>0</v>
      </c>
      <c r="BL500" s="17" t="s">
        <v>581</v>
      </c>
      <c r="BM500" s="210" t="s">
        <v>797</v>
      </c>
    </row>
    <row r="501" s="2" customFormat="1">
      <c r="A501" s="38"/>
      <c r="B501" s="39"/>
      <c r="C501" s="40"/>
      <c r="D501" s="212" t="s">
        <v>134</v>
      </c>
      <c r="E501" s="40"/>
      <c r="F501" s="213" t="s">
        <v>798</v>
      </c>
      <c r="G501" s="40"/>
      <c r="H501" s="40"/>
      <c r="I501" s="214"/>
      <c r="J501" s="40"/>
      <c r="K501" s="40"/>
      <c r="L501" s="44"/>
      <c r="M501" s="215"/>
      <c r="N501" s="216"/>
      <c r="O501" s="84"/>
      <c r="P501" s="84"/>
      <c r="Q501" s="84"/>
      <c r="R501" s="84"/>
      <c r="S501" s="84"/>
      <c r="T501" s="85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134</v>
      </c>
      <c r="AU501" s="17" t="s">
        <v>82</v>
      </c>
    </row>
    <row r="502" s="2" customFormat="1">
      <c r="A502" s="38"/>
      <c r="B502" s="39"/>
      <c r="C502" s="40"/>
      <c r="D502" s="217" t="s">
        <v>136</v>
      </c>
      <c r="E502" s="40"/>
      <c r="F502" s="218" t="s">
        <v>799</v>
      </c>
      <c r="G502" s="40"/>
      <c r="H502" s="40"/>
      <c r="I502" s="214"/>
      <c r="J502" s="40"/>
      <c r="K502" s="40"/>
      <c r="L502" s="44"/>
      <c r="M502" s="215"/>
      <c r="N502" s="216"/>
      <c r="O502" s="84"/>
      <c r="P502" s="84"/>
      <c r="Q502" s="84"/>
      <c r="R502" s="84"/>
      <c r="S502" s="84"/>
      <c r="T502" s="85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136</v>
      </c>
      <c r="AU502" s="17" t="s">
        <v>82</v>
      </c>
    </row>
    <row r="503" s="2" customFormat="1" ht="24.15" customHeight="1">
      <c r="A503" s="38"/>
      <c r="B503" s="39"/>
      <c r="C503" s="198" t="s">
        <v>800</v>
      </c>
      <c r="D503" s="198" t="s">
        <v>128</v>
      </c>
      <c r="E503" s="199" t="s">
        <v>801</v>
      </c>
      <c r="F503" s="200" t="s">
        <v>802</v>
      </c>
      <c r="G503" s="201" t="s">
        <v>211</v>
      </c>
      <c r="H503" s="202">
        <v>5.25</v>
      </c>
      <c r="I503" s="203"/>
      <c r="J503" s="204">
        <f>ROUND(I503*H503,2)</f>
        <v>0</v>
      </c>
      <c r="K503" s="205"/>
      <c r="L503" s="44"/>
      <c r="M503" s="206" t="s">
        <v>19</v>
      </c>
      <c r="N503" s="207" t="s">
        <v>46</v>
      </c>
      <c r="O503" s="84"/>
      <c r="P503" s="208">
        <f>O503*H503</f>
        <v>0</v>
      </c>
      <c r="Q503" s="208">
        <v>0</v>
      </c>
      <c r="R503" s="208">
        <f>Q503*H503</f>
        <v>0</v>
      </c>
      <c r="S503" s="208">
        <v>0</v>
      </c>
      <c r="T503" s="209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10" t="s">
        <v>581</v>
      </c>
      <c r="AT503" s="210" t="s">
        <v>128</v>
      </c>
      <c r="AU503" s="210" t="s">
        <v>82</v>
      </c>
      <c r="AY503" s="17" t="s">
        <v>126</v>
      </c>
      <c r="BE503" s="211">
        <f>IF(N503="základní",J503,0)</f>
        <v>0</v>
      </c>
      <c r="BF503" s="211">
        <f>IF(N503="snížená",J503,0)</f>
        <v>0</v>
      </c>
      <c r="BG503" s="211">
        <f>IF(N503="zákl. přenesená",J503,0)</f>
        <v>0</v>
      </c>
      <c r="BH503" s="211">
        <f>IF(N503="sníž. přenesená",J503,0)</f>
        <v>0</v>
      </c>
      <c r="BI503" s="211">
        <f>IF(N503="nulová",J503,0)</f>
        <v>0</v>
      </c>
      <c r="BJ503" s="17" t="s">
        <v>80</v>
      </c>
      <c r="BK503" s="211">
        <f>ROUND(I503*H503,2)</f>
        <v>0</v>
      </c>
      <c r="BL503" s="17" t="s">
        <v>581</v>
      </c>
      <c r="BM503" s="210" t="s">
        <v>803</v>
      </c>
    </row>
    <row r="504" s="2" customFormat="1">
      <c r="A504" s="38"/>
      <c r="B504" s="39"/>
      <c r="C504" s="40"/>
      <c r="D504" s="212" t="s">
        <v>134</v>
      </c>
      <c r="E504" s="40"/>
      <c r="F504" s="213" t="s">
        <v>804</v>
      </c>
      <c r="G504" s="40"/>
      <c r="H504" s="40"/>
      <c r="I504" s="214"/>
      <c r="J504" s="40"/>
      <c r="K504" s="40"/>
      <c r="L504" s="44"/>
      <c r="M504" s="215"/>
      <c r="N504" s="216"/>
      <c r="O504" s="84"/>
      <c r="P504" s="84"/>
      <c r="Q504" s="84"/>
      <c r="R504" s="84"/>
      <c r="S504" s="84"/>
      <c r="T504" s="85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134</v>
      </c>
      <c r="AU504" s="17" t="s">
        <v>82</v>
      </c>
    </row>
    <row r="505" s="2" customFormat="1">
      <c r="A505" s="38"/>
      <c r="B505" s="39"/>
      <c r="C505" s="40"/>
      <c r="D505" s="217" t="s">
        <v>136</v>
      </c>
      <c r="E505" s="40"/>
      <c r="F505" s="218" t="s">
        <v>805</v>
      </c>
      <c r="G505" s="40"/>
      <c r="H505" s="40"/>
      <c r="I505" s="214"/>
      <c r="J505" s="40"/>
      <c r="K505" s="40"/>
      <c r="L505" s="44"/>
      <c r="M505" s="215"/>
      <c r="N505" s="216"/>
      <c r="O505" s="84"/>
      <c r="P505" s="84"/>
      <c r="Q505" s="84"/>
      <c r="R505" s="84"/>
      <c r="S505" s="84"/>
      <c r="T505" s="85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136</v>
      </c>
      <c r="AU505" s="17" t="s">
        <v>82</v>
      </c>
    </row>
    <row r="506" s="2" customFormat="1" ht="37.8" customHeight="1">
      <c r="A506" s="38"/>
      <c r="B506" s="39"/>
      <c r="C506" s="198" t="s">
        <v>806</v>
      </c>
      <c r="D506" s="198" t="s">
        <v>128</v>
      </c>
      <c r="E506" s="199" t="s">
        <v>807</v>
      </c>
      <c r="F506" s="200" t="s">
        <v>808</v>
      </c>
      <c r="G506" s="201" t="s">
        <v>211</v>
      </c>
      <c r="H506" s="202">
        <v>2.5</v>
      </c>
      <c r="I506" s="203"/>
      <c r="J506" s="204">
        <f>ROUND(I506*H506,2)</f>
        <v>0</v>
      </c>
      <c r="K506" s="205"/>
      <c r="L506" s="44"/>
      <c r="M506" s="206" t="s">
        <v>19</v>
      </c>
      <c r="N506" s="207" t="s">
        <v>46</v>
      </c>
      <c r="O506" s="84"/>
      <c r="P506" s="208">
        <f>O506*H506</f>
        <v>0</v>
      </c>
      <c r="Q506" s="208">
        <v>0.084250000000000005</v>
      </c>
      <c r="R506" s="208">
        <f>Q506*H506</f>
        <v>0.21062500000000001</v>
      </c>
      <c r="S506" s="208">
        <v>0</v>
      </c>
      <c r="T506" s="209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10" t="s">
        <v>581</v>
      </c>
      <c r="AT506" s="210" t="s">
        <v>128</v>
      </c>
      <c r="AU506" s="210" t="s">
        <v>82</v>
      </c>
      <c r="AY506" s="17" t="s">
        <v>126</v>
      </c>
      <c r="BE506" s="211">
        <f>IF(N506="základní",J506,0)</f>
        <v>0</v>
      </c>
      <c r="BF506" s="211">
        <f>IF(N506="snížená",J506,0)</f>
        <v>0</v>
      </c>
      <c r="BG506" s="211">
        <f>IF(N506="zákl. přenesená",J506,0)</f>
        <v>0</v>
      </c>
      <c r="BH506" s="211">
        <f>IF(N506="sníž. přenesená",J506,0)</f>
        <v>0</v>
      </c>
      <c r="BI506" s="211">
        <f>IF(N506="nulová",J506,0)</f>
        <v>0</v>
      </c>
      <c r="BJ506" s="17" t="s">
        <v>80</v>
      </c>
      <c r="BK506" s="211">
        <f>ROUND(I506*H506,2)</f>
        <v>0</v>
      </c>
      <c r="BL506" s="17" t="s">
        <v>581</v>
      </c>
      <c r="BM506" s="210" t="s">
        <v>809</v>
      </c>
    </row>
    <row r="507" s="2" customFormat="1">
      <c r="A507" s="38"/>
      <c r="B507" s="39"/>
      <c r="C507" s="40"/>
      <c r="D507" s="212" t="s">
        <v>134</v>
      </c>
      <c r="E507" s="40"/>
      <c r="F507" s="213" t="s">
        <v>810</v>
      </c>
      <c r="G507" s="40"/>
      <c r="H507" s="40"/>
      <c r="I507" s="214"/>
      <c r="J507" s="40"/>
      <c r="K507" s="40"/>
      <c r="L507" s="44"/>
      <c r="M507" s="215"/>
      <c r="N507" s="216"/>
      <c r="O507" s="84"/>
      <c r="P507" s="84"/>
      <c r="Q507" s="84"/>
      <c r="R507" s="84"/>
      <c r="S507" s="84"/>
      <c r="T507" s="85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134</v>
      </c>
      <c r="AU507" s="17" t="s">
        <v>82</v>
      </c>
    </row>
    <row r="508" s="2" customFormat="1">
      <c r="A508" s="38"/>
      <c r="B508" s="39"/>
      <c r="C508" s="40"/>
      <c r="D508" s="217" t="s">
        <v>136</v>
      </c>
      <c r="E508" s="40"/>
      <c r="F508" s="218" t="s">
        <v>811</v>
      </c>
      <c r="G508" s="40"/>
      <c r="H508" s="40"/>
      <c r="I508" s="214"/>
      <c r="J508" s="40"/>
      <c r="K508" s="40"/>
      <c r="L508" s="44"/>
      <c r="M508" s="215"/>
      <c r="N508" s="216"/>
      <c r="O508" s="84"/>
      <c r="P508" s="84"/>
      <c r="Q508" s="84"/>
      <c r="R508" s="84"/>
      <c r="S508" s="84"/>
      <c r="T508" s="85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136</v>
      </c>
      <c r="AU508" s="17" t="s">
        <v>82</v>
      </c>
    </row>
    <row r="509" s="13" customFormat="1">
      <c r="A509" s="13"/>
      <c r="B509" s="219"/>
      <c r="C509" s="220"/>
      <c r="D509" s="212" t="s">
        <v>138</v>
      </c>
      <c r="E509" s="221" t="s">
        <v>19</v>
      </c>
      <c r="F509" s="222" t="s">
        <v>812</v>
      </c>
      <c r="G509" s="220"/>
      <c r="H509" s="223">
        <v>2.5</v>
      </c>
      <c r="I509" s="224"/>
      <c r="J509" s="220"/>
      <c r="K509" s="220"/>
      <c r="L509" s="225"/>
      <c r="M509" s="226"/>
      <c r="N509" s="227"/>
      <c r="O509" s="227"/>
      <c r="P509" s="227"/>
      <c r="Q509" s="227"/>
      <c r="R509" s="227"/>
      <c r="S509" s="227"/>
      <c r="T509" s="228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29" t="s">
        <v>138</v>
      </c>
      <c r="AU509" s="229" t="s">
        <v>82</v>
      </c>
      <c r="AV509" s="13" t="s">
        <v>82</v>
      </c>
      <c r="AW509" s="13" t="s">
        <v>37</v>
      </c>
      <c r="AX509" s="13" t="s">
        <v>80</v>
      </c>
      <c r="AY509" s="229" t="s">
        <v>126</v>
      </c>
    </row>
    <row r="510" s="2" customFormat="1" ht="24.15" customHeight="1">
      <c r="A510" s="38"/>
      <c r="B510" s="39"/>
      <c r="C510" s="198" t="s">
        <v>813</v>
      </c>
      <c r="D510" s="198" t="s">
        <v>128</v>
      </c>
      <c r="E510" s="199" t="s">
        <v>814</v>
      </c>
      <c r="F510" s="200" t="s">
        <v>815</v>
      </c>
      <c r="G510" s="201" t="s">
        <v>296</v>
      </c>
      <c r="H510" s="202">
        <v>1</v>
      </c>
      <c r="I510" s="203"/>
      <c r="J510" s="204">
        <f>ROUND(I510*H510,2)</f>
        <v>0</v>
      </c>
      <c r="K510" s="205"/>
      <c r="L510" s="44"/>
      <c r="M510" s="206" t="s">
        <v>19</v>
      </c>
      <c r="N510" s="207" t="s">
        <v>46</v>
      </c>
      <c r="O510" s="84"/>
      <c r="P510" s="208">
        <f>O510*H510</f>
        <v>0</v>
      </c>
      <c r="Q510" s="208">
        <v>0.095990000000000006</v>
      </c>
      <c r="R510" s="208">
        <f>Q510*H510</f>
        <v>0.095990000000000006</v>
      </c>
      <c r="S510" s="208">
        <v>0</v>
      </c>
      <c r="T510" s="209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10" t="s">
        <v>581</v>
      </c>
      <c r="AT510" s="210" t="s">
        <v>128</v>
      </c>
      <c r="AU510" s="210" t="s">
        <v>82</v>
      </c>
      <c r="AY510" s="17" t="s">
        <v>126</v>
      </c>
      <c r="BE510" s="211">
        <f>IF(N510="základní",J510,0)</f>
        <v>0</v>
      </c>
      <c r="BF510" s="211">
        <f>IF(N510="snížená",J510,0)</f>
        <v>0</v>
      </c>
      <c r="BG510" s="211">
        <f>IF(N510="zákl. přenesená",J510,0)</f>
        <v>0</v>
      </c>
      <c r="BH510" s="211">
        <f>IF(N510="sníž. přenesená",J510,0)</f>
        <v>0</v>
      </c>
      <c r="BI510" s="211">
        <f>IF(N510="nulová",J510,0)</f>
        <v>0</v>
      </c>
      <c r="BJ510" s="17" t="s">
        <v>80</v>
      </c>
      <c r="BK510" s="211">
        <f>ROUND(I510*H510,2)</f>
        <v>0</v>
      </c>
      <c r="BL510" s="17" t="s">
        <v>581</v>
      </c>
      <c r="BM510" s="210" t="s">
        <v>816</v>
      </c>
    </row>
    <row r="511" s="2" customFormat="1">
      <c r="A511" s="38"/>
      <c r="B511" s="39"/>
      <c r="C511" s="40"/>
      <c r="D511" s="212" t="s">
        <v>134</v>
      </c>
      <c r="E511" s="40"/>
      <c r="F511" s="213" t="s">
        <v>817</v>
      </c>
      <c r="G511" s="40"/>
      <c r="H511" s="40"/>
      <c r="I511" s="214"/>
      <c r="J511" s="40"/>
      <c r="K511" s="40"/>
      <c r="L511" s="44"/>
      <c r="M511" s="215"/>
      <c r="N511" s="216"/>
      <c r="O511" s="84"/>
      <c r="P511" s="84"/>
      <c r="Q511" s="84"/>
      <c r="R511" s="84"/>
      <c r="S511" s="84"/>
      <c r="T511" s="85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134</v>
      </c>
      <c r="AU511" s="17" t="s">
        <v>82</v>
      </c>
    </row>
    <row r="512" s="2" customFormat="1">
      <c r="A512" s="38"/>
      <c r="B512" s="39"/>
      <c r="C512" s="40"/>
      <c r="D512" s="217" t="s">
        <v>136</v>
      </c>
      <c r="E512" s="40"/>
      <c r="F512" s="218" t="s">
        <v>818</v>
      </c>
      <c r="G512" s="40"/>
      <c r="H512" s="40"/>
      <c r="I512" s="214"/>
      <c r="J512" s="40"/>
      <c r="K512" s="40"/>
      <c r="L512" s="44"/>
      <c r="M512" s="215"/>
      <c r="N512" s="216"/>
      <c r="O512" s="84"/>
      <c r="P512" s="84"/>
      <c r="Q512" s="84"/>
      <c r="R512" s="84"/>
      <c r="S512" s="84"/>
      <c r="T512" s="85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7" t="s">
        <v>136</v>
      </c>
      <c r="AU512" s="17" t="s">
        <v>82</v>
      </c>
    </row>
    <row r="513" s="2" customFormat="1" ht="24.15" customHeight="1">
      <c r="A513" s="38"/>
      <c r="B513" s="39"/>
      <c r="C513" s="198" t="s">
        <v>819</v>
      </c>
      <c r="D513" s="198" t="s">
        <v>128</v>
      </c>
      <c r="E513" s="199" t="s">
        <v>820</v>
      </c>
      <c r="F513" s="200" t="s">
        <v>821</v>
      </c>
      <c r="G513" s="201" t="s">
        <v>211</v>
      </c>
      <c r="H513" s="202">
        <v>2.5</v>
      </c>
      <c r="I513" s="203"/>
      <c r="J513" s="204">
        <f>ROUND(I513*H513,2)</f>
        <v>0</v>
      </c>
      <c r="K513" s="205"/>
      <c r="L513" s="44"/>
      <c r="M513" s="206" t="s">
        <v>19</v>
      </c>
      <c r="N513" s="207" t="s">
        <v>46</v>
      </c>
      <c r="O513" s="84"/>
      <c r="P513" s="208">
        <f>O513*H513</f>
        <v>0</v>
      </c>
      <c r="Q513" s="208">
        <v>0</v>
      </c>
      <c r="R513" s="208">
        <f>Q513*H513</f>
        <v>0</v>
      </c>
      <c r="S513" s="208">
        <v>0.29499999999999998</v>
      </c>
      <c r="T513" s="209">
        <f>S513*H513</f>
        <v>0.73749999999999993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10" t="s">
        <v>581</v>
      </c>
      <c r="AT513" s="210" t="s">
        <v>128</v>
      </c>
      <c r="AU513" s="210" t="s">
        <v>82</v>
      </c>
      <c r="AY513" s="17" t="s">
        <v>126</v>
      </c>
      <c r="BE513" s="211">
        <f>IF(N513="základní",J513,0)</f>
        <v>0</v>
      </c>
      <c r="BF513" s="211">
        <f>IF(N513="snížená",J513,0)</f>
        <v>0</v>
      </c>
      <c r="BG513" s="211">
        <f>IF(N513="zákl. přenesená",J513,0)</f>
        <v>0</v>
      </c>
      <c r="BH513" s="211">
        <f>IF(N513="sníž. přenesená",J513,0)</f>
        <v>0</v>
      </c>
      <c r="BI513" s="211">
        <f>IF(N513="nulová",J513,0)</f>
        <v>0</v>
      </c>
      <c r="BJ513" s="17" t="s">
        <v>80</v>
      </c>
      <c r="BK513" s="211">
        <f>ROUND(I513*H513,2)</f>
        <v>0</v>
      </c>
      <c r="BL513" s="17" t="s">
        <v>581</v>
      </c>
      <c r="BM513" s="210" t="s">
        <v>822</v>
      </c>
    </row>
    <row r="514" s="2" customFormat="1">
      <c r="A514" s="38"/>
      <c r="B514" s="39"/>
      <c r="C514" s="40"/>
      <c r="D514" s="212" t="s">
        <v>134</v>
      </c>
      <c r="E514" s="40"/>
      <c r="F514" s="213" t="s">
        <v>823</v>
      </c>
      <c r="G514" s="40"/>
      <c r="H514" s="40"/>
      <c r="I514" s="214"/>
      <c r="J514" s="40"/>
      <c r="K514" s="40"/>
      <c r="L514" s="44"/>
      <c r="M514" s="215"/>
      <c r="N514" s="216"/>
      <c r="O514" s="84"/>
      <c r="P514" s="84"/>
      <c r="Q514" s="84"/>
      <c r="R514" s="84"/>
      <c r="S514" s="84"/>
      <c r="T514" s="85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134</v>
      </c>
      <c r="AU514" s="17" t="s">
        <v>82</v>
      </c>
    </row>
    <row r="515" s="2" customFormat="1">
      <c r="A515" s="38"/>
      <c r="B515" s="39"/>
      <c r="C515" s="40"/>
      <c r="D515" s="217" t="s">
        <v>136</v>
      </c>
      <c r="E515" s="40"/>
      <c r="F515" s="218" t="s">
        <v>824</v>
      </c>
      <c r="G515" s="40"/>
      <c r="H515" s="40"/>
      <c r="I515" s="214"/>
      <c r="J515" s="40"/>
      <c r="K515" s="40"/>
      <c r="L515" s="44"/>
      <c r="M515" s="215"/>
      <c r="N515" s="216"/>
      <c r="O515" s="84"/>
      <c r="P515" s="84"/>
      <c r="Q515" s="84"/>
      <c r="R515" s="84"/>
      <c r="S515" s="84"/>
      <c r="T515" s="85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136</v>
      </c>
      <c r="AU515" s="17" t="s">
        <v>82</v>
      </c>
    </row>
    <row r="516" s="14" customFormat="1">
      <c r="A516" s="14"/>
      <c r="B516" s="230"/>
      <c r="C516" s="231"/>
      <c r="D516" s="212" t="s">
        <v>138</v>
      </c>
      <c r="E516" s="232" t="s">
        <v>19</v>
      </c>
      <c r="F516" s="233" t="s">
        <v>825</v>
      </c>
      <c r="G516" s="231"/>
      <c r="H516" s="232" t="s">
        <v>19</v>
      </c>
      <c r="I516" s="234"/>
      <c r="J516" s="231"/>
      <c r="K516" s="231"/>
      <c r="L516" s="235"/>
      <c r="M516" s="236"/>
      <c r="N516" s="237"/>
      <c r="O516" s="237"/>
      <c r="P516" s="237"/>
      <c r="Q516" s="237"/>
      <c r="R516" s="237"/>
      <c r="S516" s="237"/>
      <c r="T516" s="238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39" t="s">
        <v>138</v>
      </c>
      <c r="AU516" s="239" t="s">
        <v>82</v>
      </c>
      <c r="AV516" s="14" t="s">
        <v>80</v>
      </c>
      <c r="AW516" s="14" t="s">
        <v>37</v>
      </c>
      <c r="AX516" s="14" t="s">
        <v>75</v>
      </c>
      <c r="AY516" s="239" t="s">
        <v>126</v>
      </c>
    </row>
    <row r="517" s="13" customFormat="1">
      <c r="A517" s="13"/>
      <c r="B517" s="219"/>
      <c r="C517" s="220"/>
      <c r="D517" s="212" t="s">
        <v>138</v>
      </c>
      <c r="E517" s="221" t="s">
        <v>19</v>
      </c>
      <c r="F517" s="222" t="s">
        <v>812</v>
      </c>
      <c r="G517" s="220"/>
      <c r="H517" s="223">
        <v>2.5</v>
      </c>
      <c r="I517" s="224"/>
      <c r="J517" s="220"/>
      <c r="K517" s="220"/>
      <c r="L517" s="225"/>
      <c r="M517" s="226"/>
      <c r="N517" s="227"/>
      <c r="O517" s="227"/>
      <c r="P517" s="227"/>
      <c r="Q517" s="227"/>
      <c r="R517" s="227"/>
      <c r="S517" s="227"/>
      <c r="T517" s="22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29" t="s">
        <v>138</v>
      </c>
      <c r="AU517" s="229" t="s">
        <v>82</v>
      </c>
      <c r="AV517" s="13" t="s">
        <v>82</v>
      </c>
      <c r="AW517" s="13" t="s">
        <v>37</v>
      </c>
      <c r="AX517" s="13" t="s">
        <v>80</v>
      </c>
      <c r="AY517" s="229" t="s">
        <v>126</v>
      </c>
    </row>
    <row r="518" s="2" customFormat="1" ht="37.8" customHeight="1">
      <c r="A518" s="38"/>
      <c r="B518" s="39"/>
      <c r="C518" s="198" t="s">
        <v>826</v>
      </c>
      <c r="D518" s="198" t="s">
        <v>128</v>
      </c>
      <c r="E518" s="199" t="s">
        <v>827</v>
      </c>
      <c r="F518" s="200" t="s">
        <v>828</v>
      </c>
      <c r="G518" s="201" t="s">
        <v>296</v>
      </c>
      <c r="H518" s="202">
        <v>1</v>
      </c>
      <c r="I518" s="203"/>
      <c r="J518" s="204">
        <f>ROUND(I518*H518,2)</f>
        <v>0</v>
      </c>
      <c r="K518" s="205"/>
      <c r="L518" s="44"/>
      <c r="M518" s="206" t="s">
        <v>19</v>
      </c>
      <c r="N518" s="207" t="s">
        <v>46</v>
      </c>
      <c r="O518" s="84"/>
      <c r="P518" s="208">
        <f>O518*H518</f>
        <v>0</v>
      </c>
      <c r="Q518" s="208">
        <v>0</v>
      </c>
      <c r="R518" s="208">
        <f>Q518*H518</f>
        <v>0</v>
      </c>
      <c r="S518" s="208">
        <v>0.20000000000000001</v>
      </c>
      <c r="T518" s="209">
        <f>S518*H518</f>
        <v>0.20000000000000001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10" t="s">
        <v>581</v>
      </c>
      <c r="AT518" s="210" t="s">
        <v>128</v>
      </c>
      <c r="AU518" s="210" t="s">
        <v>82</v>
      </c>
      <c r="AY518" s="17" t="s">
        <v>126</v>
      </c>
      <c r="BE518" s="211">
        <f>IF(N518="základní",J518,0)</f>
        <v>0</v>
      </c>
      <c r="BF518" s="211">
        <f>IF(N518="snížená",J518,0)</f>
        <v>0</v>
      </c>
      <c r="BG518" s="211">
        <f>IF(N518="zákl. přenesená",J518,0)</f>
        <v>0</v>
      </c>
      <c r="BH518" s="211">
        <f>IF(N518="sníž. přenesená",J518,0)</f>
        <v>0</v>
      </c>
      <c r="BI518" s="211">
        <f>IF(N518="nulová",J518,0)</f>
        <v>0</v>
      </c>
      <c r="BJ518" s="17" t="s">
        <v>80</v>
      </c>
      <c r="BK518" s="211">
        <f>ROUND(I518*H518,2)</f>
        <v>0</v>
      </c>
      <c r="BL518" s="17" t="s">
        <v>581</v>
      </c>
      <c r="BM518" s="210" t="s">
        <v>829</v>
      </c>
    </row>
    <row r="519" s="2" customFormat="1">
      <c r="A519" s="38"/>
      <c r="B519" s="39"/>
      <c r="C519" s="40"/>
      <c r="D519" s="212" t="s">
        <v>134</v>
      </c>
      <c r="E519" s="40"/>
      <c r="F519" s="213" t="s">
        <v>830</v>
      </c>
      <c r="G519" s="40"/>
      <c r="H519" s="40"/>
      <c r="I519" s="214"/>
      <c r="J519" s="40"/>
      <c r="K519" s="40"/>
      <c r="L519" s="44"/>
      <c r="M519" s="215"/>
      <c r="N519" s="216"/>
      <c r="O519" s="84"/>
      <c r="P519" s="84"/>
      <c r="Q519" s="84"/>
      <c r="R519" s="84"/>
      <c r="S519" s="84"/>
      <c r="T519" s="85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134</v>
      </c>
      <c r="AU519" s="17" t="s">
        <v>82</v>
      </c>
    </row>
    <row r="520" s="2" customFormat="1">
      <c r="A520" s="38"/>
      <c r="B520" s="39"/>
      <c r="C520" s="40"/>
      <c r="D520" s="217" t="s">
        <v>136</v>
      </c>
      <c r="E520" s="40"/>
      <c r="F520" s="218" t="s">
        <v>831</v>
      </c>
      <c r="G520" s="40"/>
      <c r="H520" s="40"/>
      <c r="I520" s="214"/>
      <c r="J520" s="40"/>
      <c r="K520" s="40"/>
      <c r="L520" s="44"/>
      <c r="M520" s="215"/>
      <c r="N520" s="216"/>
      <c r="O520" s="84"/>
      <c r="P520" s="84"/>
      <c r="Q520" s="84"/>
      <c r="R520" s="84"/>
      <c r="S520" s="84"/>
      <c r="T520" s="85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136</v>
      </c>
      <c r="AU520" s="17" t="s">
        <v>82</v>
      </c>
    </row>
    <row r="521" s="14" customFormat="1">
      <c r="A521" s="14"/>
      <c r="B521" s="230"/>
      <c r="C521" s="231"/>
      <c r="D521" s="212" t="s">
        <v>138</v>
      </c>
      <c r="E521" s="232" t="s">
        <v>19</v>
      </c>
      <c r="F521" s="233" t="s">
        <v>832</v>
      </c>
      <c r="G521" s="231"/>
      <c r="H521" s="232" t="s">
        <v>19</v>
      </c>
      <c r="I521" s="234"/>
      <c r="J521" s="231"/>
      <c r="K521" s="231"/>
      <c r="L521" s="235"/>
      <c r="M521" s="236"/>
      <c r="N521" s="237"/>
      <c r="O521" s="237"/>
      <c r="P521" s="237"/>
      <c r="Q521" s="237"/>
      <c r="R521" s="237"/>
      <c r="S521" s="237"/>
      <c r="T521" s="238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39" t="s">
        <v>138</v>
      </c>
      <c r="AU521" s="239" t="s">
        <v>82</v>
      </c>
      <c r="AV521" s="14" t="s">
        <v>80</v>
      </c>
      <c r="AW521" s="14" t="s">
        <v>37</v>
      </c>
      <c r="AX521" s="14" t="s">
        <v>75</v>
      </c>
      <c r="AY521" s="239" t="s">
        <v>126</v>
      </c>
    </row>
    <row r="522" s="13" customFormat="1">
      <c r="A522" s="13"/>
      <c r="B522" s="219"/>
      <c r="C522" s="220"/>
      <c r="D522" s="212" t="s">
        <v>138</v>
      </c>
      <c r="E522" s="221" t="s">
        <v>19</v>
      </c>
      <c r="F522" s="222" t="s">
        <v>80</v>
      </c>
      <c r="G522" s="220"/>
      <c r="H522" s="223">
        <v>1</v>
      </c>
      <c r="I522" s="224"/>
      <c r="J522" s="220"/>
      <c r="K522" s="220"/>
      <c r="L522" s="225"/>
      <c r="M522" s="226"/>
      <c r="N522" s="227"/>
      <c r="O522" s="227"/>
      <c r="P522" s="227"/>
      <c r="Q522" s="227"/>
      <c r="R522" s="227"/>
      <c r="S522" s="227"/>
      <c r="T522" s="22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29" t="s">
        <v>138</v>
      </c>
      <c r="AU522" s="229" t="s">
        <v>82</v>
      </c>
      <c r="AV522" s="13" t="s">
        <v>82</v>
      </c>
      <c r="AW522" s="13" t="s">
        <v>37</v>
      </c>
      <c r="AX522" s="13" t="s">
        <v>80</v>
      </c>
      <c r="AY522" s="229" t="s">
        <v>126</v>
      </c>
    </row>
    <row r="523" s="2" customFormat="1" ht="24.15" customHeight="1">
      <c r="A523" s="38"/>
      <c r="B523" s="39"/>
      <c r="C523" s="198" t="s">
        <v>833</v>
      </c>
      <c r="D523" s="198" t="s">
        <v>128</v>
      </c>
      <c r="E523" s="199" t="s">
        <v>834</v>
      </c>
      <c r="F523" s="200" t="s">
        <v>835</v>
      </c>
      <c r="G523" s="201" t="s">
        <v>173</v>
      </c>
      <c r="H523" s="202">
        <v>0.307</v>
      </c>
      <c r="I523" s="203"/>
      <c r="J523" s="204">
        <f>ROUND(I523*H523,2)</f>
        <v>0</v>
      </c>
      <c r="K523" s="205"/>
      <c r="L523" s="44"/>
      <c r="M523" s="206" t="s">
        <v>19</v>
      </c>
      <c r="N523" s="207" t="s">
        <v>46</v>
      </c>
      <c r="O523" s="84"/>
      <c r="P523" s="208">
        <f>O523*H523</f>
        <v>0</v>
      </c>
      <c r="Q523" s="208">
        <v>0</v>
      </c>
      <c r="R523" s="208">
        <f>Q523*H523</f>
        <v>0</v>
      </c>
      <c r="S523" s="208">
        <v>0</v>
      </c>
      <c r="T523" s="209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10" t="s">
        <v>581</v>
      </c>
      <c r="AT523" s="210" t="s">
        <v>128</v>
      </c>
      <c r="AU523" s="210" t="s">
        <v>82</v>
      </c>
      <c r="AY523" s="17" t="s">
        <v>126</v>
      </c>
      <c r="BE523" s="211">
        <f>IF(N523="základní",J523,0)</f>
        <v>0</v>
      </c>
      <c r="BF523" s="211">
        <f>IF(N523="snížená",J523,0)</f>
        <v>0</v>
      </c>
      <c r="BG523" s="211">
        <f>IF(N523="zákl. přenesená",J523,0)</f>
        <v>0</v>
      </c>
      <c r="BH523" s="211">
        <f>IF(N523="sníž. přenesená",J523,0)</f>
        <v>0</v>
      </c>
      <c r="BI523" s="211">
        <f>IF(N523="nulová",J523,0)</f>
        <v>0</v>
      </c>
      <c r="BJ523" s="17" t="s">
        <v>80</v>
      </c>
      <c r="BK523" s="211">
        <f>ROUND(I523*H523,2)</f>
        <v>0</v>
      </c>
      <c r="BL523" s="17" t="s">
        <v>581</v>
      </c>
      <c r="BM523" s="210" t="s">
        <v>836</v>
      </c>
    </row>
    <row r="524" s="2" customFormat="1">
      <c r="A524" s="38"/>
      <c r="B524" s="39"/>
      <c r="C524" s="40"/>
      <c r="D524" s="212" t="s">
        <v>134</v>
      </c>
      <c r="E524" s="40"/>
      <c r="F524" s="213" t="s">
        <v>837</v>
      </c>
      <c r="G524" s="40"/>
      <c r="H524" s="40"/>
      <c r="I524" s="214"/>
      <c r="J524" s="40"/>
      <c r="K524" s="40"/>
      <c r="L524" s="44"/>
      <c r="M524" s="215"/>
      <c r="N524" s="216"/>
      <c r="O524" s="84"/>
      <c r="P524" s="84"/>
      <c r="Q524" s="84"/>
      <c r="R524" s="84"/>
      <c r="S524" s="84"/>
      <c r="T524" s="85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134</v>
      </c>
      <c r="AU524" s="17" t="s">
        <v>82</v>
      </c>
    </row>
    <row r="525" s="2" customFormat="1">
      <c r="A525" s="38"/>
      <c r="B525" s="39"/>
      <c r="C525" s="40"/>
      <c r="D525" s="217" t="s">
        <v>136</v>
      </c>
      <c r="E525" s="40"/>
      <c r="F525" s="218" t="s">
        <v>838</v>
      </c>
      <c r="G525" s="40"/>
      <c r="H525" s="40"/>
      <c r="I525" s="214"/>
      <c r="J525" s="40"/>
      <c r="K525" s="40"/>
      <c r="L525" s="44"/>
      <c r="M525" s="215"/>
      <c r="N525" s="216"/>
      <c r="O525" s="84"/>
      <c r="P525" s="84"/>
      <c r="Q525" s="84"/>
      <c r="R525" s="84"/>
      <c r="S525" s="84"/>
      <c r="T525" s="85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136</v>
      </c>
      <c r="AU525" s="17" t="s">
        <v>82</v>
      </c>
    </row>
    <row r="526" s="12" customFormat="1" ht="25.92" customHeight="1">
      <c r="A526" s="12"/>
      <c r="B526" s="182"/>
      <c r="C526" s="183"/>
      <c r="D526" s="184" t="s">
        <v>74</v>
      </c>
      <c r="E526" s="185" t="s">
        <v>839</v>
      </c>
      <c r="F526" s="185" t="s">
        <v>840</v>
      </c>
      <c r="G526" s="183"/>
      <c r="H526" s="183"/>
      <c r="I526" s="186"/>
      <c r="J526" s="187">
        <f>BK526</f>
        <v>0</v>
      </c>
      <c r="K526" s="183"/>
      <c r="L526" s="188"/>
      <c r="M526" s="189"/>
      <c r="N526" s="190"/>
      <c r="O526" s="190"/>
      <c r="P526" s="191">
        <f>P527</f>
        <v>0</v>
      </c>
      <c r="Q526" s="190"/>
      <c r="R526" s="191">
        <f>R527</f>
        <v>0</v>
      </c>
      <c r="S526" s="190"/>
      <c r="T526" s="192">
        <f>T527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193" t="s">
        <v>157</v>
      </c>
      <c r="AT526" s="194" t="s">
        <v>74</v>
      </c>
      <c r="AU526" s="194" t="s">
        <v>75</v>
      </c>
      <c r="AY526" s="193" t="s">
        <v>126</v>
      </c>
      <c r="BK526" s="195">
        <f>BK527</f>
        <v>0</v>
      </c>
    </row>
    <row r="527" s="12" customFormat="1" ht="22.8" customHeight="1">
      <c r="A527" s="12"/>
      <c r="B527" s="182"/>
      <c r="C527" s="183"/>
      <c r="D527" s="184" t="s">
        <v>74</v>
      </c>
      <c r="E527" s="196" t="s">
        <v>841</v>
      </c>
      <c r="F527" s="196" t="s">
        <v>842</v>
      </c>
      <c r="G527" s="183"/>
      <c r="H527" s="183"/>
      <c r="I527" s="186"/>
      <c r="J527" s="197">
        <f>BK527</f>
        <v>0</v>
      </c>
      <c r="K527" s="183"/>
      <c r="L527" s="188"/>
      <c r="M527" s="189"/>
      <c r="N527" s="190"/>
      <c r="O527" s="190"/>
      <c r="P527" s="191">
        <f>SUM(P528:P530)</f>
        <v>0</v>
      </c>
      <c r="Q527" s="190"/>
      <c r="R527" s="191">
        <f>SUM(R528:R530)</f>
        <v>0</v>
      </c>
      <c r="S527" s="190"/>
      <c r="T527" s="192">
        <f>SUM(T528:T530)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193" t="s">
        <v>157</v>
      </c>
      <c r="AT527" s="194" t="s">
        <v>74</v>
      </c>
      <c r="AU527" s="194" t="s">
        <v>80</v>
      </c>
      <c r="AY527" s="193" t="s">
        <v>126</v>
      </c>
      <c r="BK527" s="195">
        <f>SUM(BK528:BK530)</f>
        <v>0</v>
      </c>
    </row>
    <row r="528" s="2" customFormat="1" ht="16.5" customHeight="1">
      <c r="A528" s="38"/>
      <c r="B528" s="39"/>
      <c r="C528" s="198" t="s">
        <v>843</v>
      </c>
      <c r="D528" s="198" t="s">
        <v>128</v>
      </c>
      <c r="E528" s="199" t="s">
        <v>844</v>
      </c>
      <c r="F528" s="200" t="s">
        <v>842</v>
      </c>
      <c r="G528" s="201" t="s">
        <v>604</v>
      </c>
      <c r="H528" s="263"/>
      <c r="I528" s="203"/>
      <c r="J528" s="204">
        <f>ROUND(I528*H528,2)</f>
        <v>0</v>
      </c>
      <c r="K528" s="205"/>
      <c r="L528" s="44"/>
      <c r="M528" s="206" t="s">
        <v>19</v>
      </c>
      <c r="N528" s="207" t="s">
        <v>46</v>
      </c>
      <c r="O528" s="84"/>
      <c r="P528" s="208">
        <f>O528*H528</f>
        <v>0</v>
      </c>
      <c r="Q528" s="208">
        <v>0</v>
      </c>
      <c r="R528" s="208">
        <f>Q528*H528</f>
        <v>0</v>
      </c>
      <c r="S528" s="208">
        <v>0</v>
      </c>
      <c r="T528" s="209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10" t="s">
        <v>845</v>
      </c>
      <c r="AT528" s="210" t="s">
        <v>128</v>
      </c>
      <c r="AU528" s="210" t="s">
        <v>82</v>
      </c>
      <c r="AY528" s="17" t="s">
        <v>126</v>
      </c>
      <c r="BE528" s="211">
        <f>IF(N528="základní",J528,0)</f>
        <v>0</v>
      </c>
      <c r="BF528" s="211">
        <f>IF(N528="snížená",J528,0)</f>
        <v>0</v>
      </c>
      <c r="BG528" s="211">
        <f>IF(N528="zákl. přenesená",J528,0)</f>
        <v>0</v>
      </c>
      <c r="BH528" s="211">
        <f>IF(N528="sníž. přenesená",J528,0)</f>
        <v>0</v>
      </c>
      <c r="BI528" s="211">
        <f>IF(N528="nulová",J528,0)</f>
        <v>0</v>
      </c>
      <c r="BJ528" s="17" t="s">
        <v>80</v>
      </c>
      <c r="BK528" s="211">
        <f>ROUND(I528*H528,2)</f>
        <v>0</v>
      </c>
      <c r="BL528" s="17" t="s">
        <v>845</v>
      </c>
      <c r="BM528" s="210" t="s">
        <v>846</v>
      </c>
    </row>
    <row r="529" s="2" customFormat="1">
      <c r="A529" s="38"/>
      <c r="B529" s="39"/>
      <c r="C529" s="40"/>
      <c r="D529" s="212" t="s">
        <v>134</v>
      </c>
      <c r="E529" s="40"/>
      <c r="F529" s="213" t="s">
        <v>842</v>
      </c>
      <c r="G529" s="40"/>
      <c r="H529" s="40"/>
      <c r="I529" s="214"/>
      <c r="J529" s="40"/>
      <c r="K529" s="40"/>
      <c r="L529" s="44"/>
      <c r="M529" s="215"/>
      <c r="N529" s="216"/>
      <c r="O529" s="84"/>
      <c r="P529" s="84"/>
      <c r="Q529" s="84"/>
      <c r="R529" s="84"/>
      <c r="S529" s="84"/>
      <c r="T529" s="85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134</v>
      </c>
      <c r="AU529" s="17" t="s">
        <v>82</v>
      </c>
    </row>
    <row r="530" s="2" customFormat="1">
      <c r="A530" s="38"/>
      <c r="B530" s="39"/>
      <c r="C530" s="40"/>
      <c r="D530" s="217" t="s">
        <v>136</v>
      </c>
      <c r="E530" s="40"/>
      <c r="F530" s="218" t="s">
        <v>847</v>
      </c>
      <c r="G530" s="40"/>
      <c r="H530" s="40"/>
      <c r="I530" s="214"/>
      <c r="J530" s="40"/>
      <c r="K530" s="40"/>
      <c r="L530" s="44"/>
      <c r="M530" s="264"/>
      <c r="N530" s="265"/>
      <c r="O530" s="266"/>
      <c r="P530" s="266"/>
      <c r="Q530" s="266"/>
      <c r="R530" s="266"/>
      <c r="S530" s="266"/>
      <c r="T530" s="267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136</v>
      </c>
      <c r="AU530" s="17" t="s">
        <v>82</v>
      </c>
    </row>
    <row r="531" s="2" customFormat="1" ht="6.96" customHeight="1">
      <c r="A531" s="38"/>
      <c r="B531" s="59"/>
      <c r="C531" s="60"/>
      <c r="D531" s="60"/>
      <c r="E531" s="60"/>
      <c r="F531" s="60"/>
      <c r="G531" s="60"/>
      <c r="H531" s="60"/>
      <c r="I531" s="60"/>
      <c r="J531" s="60"/>
      <c r="K531" s="60"/>
      <c r="L531" s="44"/>
      <c r="M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</row>
  </sheetData>
  <sheetProtection sheet="1" autoFilter="0" formatColumns="0" formatRows="0" objects="1" scenarios="1" spinCount="100000" saltValue="n+xEgpbWhajdW7ExSs8QVUOZS8AdaoCDjDBZE4v1si03EdAqmiFe1zgK1rDm/iyivpN3R87H8gmoOPkt9CTTIQ==" hashValue="hQY7Jj9bQJLt+Cu5p+vDRT2qYy7cu3u4aIIRzISYworc9IRm0X+ppAx3hleFO9dMzYBPF6LBfSFpK+rYyQWDng==" algorithmName="SHA-512" password="8EF3"/>
  <autoFilter ref="C95:K530"/>
  <mergeCells count="6">
    <mergeCell ref="E7:H7"/>
    <mergeCell ref="E16:H16"/>
    <mergeCell ref="E25:H25"/>
    <mergeCell ref="E46:H46"/>
    <mergeCell ref="E88:H88"/>
    <mergeCell ref="L2:V2"/>
  </mergeCells>
  <hyperlinks>
    <hyperlink ref="F101" r:id="rId1" display="https://podminky.urs.cz/item/CS_URS_2024_01/133212811"/>
    <hyperlink ref="F105" r:id="rId2" display="https://podminky.urs.cz/item/CS_URS_2024_01/162211311"/>
    <hyperlink ref="F108" r:id="rId3" display="https://podminky.urs.cz/item/CS_URS_2024_01/162211319"/>
    <hyperlink ref="F112" r:id="rId4" display="https://podminky.urs.cz/item/CS_URS_2024_01/162751117"/>
    <hyperlink ref="F115" r:id="rId5" display="https://podminky.urs.cz/item/CS_URS_2024_01/162751119"/>
    <hyperlink ref="F119" r:id="rId6" display="https://podminky.urs.cz/item/CS_URS_2024_01/167111101"/>
    <hyperlink ref="F122" r:id="rId7" display="https://podminky.urs.cz/item/CS_URS_2024_01/171201231"/>
    <hyperlink ref="F126" r:id="rId8" display="https://podminky.urs.cz/item/CS_URS_2024_01/171251201"/>
    <hyperlink ref="F130" r:id="rId9" display="https://podminky.urs.cz/item/CS_URS_2024_01/271542211"/>
    <hyperlink ref="F135" r:id="rId10" display="https://podminky.urs.cz/item/CS_URS_2024_01/273322511"/>
    <hyperlink ref="F140" r:id="rId11" display="https://podminky.urs.cz/item/CS_URS_2024_01/274322511"/>
    <hyperlink ref="F145" r:id="rId12" display="https://podminky.urs.cz/item/CS_URS_2024_01/274351121"/>
    <hyperlink ref="F151" r:id="rId13" display="https://podminky.urs.cz/item/CS_URS_2024_01/274351122"/>
    <hyperlink ref="F154" r:id="rId14" display="https://podminky.urs.cz/item/CS_URS_2024_01/274361821"/>
    <hyperlink ref="F161" r:id="rId15" display="https://podminky.urs.cz/item/CS_URS_2024_01/340239212"/>
    <hyperlink ref="F176" r:id="rId16" display="https://podminky.urs.cz/item/CS_URS_2024_01/612135001"/>
    <hyperlink ref="F186" r:id="rId17" display="https://podminky.urs.cz/item/CS_URS_2024_01/612135101"/>
    <hyperlink ref="F191" r:id="rId18" display="https://podminky.urs.cz/item/CS_URS_2024_01/612325225"/>
    <hyperlink ref="F203" r:id="rId19" display="https://podminky.urs.cz/item/CS_URS_2024_01/631312141"/>
    <hyperlink ref="F208" r:id="rId20" display="https://podminky.urs.cz/item/CS_URS_2024_01/949311112"/>
    <hyperlink ref="F211" r:id="rId21" display="https://podminky.urs.cz/item/CS_URS_2024_01/949311212"/>
    <hyperlink ref="F215" r:id="rId22" display="https://podminky.urs.cz/item/CS_URS_2024_01/949311812"/>
    <hyperlink ref="F218" r:id="rId23" display="https://podminky.urs.cz/item/CS_URS_2024_01/952901111"/>
    <hyperlink ref="F237" r:id="rId24" display="https://podminky.urs.cz/item/CS_URS_2024_01/962032231"/>
    <hyperlink ref="F245" r:id="rId25" display="https://podminky.urs.cz/item/CS_URS_2024_01/965042231"/>
    <hyperlink ref="F251" r:id="rId26" display="https://podminky.urs.cz/item/CS_URS_2024_01/965049112"/>
    <hyperlink ref="F254" r:id="rId27" display="https://podminky.urs.cz/item/CS_URS_2024_01/965081213"/>
    <hyperlink ref="F258" r:id="rId28" display="https://podminky.urs.cz/item/CS_URS_2024_01/965081611"/>
    <hyperlink ref="F262" r:id="rId29" display="https://podminky.urs.cz/item/CS_URS_2024_01/967042712"/>
    <hyperlink ref="F267" r:id="rId30" display="https://podminky.urs.cz/item/CS_URS_2024_01/967042713"/>
    <hyperlink ref="F272" r:id="rId31" display="https://podminky.urs.cz/item/CS_URS_2024_01/971033341"/>
    <hyperlink ref="F277" r:id="rId32" display="https://podminky.urs.cz/item/CS_URS_2024_01/974031122"/>
    <hyperlink ref="F280" r:id="rId33" display="https://podminky.urs.cz/item/CS_URS_2024_01/974042532"/>
    <hyperlink ref="F283" r:id="rId34" display="https://podminky.urs.cz/item/CS_URS_2024_01/975111321"/>
    <hyperlink ref="F288" r:id="rId35" display="https://podminky.urs.cz/item/CS_URS_2024_01/975111322"/>
    <hyperlink ref="F292" r:id="rId36" display="https://podminky.urs.cz/item/CS_URS_2024_01/975111323"/>
    <hyperlink ref="F295" r:id="rId37" display="https://podminky.urs.cz/item/CS_URS_2024_01/976071111"/>
    <hyperlink ref="F300" r:id="rId38" display="https://podminky.urs.cz/item/CS_URS_2024_01/977151112"/>
    <hyperlink ref="F308" r:id="rId39" display="https://podminky.urs.cz/item/CS_URS_2024_01/997013151"/>
    <hyperlink ref="F311" r:id="rId40" display="https://podminky.urs.cz/item/CS_URS_2024_01/997013501"/>
    <hyperlink ref="F314" r:id="rId41" display="https://podminky.urs.cz/item/CS_URS_2024_01/997013509"/>
    <hyperlink ref="F317" r:id="rId42" display="https://podminky.urs.cz/item/CS_URS_2024_01/997013869"/>
    <hyperlink ref="F321" r:id="rId43" display="https://podminky.urs.cz/item/CS_URS_2024_01/998018003"/>
    <hyperlink ref="F326" r:id="rId44" display="https://podminky.urs.cz/item/CS_URS_2024_01/711131811"/>
    <hyperlink ref="F331" r:id="rId45" display="https://podminky.urs.cz/item/CS_URS_2024_01/741110511"/>
    <hyperlink ref="F337" r:id="rId46" display="https://podminky.urs.cz/item/CS_URS_2024_01/741112104"/>
    <hyperlink ref="F342" r:id="rId47" display="https://podminky.urs.cz/item/CS_URS_2024_01/741120003"/>
    <hyperlink ref="F354" r:id="rId48" display="https://podminky.urs.cz/item/CS_URS_2024_01/741120401"/>
    <hyperlink ref="F361" r:id="rId49" display="https://podminky.urs.cz/item/CS_URS_2024_01/741122032"/>
    <hyperlink ref="F368" r:id="rId50" display="https://podminky.urs.cz/item/CS_URS_2024_01/741130004"/>
    <hyperlink ref="F371" r:id="rId51" display="https://podminky.urs.cz/item/CS_URS_2024_01/741130005"/>
    <hyperlink ref="F374" r:id="rId52" display="https://podminky.urs.cz/item/CS_URS_2024_01/741130006"/>
    <hyperlink ref="F377" r:id="rId53" display="https://podminky.urs.cz/item/CS_URS_2024_01/741130013"/>
    <hyperlink ref="F380" r:id="rId54" display="https://podminky.urs.cz/item/CS_URS_2024_01/741231012"/>
    <hyperlink ref="F385" r:id="rId55" display="https://podminky.urs.cz/item/CS_URS_2024_01/741320163"/>
    <hyperlink ref="F390" r:id="rId56" display="https://podminky.urs.cz/item/CS_URS_2024_01/998741203"/>
    <hyperlink ref="F394" r:id="rId57" display="https://podminky.urs.cz/item/CS_URS_2024_01/766411811"/>
    <hyperlink ref="F400" r:id="rId58" display="https://podminky.urs.cz/item/CS_URS_2024_01/767661811"/>
    <hyperlink ref="F405" r:id="rId59" display="https://podminky.urs.cz/item/CS_URS_2024_01/767662110"/>
    <hyperlink ref="F408" r:id="rId60" display="https://podminky.urs.cz/item/CS_URS_2024_01/998767201"/>
    <hyperlink ref="F412" r:id="rId61" display="https://podminky.urs.cz/item/CS_URS_2024_01/771574415"/>
    <hyperlink ref="F420" r:id="rId62" display="https://podminky.urs.cz/item/CS_URS_2024_01/771577211"/>
    <hyperlink ref="F423" r:id="rId63" display="https://podminky.urs.cz/item/CS_URS_2024_01/998771201"/>
    <hyperlink ref="F427" r:id="rId64" display="https://podminky.urs.cz/item/CS_URS_2024_01/772521150"/>
    <hyperlink ref="F435" r:id="rId65" display="https://podminky.urs.cz/item/CS_URS_2024_01/772991422"/>
    <hyperlink ref="F438" r:id="rId66" display="https://podminky.urs.cz/item/CS_URS_2024_01/998772202"/>
    <hyperlink ref="F442" r:id="rId67" display="https://podminky.urs.cz/item/CS_URS_2024_01/783817401"/>
    <hyperlink ref="F447" r:id="rId68" display="https://podminky.urs.cz/item/CS_URS_2024_01/783917161"/>
    <hyperlink ref="F453" r:id="rId69" display="https://podminky.urs.cz/item/CS_URS_2024_01/784211101"/>
    <hyperlink ref="F465" r:id="rId70" display="https://podminky.urs.cz/item/CS_URS_2024_01/784211141"/>
    <hyperlink ref="F470" r:id="rId71" display="https://podminky.urs.cz/item/CS_URS_2024_01/210220020"/>
    <hyperlink ref="F475" r:id="rId72" display="https://podminky.urs.cz/item/CS_URS_2024_01/210220022"/>
    <hyperlink ref="F480" r:id="rId73" display="https://podminky.urs.cz/item/CS_URS_2024_01/210220302"/>
    <hyperlink ref="F489" r:id="rId74" display="https://podminky.urs.cz/item/CS_URS_2024_01/210220361"/>
    <hyperlink ref="F495" r:id="rId75" display="https://podminky.urs.cz/item/CS_URS_2024_01/460021111"/>
    <hyperlink ref="F499" r:id="rId76" display="https://podminky.urs.cz/item/CS_URS_2024_01/460161162"/>
    <hyperlink ref="F502" r:id="rId77" display="https://podminky.urs.cz/item/CS_URS_2024_01/460431172"/>
    <hyperlink ref="F505" r:id="rId78" display="https://podminky.urs.cz/item/CS_URS_2024_01/460551111"/>
    <hyperlink ref="F508" r:id="rId79" display="https://podminky.urs.cz/item/CS_URS_2024_01/460881612"/>
    <hyperlink ref="F512" r:id="rId80" display="https://podminky.urs.cz/item/CS_URS_2024_01/460892221"/>
    <hyperlink ref="F515" r:id="rId81" display="https://podminky.urs.cz/item/CS_URS_2024_01/468021221"/>
    <hyperlink ref="F520" r:id="rId82" display="https://podminky.urs.cz/item/CS_URS_2024_01/468031211"/>
    <hyperlink ref="F525" r:id="rId83" display="https://podminky.urs.cz/item/CS_URS_2024_01/469981111"/>
    <hyperlink ref="F530" r:id="rId84" display="https://podminky.urs.cz/item/CS_URS_2023_02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Martin</dc:creator>
  <cp:lastModifiedBy>Vojtěch Martin</cp:lastModifiedBy>
  <dcterms:created xsi:type="dcterms:W3CDTF">2024-03-14T12:13:47Z</dcterms:created>
  <dcterms:modified xsi:type="dcterms:W3CDTF">2024-03-14T12:13:50Z</dcterms:modified>
</cp:coreProperties>
</file>