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milos.axmann/ARL Innovation/Projekty/Projekty_IROP_2021/111_vyzva_zakladni_skoly_II_MRR/202211_Slatinice_ZS_odborne_ucebny/4_Vyberova_rizeni/1_ZD/"/>
    </mc:Choice>
  </mc:AlternateContent>
  <xr:revisionPtr revIDLastSave="0" documentId="13_ncr:1_{4E3B6B03-CF53-BA4D-A37C-DAB9BB8B1A7D}" xr6:coauthVersionLast="47" xr6:coauthVersionMax="47" xr10:uidLastSave="{00000000-0000-0000-0000-000000000000}"/>
  <bookViews>
    <workbookView xWindow="-40" yWindow="500" windowWidth="51200" windowHeight="27020" activeTab="7" xr2:uid="{00000000-000D-0000-FFFF-FFFF00000000}"/>
  </bookViews>
  <sheets>
    <sheet name="Rekapitulace stavby" sheetId="1" r:id="rId1"/>
    <sheet name="MR 2024-3-1 a - D1.1 ,D1...." sheetId="2" r:id="rId2"/>
    <sheet name="1 - D.1.4.1  VYTÁPĚNÍ" sheetId="3" r:id="rId3"/>
    <sheet name="2 - D-1.4 Zdravotní insta..." sheetId="4" r:id="rId4"/>
    <sheet name="3 - D 1.4 Elektroinstalac..." sheetId="5" r:id="rId5"/>
    <sheet name="04 - D1.4 Vzduchotechnika" sheetId="6" r:id="rId6"/>
    <sheet name="VRN - Vedlejší náklady" sheetId="7" r:id="rId7"/>
    <sheet name="Pokyny pro vyplnění" sheetId="8" r:id="rId8"/>
  </sheets>
  <definedNames>
    <definedName name="_xlnm._FilterDatabase" localSheetId="5" hidden="1">'04 - D1.4 Vzduchotechnika'!$C$101:$K$165</definedName>
    <definedName name="_xlnm._FilterDatabase" localSheetId="2" hidden="1">'1 - D.1.4.1  VYTÁPĚNÍ'!$C$98:$K$170</definedName>
    <definedName name="_xlnm._FilterDatabase" localSheetId="3" hidden="1">'2 - D-1.4 Zdravotní insta...'!$C$107:$K$260</definedName>
    <definedName name="_xlnm._FilterDatabase" localSheetId="4" hidden="1">'3 - D 1.4 Elektroinstalac...'!$C$103:$K$324</definedName>
    <definedName name="_xlnm._FilterDatabase" localSheetId="1" hidden="1">'MR 2024-3-1 a - D1.1 ,D1....'!$C$122:$K$2550</definedName>
    <definedName name="_xlnm._FilterDatabase" localSheetId="6" hidden="1">'VRN - Vedlejší náklady'!$C$91:$K$150</definedName>
    <definedName name="_xlnm.Print_Titles" localSheetId="5">'04 - D1.4 Vzduchotechnika'!$101:$101</definedName>
    <definedName name="_xlnm.Print_Titles" localSheetId="2">'1 - D.1.4.1  VYTÁPĚNÍ'!$98:$98</definedName>
    <definedName name="_xlnm.Print_Titles" localSheetId="3">'2 - D-1.4 Zdravotní insta...'!$107:$107</definedName>
    <definedName name="_xlnm.Print_Titles" localSheetId="4">'3 - D 1.4 Elektroinstalac...'!$103:$103</definedName>
    <definedName name="_xlnm.Print_Titles" localSheetId="1">'MR 2024-3-1 a - D1.1 ,D1....'!$122:$122</definedName>
    <definedName name="_xlnm.Print_Titles" localSheetId="0">'Rekapitulace stavby'!$52:$52</definedName>
    <definedName name="_xlnm.Print_Titles" localSheetId="6">'VRN - Vedlejší náklady'!$91:$91</definedName>
    <definedName name="_xlnm.Print_Area" localSheetId="5">'04 - D1.4 Vzduchotechnika'!$C$4:$J$43,'04 - D1.4 Vzduchotechnika'!$C$49:$J$79,'04 - D1.4 Vzduchotechnika'!$C$85:$K$165</definedName>
    <definedName name="_xlnm.Print_Area" localSheetId="2">'1 - D.1.4.1  VYTÁPĚNÍ'!$C$4:$J$43,'1 - D.1.4.1  VYTÁPĚNÍ'!$C$49:$J$76,'1 - D.1.4.1  VYTÁPĚNÍ'!$C$82:$K$170</definedName>
    <definedName name="_xlnm.Print_Area" localSheetId="3">'2 - D-1.4 Zdravotní insta...'!$C$4:$J$43,'2 - D-1.4 Zdravotní insta...'!$C$49:$J$85,'2 - D-1.4 Zdravotní insta...'!$C$91:$K$260</definedName>
    <definedName name="_xlnm.Print_Area" localSheetId="4">'3 - D 1.4 Elektroinstalac...'!$C$4:$J$43,'3 - D 1.4 Elektroinstalac...'!$C$49:$J$81,'3 - D 1.4 Elektroinstalac...'!$C$87:$K$324</definedName>
    <definedName name="_xlnm.Print_Area" localSheetId="1">'MR 2024-3-1 a - D1.1 ,D1....'!$C$4:$J$41,'MR 2024-3-1 a - D1.1 ,D1....'!$C$47:$J$102,'MR 2024-3-1 a - D1.1 ,D1....'!$C$108:$K$2550</definedName>
    <definedName name="_xlnm.Print_Area" localSheetId="7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stavby'!$C$42:$AQ$63</definedName>
    <definedName name="_xlnm.Print_Area" localSheetId="6">'VRN - Vedlejší náklady'!$C$4:$J$41,'VRN - Vedlejší náklady'!$C$47:$J$71,'VRN - Vedlejší náklady'!$C$77:$K$150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7" l="1"/>
  <c r="J38" i="7"/>
  <c r="AY62" i="1"/>
  <c r="J37" i="7"/>
  <c r="AX62" i="1" s="1"/>
  <c r="BI149" i="7"/>
  <c r="BH149" i="7"/>
  <c r="BG149" i="7"/>
  <c r="BF149" i="7"/>
  <c r="T149" i="7"/>
  <c r="R149" i="7"/>
  <c r="P149" i="7"/>
  <c r="BI147" i="7"/>
  <c r="BH147" i="7"/>
  <c r="BG147" i="7"/>
  <c r="BF147" i="7"/>
  <c r="T147" i="7"/>
  <c r="R147" i="7"/>
  <c r="P147" i="7"/>
  <c r="BI142" i="7"/>
  <c r="BH142" i="7"/>
  <c r="BG142" i="7"/>
  <c r="BF142" i="7"/>
  <c r="T142" i="7"/>
  <c r="T141" i="7" s="1"/>
  <c r="R142" i="7"/>
  <c r="R141" i="7"/>
  <c r="P142" i="7"/>
  <c r="P141" i="7"/>
  <c r="BI137" i="7"/>
  <c r="BH137" i="7"/>
  <c r="BG137" i="7"/>
  <c r="BF137" i="7"/>
  <c r="T137" i="7"/>
  <c r="T136" i="7"/>
  <c r="R137" i="7"/>
  <c r="R136" i="7"/>
  <c r="P137" i="7"/>
  <c r="P136" i="7" s="1"/>
  <c r="BI131" i="7"/>
  <c r="BH131" i="7"/>
  <c r="BG131" i="7"/>
  <c r="BF131" i="7"/>
  <c r="T131" i="7"/>
  <c r="R131" i="7"/>
  <c r="P131" i="7"/>
  <c r="BI123" i="7"/>
  <c r="BH123" i="7"/>
  <c r="BG123" i="7"/>
  <c r="BF123" i="7"/>
  <c r="T123" i="7"/>
  <c r="R123" i="7"/>
  <c r="P123" i="7"/>
  <c r="BI119" i="7"/>
  <c r="BH119" i="7"/>
  <c r="BG119" i="7"/>
  <c r="BF119" i="7"/>
  <c r="T119" i="7"/>
  <c r="R119" i="7"/>
  <c r="P119" i="7"/>
  <c r="BI114" i="7"/>
  <c r="BH114" i="7"/>
  <c r="BG114" i="7"/>
  <c r="BF114" i="7"/>
  <c r="T114" i="7"/>
  <c r="R114" i="7"/>
  <c r="P114" i="7"/>
  <c r="BI112" i="7"/>
  <c r="BH112" i="7"/>
  <c r="BG112" i="7"/>
  <c r="BF112" i="7"/>
  <c r="T112" i="7"/>
  <c r="R112" i="7"/>
  <c r="P112" i="7"/>
  <c r="BI110" i="7"/>
  <c r="BH110" i="7"/>
  <c r="BG110" i="7"/>
  <c r="BF110" i="7"/>
  <c r="T110" i="7"/>
  <c r="R110" i="7"/>
  <c r="P110" i="7"/>
  <c r="BI108" i="7"/>
  <c r="BH108" i="7"/>
  <c r="BG108" i="7"/>
  <c r="BF108" i="7"/>
  <c r="T108" i="7"/>
  <c r="R108" i="7"/>
  <c r="P108" i="7"/>
  <c r="BI104" i="7"/>
  <c r="BH104" i="7"/>
  <c r="BG104" i="7"/>
  <c r="BF104" i="7"/>
  <c r="T104" i="7"/>
  <c r="R104" i="7"/>
  <c r="P104" i="7"/>
  <c r="BI100" i="7"/>
  <c r="BH100" i="7"/>
  <c r="BG100" i="7"/>
  <c r="BF100" i="7"/>
  <c r="T100" i="7"/>
  <c r="R100" i="7"/>
  <c r="P100" i="7"/>
  <c r="BI95" i="7"/>
  <c r="BH95" i="7"/>
  <c r="BG95" i="7"/>
  <c r="BF95" i="7"/>
  <c r="T95" i="7"/>
  <c r="R95" i="7"/>
  <c r="P95" i="7"/>
  <c r="J89" i="7"/>
  <c r="J88" i="7"/>
  <c r="F88" i="7"/>
  <c r="F86" i="7"/>
  <c r="E84" i="7"/>
  <c r="J59" i="7"/>
  <c r="J58" i="7"/>
  <c r="F58" i="7"/>
  <c r="F56" i="7"/>
  <c r="E54" i="7"/>
  <c r="J20" i="7"/>
  <c r="E20" i="7"/>
  <c r="F89" i="7" s="1"/>
  <c r="J19" i="7"/>
  <c r="J14" i="7"/>
  <c r="J86" i="7" s="1"/>
  <c r="E7" i="7"/>
  <c r="E80" i="7" s="1"/>
  <c r="J41" i="6"/>
  <c r="J40" i="6"/>
  <c r="AY61" i="1" s="1"/>
  <c r="J39" i="6"/>
  <c r="AX61" i="1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2" i="6"/>
  <c r="BH162" i="6"/>
  <c r="BG162" i="6"/>
  <c r="BF162" i="6"/>
  <c r="T162" i="6"/>
  <c r="T161" i="6" s="1"/>
  <c r="R162" i="6"/>
  <c r="R161" i="6"/>
  <c r="P162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7" i="6"/>
  <c r="BH157" i="6"/>
  <c r="BG157" i="6"/>
  <c r="BF157" i="6"/>
  <c r="T157" i="6"/>
  <c r="R157" i="6"/>
  <c r="P157" i="6"/>
  <c r="BI156" i="6"/>
  <c r="BH156" i="6"/>
  <c r="BG156" i="6"/>
  <c r="BF156" i="6"/>
  <c r="T156" i="6"/>
  <c r="R156" i="6"/>
  <c r="P156" i="6"/>
  <c r="BI154" i="6"/>
  <c r="BH154" i="6"/>
  <c r="BG154" i="6"/>
  <c r="BF154" i="6"/>
  <c r="T154" i="6"/>
  <c r="R154" i="6"/>
  <c r="P154" i="6"/>
  <c r="BI153" i="6"/>
  <c r="BH153" i="6"/>
  <c r="BG153" i="6"/>
  <c r="BF153" i="6"/>
  <c r="T153" i="6"/>
  <c r="R153" i="6"/>
  <c r="P153" i="6"/>
  <c r="BI152" i="6"/>
  <c r="BH152" i="6"/>
  <c r="BG152" i="6"/>
  <c r="BF152" i="6"/>
  <c r="T152" i="6"/>
  <c r="R152" i="6"/>
  <c r="P152" i="6"/>
  <c r="BI151" i="6"/>
  <c r="BH151" i="6"/>
  <c r="BG151" i="6"/>
  <c r="BF151" i="6"/>
  <c r="T151" i="6"/>
  <c r="R151" i="6"/>
  <c r="P151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7" i="6"/>
  <c r="BH147" i="6"/>
  <c r="BG147" i="6"/>
  <c r="BF147" i="6"/>
  <c r="T147" i="6"/>
  <c r="R147" i="6"/>
  <c r="P147" i="6"/>
  <c r="BI146" i="6"/>
  <c r="BH146" i="6"/>
  <c r="BG146" i="6"/>
  <c r="BF146" i="6"/>
  <c r="T146" i="6"/>
  <c r="R146" i="6"/>
  <c r="P146" i="6"/>
  <c r="BI145" i="6"/>
  <c r="BH145" i="6"/>
  <c r="BG145" i="6"/>
  <c r="BF145" i="6"/>
  <c r="T145" i="6"/>
  <c r="R145" i="6"/>
  <c r="P145" i="6"/>
  <c r="BI144" i="6"/>
  <c r="BH144" i="6"/>
  <c r="BG144" i="6"/>
  <c r="BF144" i="6"/>
  <c r="T144" i="6"/>
  <c r="R144" i="6"/>
  <c r="P144" i="6"/>
  <c r="BI143" i="6"/>
  <c r="BH143" i="6"/>
  <c r="BG143" i="6"/>
  <c r="BF143" i="6"/>
  <c r="T143" i="6"/>
  <c r="R143" i="6"/>
  <c r="P143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40" i="6"/>
  <c r="BH140" i="6"/>
  <c r="BG140" i="6"/>
  <c r="BF140" i="6"/>
  <c r="T140" i="6"/>
  <c r="R140" i="6"/>
  <c r="P140" i="6"/>
  <c r="BI139" i="6"/>
  <c r="BH139" i="6"/>
  <c r="BG139" i="6"/>
  <c r="BF139" i="6"/>
  <c r="T139" i="6"/>
  <c r="R139" i="6"/>
  <c r="P139" i="6"/>
  <c r="BI138" i="6"/>
  <c r="BH138" i="6"/>
  <c r="BG138" i="6"/>
  <c r="BF138" i="6"/>
  <c r="T138" i="6"/>
  <c r="R138" i="6"/>
  <c r="P138" i="6"/>
  <c r="BI137" i="6"/>
  <c r="BH137" i="6"/>
  <c r="BG137" i="6"/>
  <c r="BF137" i="6"/>
  <c r="T137" i="6"/>
  <c r="R137" i="6"/>
  <c r="P137" i="6"/>
  <c r="BI136" i="6"/>
  <c r="BH136" i="6"/>
  <c r="BG136" i="6"/>
  <c r="BF136" i="6"/>
  <c r="T136" i="6"/>
  <c r="R136" i="6"/>
  <c r="P136" i="6"/>
  <c r="BI134" i="6"/>
  <c r="BH134" i="6"/>
  <c r="BG134" i="6"/>
  <c r="BF134" i="6"/>
  <c r="T134" i="6"/>
  <c r="R134" i="6"/>
  <c r="P134" i="6"/>
  <c r="BI133" i="6"/>
  <c r="BH133" i="6"/>
  <c r="BG133" i="6"/>
  <c r="BF133" i="6"/>
  <c r="T133" i="6"/>
  <c r="R133" i="6"/>
  <c r="P133" i="6"/>
  <c r="BI132" i="6"/>
  <c r="BH132" i="6"/>
  <c r="BG132" i="6"/>
  <c r="BF132" i="6"/>
  <c r="T132" i="6"/>
  <c r="R132" i="6"/>
  <c r="P132" i="6"/>
  <c r="BI131" i="6"/>
  <c r="BH131" i="6"/>
  <c r="BG131" i="6"/>
  <c r="BF131" i="6"/>
  <c r="T131" i="6"/>
  <c r="R131" i="6"/>
  <c r="P131" i="6"/>
  <c r="BI130" i="6"/>
  <c r="BH130" i="6"/>
  <c r="BG130" i="6"/>
  <c r="BF130" i="6"/>
  <c r="T130" i="6"/>
  <c r="R130" i="6"/>
  <c r="P130" i="6"/>
  <c r="BI128" i="6"/>
  <c r="BH128" i="6"/>
  <c r="BG128" i="6"/>
  <c r="BF128" i="6"/>
  <c r="T128" i="6"/>
  <c r="R128" i="6"/>
  <c r="P128" i="6"/>
  <c r="BI127" i="6"/>
  <c r="BH127" i="6"/>
  <c r="BG127" i="6"/>
  <c r="BF127" i="6"/>
  <c r="T127" i="6"/>
  <c r="R127" i="6"/>
  <c r="P127" i="6"/>
  <c r="BI126" i="6"/>
  <c r="BH126" i="6"/>
  <c r="BG126" i="6"/>
  <c r="BF126" i="6"/>
  <c r="T126" i="6"/>
  <c r="R126" i="6"/>
  <c r="P126" i="6"/>
  <c r="BI125" i="6"/>
  <c r="BH125" i="6"/>
  <c r="BG125" i="6"/>
  <c r="BF125" i="6"/>
  <c r="T125" i="6"/>
  <c r="R125" i="6"/>
  <c r="P125" i="6"/>
  <c r="BI124" i="6"/>
  <c r="BH124" i="6"/>
  <c r="BG124" i="6"/>
  <c r="BF124" i="6"/>
  <c r="T124" i="6"/>
  <c r="R124" i="6"/>
  <c r="P124" i="6"/>
  <c r="BI123" i="6"/>
  <c r="BH123" i="6"/>
  <c r="BG123" i="6"/>
  <c r="BF123" i="6"/>
  <c r="T123" i="6"/>
  <c r="R123" i="6"/>
  <c r="P123" i="6"/>
  <c r="BI122" i="6"/>
  <c r="BH122" i="6"/>
  <c r="BG122" i="6"/>
  <c r="BF122" i="6"/>
  <c r="T122" i="6"/>
  <c r="R122" i="6"/>
  <c r="P122" i="6"/>
  <c r="BI121" i="6"/>
  <c r="BH121" i="6"/>
  <c r="BG121" i="6"/>
  <c r="BF121" i="6"/>
  <c r="T121" i="6"/>
  <c r="R121" i="6"/>
  <c r="P121" i="6"/>
  <c r="BI120" i="6"/>
  <c r="BH120" i="6"/>
  <c r="BG120" i="6"/>
  <c r="BF120" i="6"/>
  <c r="T120" i="6"/>
  <c r="R120" i="6"/>
  <c r="P120" i="6"/>
  <c r="BI119" i="6"/>
  <c r="BH119" i="6"/>
  <c r="BG119" i="6"/>
  <c r="BF119" i="6"/>
  <c r="T119" i="6"/>
  <c r="R119" i="6"/>
  <c r="P119" i="6"/>
  <c r="BI118" i="6"/>
  <c r="BH118" i="6"/>
  <c r="BG118" i="6"/>
  <c r="BF118" i="6"/>
  <c r="T118" i="6"/>
  <c r="R118" i="6"/>
  <c r="P118" i="6"/>
  <c r="BI117" i="6"/>
  <c r="BH117" i="6"/>
  <c r="BG117" i="6"/>
  <c r="BF117" i="6"/>
  <c r="T117" i="6"/>
  <c r="R117" i="6"/>
  <c r="P117" i="6"/>
  <c r="BI116" i="6"/>
  <c r="BH116" i="6"/>
  <c r="BG116" i="6"/>
  <c r="BF116" i="6"/>
  <c r="T116" i="6"/>
  <c r="R116" i="6"/>
  <c r="P116" i="6"/>
  <c r="BI114" i="6"/>
  <c r="BH114" i="6"/>
  <c r="BG114" i="6"/>
  <c r="BF114" i="6"/>
  <c r="T114" i="6"/>
  <c r="R114" i="6"/>
  <c r="P114" i="6"/>
  <c r="BI113" i="6"/>
  <c r="BH113" i="6"/>
  <c r="BG113" i="6"/>
  <c r="BF113" i="6"/>
  <c r="T113" i="6"/>
  <c r="R113" i="6"/>
  <c r="P113" i="6"/>
  <c r="BI112" i="6"/>
  <c r="BH112" i="6"/>
  <c r="BG112" i="6"/>
  <c r="BF112" i="6"/>
  <c r="T112" i="6"/>
  <c r="R112" i="6"/>
  <c r="P112" i="6"/>
  <c r="BI110" i="6"/>
  <c r="BH110" i="6"/>
  <c r="BG110" i="6"/>
  <c r="BF110" i="6"/>
  <c r="T110" i="6"/>
  <c r="R110" i="6"/>
  <c r="P110" i="6"/>
  <c r="BI109" i="6"/>
  <c r="BH109" i="6"/>
  <c r="BG109" i="6"/>
  <c r="BF109" i="6"/>
  <c r="T109" i="6"/>
  <c r="R109" i="6"/>
  <c r="P109" i="6"/>
  <c r="BI108" i="6"/>
  <c r="BH108" i="6"/>
  <c r="BG108" i="6"/>
  <c r="BF108" i="6"/>
  <c r="T108" i="6"/>
  <c r="R108" i="6"/>
  <c r="P108" i="6"/>
  <c r="BI107" i="6"/>
  <c r="BH107" i="6"/>
  <c r="BG107" i="6"/>
  <c r="BF107" i="6"/>
  <c r="T107" i="6"/>
  <c r="R107" i="6"/>
  <c r="P107" i="6"/>
  <c r="BI106" i="6"/>
  <c r="BH106" i="6"/>
  <c r="BG106" i="6"/>
  <c r="BF106" i="6"/>
  <c r="T106" i="6"/>
  <c r="R106" i="6"/>
  <c r="P106" i="6"/>
  <c r="BI105" i="6"/>
  <c r="BH105" i="6"/>
  <c r="BG105" i="6"/>
  <c r="BF105" i="6"/>
  <c r="T105" i="6"/>
  <c r="R105" i="6"/>
  <c r="P105" i="6"/>
  <c r="J99" i="6"/>
  <c r="J98" i="6"/>
  <c r="F98" i="6"/>
  <c r="F96" i="6"/>
  <c r="E94" i="6"/>
  <c r="J63" i="6"/>
  <c r="J62" i="6"/>
  <c r="F62" i="6"/>
  <c r="F60" i="6"/>
  <c r="E58" i="6"/>
  <c r="J22" i="6"/>
  <c r="E22" i="6"/>
  <c r="F63" i="6" s="1"/>
  <c r="J21" i="6"/>
  <c r="J16" i="6"/>
  <c r="J96" i="6"/>
  <c r="E7" i="6"/>
  <c r="E88" i="6"/>
  <c r="J41" i="5"/>
  <c r="J40" i="5"/>
  <c r="AY60" i="1"/>
  <c r="J39" i="5"/>
  <c r="AX60" i="1"/>
  <c r="BI324" i="5"/>
  <c r="BH324" i="5"/>
  <c r="BG324" i="5"/>
  <c r="BF324" i="5"/>
  <c r="T324" i="5"/>
  <c r="R324" i="5"/>
  <c r="P324" i="5"/>
  <c r="BI323" i="5"/>
  <c r="BH323" i="5"/>
  <c r="BG323" i="5"/>
  <c r="BF323" i="5"/>
  <c r="T323" i="5"/>
  <c r="R323" i="5"/>
  <c r="P323" i="5"/>
  <c r="BI321" i="5"/>
  <c r="BH321" i="5"/>
  <c r="BG321" i="5"/>
  <c r="BF321" i="5"/>
  <c r="T321" i="5"/>
  <c r="T320" i="5" s="1"/>
  <c r="R321" i="5"/>
  <c r="R320" i="5"/>
  <c r="P321" i="5"/>
  <c r="P320" i="5"/>
  <c r="BI319" i="5"/>
  <c r="BH319" i="5"/>
  <c r="BG319" i="5"/>
  <c r="BF319" i="5"/>
  <c r="T319" i="5"/>
  <c r="T318" i="5"/>
  <c r="R319" i="5"/>
  <c r="R318" i="5"/>
  <c r="P319" i="5"/>
  <c r="P318" i="5"/>
  <c r="BI316" i="5"/>
  <c r="BH316" i="5"/>
  <c r="BG316" i="5"/>
  <c r="BF316" i="5"/>
  <c r="T316" i="5"/>
  <c r="R316" i="5"/>
  <c r="P316" i="5"/>
  <c r="BI315" i="5"/>
  <c r="BH315" i="5"/>
  <c r="BG315" i="5"/>
  <c r="BF315" i="5"/>
  <c r="T315" i="5"/>
  <c r="R315" i="5"/>
  <c r="P315" i="5"/>
  <c r="BI314" i="5"/>
  <c r="BH314" i="5"/>
  <c r="BG314" i="5"/>
  <c r="BF314" i="5"/>
  <c r="T314" i="5"/>
  <c r="R314" i="5"/>
  <c r="P314" i="5"/>
  <c r="BI313" i="5"/>
  <c r="BH313" i="5"/>
  <c r="BG313" i="5"/>
  <c r="BF313" i="5"/>
  <c r="T313" i="5"/>
  <c r="R313" i="5"/>
  <c r="P313" i="5"/>
  <c r="BI312" i="5"/>
  <c r="BH312" i="5"/>
  <c r="BG312" i="5"/>
  <c r="BF312" i="5"/>
  <c r="T312" i="5"/>
  <c r="R312" i="5"/>
  <c r="P312" i="5"/>
  <c r="BI311" i="5"/>
  <c r="BH311" i="5"/>
  <c r="BG311" i="5"/>
  <c r="BF311" i="5"/>
  <c r="T311" i="5"/>
  <c r="R311" i="5"/>
  <c r="P311" i="5"/>
  <c r="BI310" i="5"/>
  <c r="BH310" i="5"/>
  <c r="BG310" i="5"/>
  <c r="BF310" i="5"/>
  <c r="T310" i="5"/>
  <c r="R310" i="5"/>
  <c r="P310" i="5"/>
  <c r="BI308" i="5"/>
  <c r="BH308" i="5"/>
  <c r="BG308" i="5"/>
  <c r="BF308" i="5"/>
  <c r="T308" i="5"/>
  <c r="R308" i="5"/>
  <c r="P308" i="5"/>
  <c r="BI307" i="5"/>
  <c r="BH307" i="5"/>
  <c r="BG307" i="5"/>
  <c r="BF307" i="5"/>
  <c r="T307" i="5"/>
  <c r="R307" i="5"/>
  <c r="P307" i="5"/>
  <c r="BI306" i="5"/>
  <c r="BH306" i="5"/>
  <c r="BG306" i="5"/>
  <c r="BF306" i="5"/>
  <c r="T306" i="5"/>
  <c r="R306" i="5"/>
  <c r="P306" i="5"/>
  <c r="BI305" i="5"/>
  <c r="BH305" i="5"/>
  <c r="BG305" i="5"/>
  <c r="BF305" i="5"/>
  <c r="T305" i="5"/>
  <c r="R305" i="5"/>
  <c r="P305" i="5"/>
  <c r="BI304" i="5"/>
  <c r="BH304" i="5"/>
  <c r="BG304" i="5"/>
  <c r="BF304" i="5"/>
  <c r="T304" i="5"/>
  <c r="R304" i="5"/>
  <c r="P304" i="5"/>
  <c r="BI303" i="5"/>
  <c r="BH303" i="5"/>
  <c r="BG303" i="5"/>
  <c r="BF303" i="5"/>
  <c r="T303" i="5"/>
  <c r="R303" i="5"/>
  <c r="P303" i="5"/>
  <c r="BI300" i="5"/>
  <c r="BH300" i="5"/>
  <c r="BG300" i="5"/>
  <c r="BF300" i="5"/>
  <c r="T300" i="5"/>
  <c r="R300" i="5"/>
  <c r="P300" i="5"/>
  <c r="BI296" i="5"/>
  <c r="BH296" i="5"/>
  <c r="BG296" i="5"/>
  <c r="BF296" i="5"/>
  <c r="T296" i="5"/>
  <c r="R296" i="5"/>
  <c r="P296" i="5"/>
  <c r="BI295" i="5"/>
  <c r="BH295" i="5"/>
  <c r="BG295" i="5"/>
  <c r="BF295" i="5"/>
  <c r="T295" i="5"/>
  <c r="R295" i="5"/>
  <c r="P295" i="5"/>
  <c r="BI293" i="5"/>
  <c r="BH293" i="5"/>
  <c r="BG293" i="5"/>
  <c r="BF293" i="5"/>
  <c r="T293" i="5"/>
  <c r="R293" i="5"/>
  <c r="P293" i="5"/>
  <c r="BI292" i="5"/>
  <c r="BH292" i="5"/>
  <c r="BG292" i="5"/>
  <c r="BF292" i="5"/>
  <c r="T292" i="5"/>
  <c r="R292" i="5"/>
  <c r="P292" i="5"/>
  <c r="BI291" i="5"/>
  <c r="BH291" i="5"/>
  <c r="BG291" i="5"/>
  <c r="BF291" i="5"/>
  <c r="T291" i="5"/>
  <c r="R291" i="5"/>
  <c r="P291" i="5"/>
  <c r="BI290" i="5"/>
  <c r="BH290" i="5"/>
  <c r="BG290" i="5"/>
  <c r="BF290" i="5"/>
  <c r="T290" i="5"/>
  <c r="R290" i="5"/>
  <c r="P290" i="5"/>
  <c r="BI289" i="5"/>
  <c r="BH289" i="5"/>
  <c r="BG289" i="5"/>
  <c r="BF289" i="5"/>
  <c r="T289" i="5"/>
  <c r="R289" i="5"/>
  <c r="P289" i="5"/>
  <c r="BI288" i="5"/>
  <c r="BH288" i="5"/>
  <c r="BG288" i="5"/>
  <c r="BF288" i="5"/>
  <c r="T288" i="5"/>
  <c r="R288" i="5"/>
  <c r="P288" i="5"/>
  <c r="BI287" i="5"/>
  <c r="BH287" i="5"/>
  <c r="BG287" i="5"/>
  <c r="BF287" i="5"/>
  <c r="T287" i="5"/>
  <c r="R287" i="5"/>
  <c r="P287" i="5"/>
  <c r="BI283" i="5"/>
  <c r="BH283" i="5"/>
  <c r="BG283" i="5"/>
  <c r="BF283" i="5"/>
  <c r="T283" i="5"/>
  <c r="R283" i="5"/>
  <c r="P283" i="5"/>
  <c r="BI282" i="5"/>
  <c r="BH282" i="5"/>
  <c r="BG282" i="5"/>
  <c r="BF282" i="5"/>
  <c r="T282" i="5"/>
  <c r="R282" i="5"/>
  <c r="P282" i="5"/>
  <c r="BI279" i="5"/>
  <c r="BH279" i="5"/>
  <c r="BG279" i="5"/>
  <c r="BF279" i="5"/>
  <c r="T279" i="5"/>
  <c r="R279" i="5"/>
  <c r="P279" i="5"/>
  <c r="BI278" i="5"/>
  <c r="BH278" i="5"/>
  <c r="BG278" i="5"/>
  <c r="BF278" i="5"/>
  <c r="T278" i="5"/>
  <c r="R278" i="5"/>
  <c r="P278" i="5"/>
  <c r="BI275" i="5"/>
  <c r="BH275" i="5"/>
  <c r="BG275" i="5"/>
  <c r="BF275" i="5"/>
  <c r="T275" i="5"/>
  <c r="R275" i="5"/>
  <c r="P275" i="5"/>
  <c r="BI274" i="5"/>
  <c r="BH274" i="5"/>
  <c r="BG274" i="5"/>
  <c r="BF274" i="5"/>
  <c r="T274" i="5"/>
  <c r="R274" i="5"/>
  <c r="P274" i="5"/>
  <c r="BI273" i="5"/>
  <c r="BH273" i="5"/>
  <c r="BG273" i="5"/>
  <c r="BF273" i="5"/>
  <c r="T273" i="5"/>
  <c r="R273" i="5"/>
  <c r="P273" i="5"/>
  <c r="BI272" i="5"/>
  <c r="BH272" i="5"/>
  <c r="BG272" i="5"/>
  <c r="BF272" i="5"/>
  <c r="T272" i="5"/>
  <c r="R272" i="5"/>
  <c r="P272" i="5"/>
  <c r="BI269" i="5"/>
  <c r="BH269" i="5"/>
  <c r="BG269" i="5"/>
  <c r="BF269" i="5"/>
  <c r="T269" i="5"/>
  <c r="R269" i="5"/>
  <c r="P269" i="5"/>
  <c r="BI268" i="5"/>
  <c r="BH268" i="5"/>
  <c r="BG268" i="5"/>
  <c r="BF268" i="5"/>
  <c r="T268" i="5"/>
  <c r="R268" i="5"/>
  <c r="P268" i="5"/>
  <c r="BI266" i="5"/>
  <c r="BH266" i="5"/>
  <c r="BG266" i="5"/>
  <c r="BF266" i="5"/>
  <c r="T266" i="5"/>
  <c r="R266" i="5"/>
  <c r="P266" i="5"/>
  <c r="BI265" i="5"/>
  <c r="BH265" i="5"/>
  <c r="BG265" i="5"/>
  <c r="BF265" i="5"/>
  <c r="T265" i="5"/>
  <c r="R265" i="5"/>
  <c r="P265" i="5"/>
  <c r="BI264" i="5"/>
  <c r="BH264" i="5"/>
  <c r="BG264" i="5"/>
  <c r="BF264" i="5"/>
  <c r="T264" i="5"/>
  <c r="R264" i="5"/>
  <c r="P264" i="5"/>
  <c r="BI263" i="5"/>
  <c r="BH263" i="5"/>
  <c r="BG263" i="5"/>
  <c r="BF263" i="5"/>
  <c r="T263" i="5"/>
  <c r="R263" i="5"/>
  <c r="P263" i="5"/>
  <c r="BI262" i="5"/>
  <c r="BH262" i="5"/>
  <c r="BG262" i="5"/>
  <c r="BF262" i="5"/>
  <c r="T262" i="5"/>
  <c r="R262" i="5"/>
  <c r="P262" i="5"/>
  <c r="BI261" i="5"/>
  <c r="BH261" i="5"/>
  <c r="BG261" i="5"/>
  <c r="BF261" i="5"/>
  <c r="T261" i="5"/>
  <c r="R261" i="5"/>
  <c r="P261" i="5"/>
  <c r="BI260" i="5"/>
  <c r="BH260" i="5"/>
  <c r="BG260" i="5"/>
  <c r="BF260" i="5"/>
  <c r="T260" i="5"/>
  <c r="R260" i="5"/>
  <c r="P260" i="5"/>
  <c r="BI259" i="5"/>
  <c r="BH259" i="5"/>
  <c r="BG259" i="5"/>
  <c r="BF259" i="5"/>
  <c r="T259" i="5"/>
  <c r="R259" i="5"/>
  <c r="P259" i="5"/>
  <c r="BI258" i="5"/>
  <c r="BH258" i="5"/>
  <c r="BG258" i="5"/>
  <c r="BF258" i="5"/>
  <c r="T258" i="5"/>
  <c r="R258" i="5"/>
  <c r="P258" i="5"/>
  <c r="BI257" i="5"/>
  <c r="BH257" i="5"/>
  <c r="BG257" i="5"/>
  <c r="BF257" i="5"/>
  <c r="T257" i="5"/>
  <c r="R257" i="5"/>
  <c r="P257" i="5"/>
  <c r="BI254" i="5"/>
  <c r="BH254" i="5"/>
  <c r="BG254" i="5"/>
  <c r="BF254" i="5"/>
  <c r="T254" i="5"/>
  <c r="R254" i="5"/>
  <c r="P254" i="5"/>
  <c r="BI253" i="5"/>
  <c r="BH253" i="5"/>
  <c r="BG253" i="5"/>
  <c r="BF253" i="5"/>
  <c r="T253" i="5"/>
  <c r="R253" i="5"/>
  <c r="P253" i="5"/>
  <c r="BI252" i="5"/>
  <c r="BH252" i="5"/>
  <c r="BG252" i="5"/>
  <c r="BF252" i="5"/>
  <c r="T252" i="5"/>
  <c r="R252" i="5"/>
  <c r="P252" i="5"/>
  <c r="BI251" i="5"/>
  <c r="BH251" i="5"/>
  <c r="BG251" i="5"/>
  <c r="BF251" i="5"/>
  <c r="T251" i="5"/>
  <c r="R251" i="5"/>
  <c r="P251" i="5"/>
  <c r="BI250" i="5"/>
  <c r="BH250" i="5"/>
  <c r="BG250" i="5"/>
  <c r="BF250" i="5"/>
  <c r="T250" i="5"/>
  <c r="R250" i="5"/>
  <c r="P250" i="5"/>
  <c r="BI249" i="5"/>
  <c r="BH249" i="5"/>
  <c r="BG249" i="5"/>
  <c r="BF249" i="5"/>
  <c r="T249" i="5"/>
  <c r="R249" i="5"/>
  <c r="P249" i="5"/>
  <c r="BI248" i="5"/>
  <c r="BH248" i="5"/>
  <c r="BG248" i="5"/>
  <c r="BF248" i="5"/>
  <c r="T248" i="5"/>
  <c r="R248" i="5"/>
  <c r="P248" i="5"/>
  <c r="BI247" i="5"/>
  <c r="BH247" i="5"/>
  <c r="BG247" i="5"/>
  <c r="BF247" i="5"/>
  <c r="T247" i="5"/>
  <c r="R247" i="5"/>
  <c r="P247" i="5"/>
  <c r="BI245" i="5"/>
  <c r="BH245" i="5"/>
  <c r="BG245" i="5"/>
  <c r="BF245" i="5"/>
  <c r="T245" i="5"/>
  <c r="R245" i="5"/>
  <c r="P245" i="5"/>
  <c r="BI244" i="5"/>
  <c r="BH244" i="5"/>
  <c r="BG244" i="5"/>
  <c r="BF244" i="5"/>
  <c r="T244" i="5"/>
  <c r="R244" i="5"/>
  <c r="P244" i="5"/>
  <c r="BI243" i="5"/>
  <c r="BH243" i="5"/>
  <c r="BG243" i="5"/>
  <c r="BF243" i="5"/>
  <c r="T243" i="5"/>
  <c r="R243" i="5"/>
  <c r="P243" i="5"/>
  <c r="BI242" i="5"/>
  <c r="BH242" i="5"/>
  <c r="BG242" i="5"/>
  <c r="BF242" i="5"/>
  <c r="T242" i="5"/>
  <c r="R242" i="5"/>
  <c r="P242" i="5"/>
  <c r="BI241" i="5"/>
  <c r="BH241" i="5"/>
  <c r="BG241" i="5"/>
  <c r="BF241" i="5"/>
  <c r="T241" i="5"/>
  <c r="R241" i="5"/>
  <c r="P241" i="5"/>
  <c r="BI239" i="5"/>
  <c r="BH239" i="5"/>
  <c r="BG239" i="5"/>
  <c r="BF239" i="5"/>
  <c r="T239" i="5"/>
  <c r="R239" i="5"/>
  <c r="P239" i="5"/>
  <c r="BI237" i="5"/>
  <c r="BH237" i="5"/>
  <c r="BG237" i="5"/>
  <c r="BF237" i="5"/>
  <c r="T237" i="5"/>
  <c r="R237" i="5"/>
  <c r="P237" i="5"/>
  <c r="BI236" i="5"/>
  <c r="BH236" i="5"/>
  <c r="BG236" i="5"/>
  <c r="BF236" i="5"/>
  <c r="T236" i="5"/>
  <c r="R236" i="5"/>
  <c r="P236" i="5"/>
  <c r="BI235" i="5"/>
  <c r="BH235" i="5"/>
  <c r="BG235" i="5"/>
  <c r="BF235" i="5"/>
  <c r="T235" i="5"/>
  <c r="R235" i="5"/>
  <c r="P235" i="5"/>
  <c r="BI234" i="5"/>
  <c r="BH234" i="5"/>
  <c r="BG234" i="5"/>
  <c r="BF234" i="5"/>
  <c r="T234" i="5"/>
  <c r="R234" i="5"/>
  <c r="P234" i="5"/>
  <c r="BI233" i="5"/>
  <c r="BH233" i="5"/>
  <c r="BG233" i="5"/>
  <c r="BF233" i="5"/>
  <c r="T233" i="5"/>
  <c r="R233" i="5"/>
  <c r="P233" i="5"/>
  <c r="BI232" i="5"/>
  <c r="BH232" i="5"/>
  <c r="BG232" i="5"/>
  <c r="BF232" i="5"/>
  <c r="T232" i="5"/>
  <c r="R232" i="5"/>
  <c r="P232" i="5"/>
  <c r="BI229" i="5"/>
  <c r="BH229" i="5"/>
  <c r="BG229" i="5"/>
  <c r="BF229" i="5"/>
  <c r="T229" i="5"/>
  <c r="R229" i="5"/>
  <c r="P229" i="5"/>
  <c r="BI228" i="5"/>
  <c r="BH228" i="5"/>
  <c r="BG228" i="5"/>
  <c r="BF228" i="5"/>
  <c r="T228" i="5"/>
  <c r="R228" i="5"/>
  <c r="P228" i="5"/>
  <c r="BI227" i="5"/>
  <c r="BH227" i="5"/>
  <c r="BG227" i="5"/>
  <c r="BF227" i="5"/>
  <c r="T227" i="5"/>
  <c r="R227" i="5"/>
  <c r="P227" i="5"/>
  <c r="BI226" i="5"/>
  <c r="BH226" i="5"/>
  <c r="BG226" i="5"/>
  <c r="BF226" i="5"/>
  <c r="T226" i="5"/>
  <c r="R226" i="5"/>
  <c r="P226" i="5"/>
  <c r="BI225" i="5"/>
  <c r="BH225" i="5"/>
  <c r="BG225" i="5"/>
  <c r="BF225" i="5"/>
  <c r="T225" i="5"/>
  <c r="R225" i="5"/>
  <c r="P225" i="5"/>
  <c r="BI222" i="5"/>
  <c r="BH222" i="5"/>
  <c r="BG222" i="5"/>
  <c r="BF222" i="5"/>
  <c r="T222" i="5"/>
  <c r="R222" i="5"/>
  <c r="P222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8" i="5"/>
  <c r="BH218" i="5"/>
  <c r="BG218" i="5"/>
  <c r="BF218" i="5"/>
  <c r="T218" i="5"/>
  <c r="R218" i="5"/>
  <c r="P218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09" i="5"/>
  <c r="BH209" i="5"/>
  <c r="BG209" i="5"/>
  <c r="BF209" i="5"/>
  <c r="T209" i="5"/>
  <c r="R209" i="5"/>
  <c r="P209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1" i="5"/>
  <c r="BH201" i="5"/>
  <c r="BG201" i="5"/>
  <c r="BF201" i="5"/>
  <c r="T201" i="5"/>
  <c r="R201" i="5"/>
  <c r="P201" i="5"/>
  <c r="BI198" i="5"/>
  <c r="BH198" i="5"/>
  <c r="BG198" i="5"/>
  <c r="BF198" i="5"/>
  <c r="T198" i="5"/>
  <c r="R198" i="5"/>
  <c r="P198" i="5"/>
  <c r="BI195" i="5"/>
  <c r="BH195" i="5"/>
  <c r="BG195" i="5"/>
  <c r="BF195" i="5"/>
  <c r="T195" i="5"/>
  <c r="R195" i="5"/>
  <c r="P195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8" i="5"/>
  <c r="BH178" i="5"/>
  <c r="BG178" i="5"/>
  <c r="BF178" i="5"/>
  <c r="T178" i="5"/>
  <c r="R178" i="5"/>
  <c r="P178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60" i="5"/>
  <c r="BH160" i="5"/>
  <c r="BG160" i="5"/>
  <c r="BF160" i="5"/>
  <c r="T160" i="5"/>
  <c r="R160" i="5"/>
  <c r="P160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2" i="5"/>
  <c r="BH152" i="5"/>
  <c r="BG152" i="5"/>
  <c r="BF152" i="5"/>
  <c r="T152" i="5"/>
  <c r="R152" i="5"/>
  <c r="P152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6" i="5"/>
  <c r="BH146" i="5"/>
  <c r="BG146" i="5"/>
  <c r="BF146" i="5"/>
  <c r="T146" i="5"/>
  <c r="R146" i="5"/>
  <c r="P146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5" i="5"/>
  <c r="BH135" i="5"/>
  <c r="BG135" i="5"/>
  <c r="BF135" i="5"/>
  <c r="T135" i="5"/>
  <c r="R135" i="5"/>
  <c r="P135" i="5"/>
  <c r="BI134" i="5"/>
  <c r="BH134" i="5"/>
  <c r="BG134" i="5"/>
  <c r="BF134" i="5"/>
  <c r="T134" i="5"/>
  <c r="R134" i="5"/>
  <c r="P134" i="5"/>
  <c r="BI133" i="5"/>
  <c r="BH133" i="5"/>
  <c r="BG133" i="5"/>
  <c r="BF133" i="5"/>
  <c r="T133" i="5"/>
  <c r="R133" i="5"/>
  <c r="P133" i="5"/>
  <c r="BI132" i="5"/>
  <c r="BH132" i="5"/>
  <c r="BG132" i="5"/>
  <c r="BF132" i="5"/>
  <c r="T132" i="5"/>
  <c r="R132" i="5"/>
  <c r="P132" i="5"/>
  <c r="BI131" i="5"/>
  <c r="BH131" i="5"/>
  <c r="BG131" i="5"/>
  <c r="BF131" i="5"/>
  <c r="T131" i="5"/>
  <c r="R131" i="5"/>
  <c r="P131" i="5"/>
  <c r="BI130" i="5"/>
  <c r="BH130" i="5"/>
  <c r="BG130" i="5"/>
  <c r="BF130" i="5"/>
  <c r="T130" i="5"/>
  <c r="R130" i="5"/>
  <c r="P130" i="5"/>
  <c r="BI129" i="5"/>
  <c r="BH129" i="5"/>
  <c r="BG129" i="5"/>
  <c r="BF129" i="5"/>
  <c r="T129" i="5"/>
  <c r="R129" i="5"/>
  <c r="P129" i="5"/>
  <c r="BI128" i="5"/>
  <c r="BH128" i="5"/>
  <c r="BG128" i="5"/>
  <c r="BF128" i="5"/>
  <c r="T128" i="5"/>
  <c r="R128" i="5"/>
  <c r="P128" i="5"/>
  <c r="BI127" i="5"/>
  <c r="BH127" i="5"/>
  <c r="BG127" i="5"/>
  <c r="BF127" i="5"/>
  <c r="T127" i="5"/>
  <c r="R127" i="5"/>
  <c r="P127" i="5"/>
  <c r="BI126" i="5"/>
  <c r="BH126" i="5"/>
  <c r="BG126" i="5"/>
  <c r="BF126" i="5"/>
  <c r="T126" i="5"/>
  <c r="R126" i="5"/>
  <c r="P126" i="5"/>
  <c r="BI125" i="5"/>
  <c r="BH125" i="5"/>
  <c r="BG125" i="5"/>
  <c r="BF125" i="5"/>
  <c r="T125" i="5"/>
  <c r="R125" i="5"/>
  <c r="P125" i="5"/>
  <c r="BI124" i="5"/>
  <c r="BH124" i="5"/>
  <c r="BG124" i="5"/>
  <c r="BF124" i="5"/>
  <c r="T124" i="5"/>
  <c r="R124" i="5"/>
  <c r="P124" i="5"/>
  <c r="BI123" i="5"/>
  <c r="BH123" i="5"/>
  <c r="BG123" i="5"/>
  <c r="BF123" i="5"/>
  <c r="T123" i="5"/>
  <c r="R123" i="5"/>
  <c r="P123" i="5"/>
  <c r="BI122" i="5"/>
  <c r="BH122" i="5"/>
  <c r="BG122" i="5"/>
  <c r="BF122" i="5"/>
  <c r="T122" i="5"/>
  <c r="R122" i="5"/>
  <c r="P122" i="5"/>
  <c r="BI121" i="5"/>
  <c r="BH121" i="5"/>
  <c r="BG121" i="5"/>
  <c r="BF121" i="5"/>
  <c r="T121" i="5"/>
  <c r="R121" i="5"/>
  <c r="P121" i="5"/>
  <c r="BI120" i="5"/>
  <c r="BH120" i="5"/>
  <c r="BG120" i="5"/>
  <c r="BF120" i="5"/>
  <c r="T120" i="5"/>
  <c r="R120" i="5"/>
  <c r="P120" i="5"/>
  <c r="BI117" i="5"/>
  <c r="BH117" i="5"/>
  <c r="BG117" i="5"/>
  <c r="BF117" i="5"/>
  <c r="T117" i="5"/>
  <c r="R117" i="5"/>
  <c r="P117" i="5"/>
  <c r="BI114" i="5"/>
  <c r="BH114" i="5"/>
  <c r="BG114" i="5"/>
  <c r="BF114" i="5"/>
  <c r="T114" i="5"/>
  <c r="R114" i="5"/>
  <c r="P114" i="5"/>
  <c r="BI111" i="5"/>
  <c r="BH111" i="5"/>
  <c r="BG111" i="5"/>
  <c r="BF111" i="5"/>
  <c r="T111" i="5"/>
  <c r="R111" i="5"/>
  <c r="P111" i="5"/>
  <c r="BI110" i="5"/>
  <c r="BH110" i="5"/>
  <c r="BG110" i="5"/>
  <c r="BF110" i="5"/>
  <c r="T110" i="5"/>
  <c r="R110" i="5"/>
  <c r="P110" i="5"/>
  <c r="BI108" i="5"/>
  <c r="BH108" i="5"/>
  <c r="BG108" i="5"/>
  <c r="BF108" i="5"/>
  <c r="T108" i="5"/>
  <c r="R108" i="5"/>
  <c r="P108" i="5"/>
  <c r="BI107" i="5"/>
  <c r="BH107" i="5"/>
  <c r="BG107" i="5"/>
  <c r="BF107" i="5"/>
  <c r="T107" i="5"/>
  <c r="R107" i="5"/>
  <c r="P107" i="5"/>
  <c r="J101" i="5"/>
  <c r="J100" i="5"/>
  <c r="F100" i="5"/>
  <c r="F98" i="5"/>
  <c r="E96" i="5"/>
  <c r="J63" i="5"/>
  <c r="J62" i="5"/>
  <c r="F62" i="5"/>
  <c r="F60" i="5"/>
  <c r="E58" i="5"/>
  <c r="J22" i="5"/>
  <c r="E22" i="5"/>
  <c r="F101" i="5" s="1"/>
  <c r="J21" i="5"/>
  <c r="J16" i="5"/>
  <c r="J60" i="5" s="1"/>
  <c r="E7" i="5"/>
  <c r="E52" i="5"/>
  <c r="J41" i="4"/>
  <c r="J40" i="4"/>
  <c r="AY59" i="1" s="1"/>
  <c r="J39" i="4"/>
  <c r="AX59" i="1"/>
  <c r="BI260" i="4"/>
  <c r="BH260" i="4"/>
  <c r="BG260" i="4"/>
  <c r="BF260" i="4"/>
  <c r="T260" i="4"/>
  <c r="R260" i="4"/>
  <c r="P260" i="4"/>
  <c r="BI259" i="4"/>
  <c r="BH259" i="4"/>
  <c r="BG259" i="4"/>
  <c r="BF259" i="4"/>
  <c r="T259" i="4"/>
  <c r="R259" i="4"/>
  <c r="P259" i="4"/>
  <c r="BI258" i="4"/>
  <c r="BH258" i="4"/>
  <c r="BG258" i="4"/>
  <c r="BF258" i="4"/>
  <c r="T258" i="4"/>
  <c r="R258" i="4"/>
  <c r="P258" i="4"/>
  <c r="BI257" i="4"/>
  <c r="BH257" i="4"/>
  <c r="BG257" i="4"/>
  <c r="BF257" i="4"/>
  <c r="T257" i="4"/>
  <c r="R257" i="4"/>
  <c r="P257" i="4"/>
  <c r="BI256" i="4"/>
  <c r="BH256" i="4"/>
  <c r="BG256" i="4"/>
  <c r="BF256" i="4"/>
  <c r="T256" i="4"/>
  <c r="R256" i="4"/>
  <c r="P256" i="4"/>
  <c r="BI254" i="4"/>
  <c r="BH254" i="4"/>
  <c r="BG254" i="4"/>
  <c r="BF254" i="4"/>
  <c r="T254" i="4"/>
  <c r="R254" i="4"/>
  <c r="P254" i="4"/>
  <c r="BI253" i="4"/>
  <c r="BH253" i="4"/>
  <c r="BG253" i="4"/>
  <c r="BF253" i="4"/>
  <c r="T253" i="4"/>
  <c r="R253" i="4"/>
  <c r="P253" i="4"/>
  <c r="BI252" i="4"/>
  <c r="BH252" i="4"/>
  <c r="BG252" i="4"/>
  <c r="BF252" i="4"/>
  <c r="T252" i="4"/>
  <c r="R252" i="4"/>
  <c r="P252" i="4"/>
  <c r="BI251" i="4"/>
  <c r="BH251" i="4"/>
  <c r="BG251" i="4"/>
  <c r="BF251" i="4"/>
  <c r="T251" i="4"/>
  <c r="R251" i="4"/>
  <c r="P251" i="4"/>
  <c r="BI250" i="4"/>
  <c r="BH250" i="4"/>
  <c r="BG250" i="4"/>
  <c r="BF250" i="4"/>
  <c r="T250" i="4"/>
  <c r="R250" i="4"/>
  <c r="P250" i="4"/>
  <c r="BI249" i="4"/>
  <c r="BH249" i="4"/>
  <c r="BG249" i="4"/>
  <c r="BF249" i="4"/>
  <c r="T249" i="4"/>
  <c r="R249" i="4"/>
  <c r="P249" i="4"/>
  <c r="BI248" i="4"/>
  <c r="BH248" i="4"/>
  <c r="BG248" i="4"/>
  <c r="BF248" i="4"/>
  <c r="T248" i="4"/>
  <c r="R248" i="4"/>
  <c r="P248" i="4"/>
  <c r="BI246" i="4"/>
  <c r="BH246" i="4"/>
  <c r="BG246" i="4"/>
  <c r="BF246" i="4"/>
  <c r="T246" i="4"/>
  <c r="R246" i="4"/>
  <c r="P246" i="4"/>
  <c r="BI245" i="4"/>
  <c r="BH245" i="4"/>
  <c r="BG245" i="4"/>
  <c r="BF245" i="4"/>
  <c r="T245" i="4"/>
  <c r="R245" i="4"/>
  <c r="P245" i="4"/>
  <c r="BI244" i="4"/>
  <c r="BH244" i="4"/>
  <c r="BG244" i="4"/>
  <c r="BF244" i="4"/>
  <c r="T244" i="4"/>
  <c r="R244" i="4"/>
  <c r="P244" i="4"/>
  <c r="BI243" i="4"/>
  <c r="BH243" i="4"/>
  <c r="BG243" i="4"/>
  <c r="BF243" i="4"/>
  <c r="T243" i="4"/>
  <c r="R243" i="4"/>
  <c r="P243" i="4"/>
  <c r="BI242" i="4"/>
  <c r="BH242" i="4"/>
  <c r="BG242" i="4"/>
  <c r="BF242" i="4"/>
  <c r="T242" i="4"/>
  <c r="R242" i="4"/>
  <c r="P242" i="4"/>
  <c r="BI241" i="4"/>
  <c r="BH241" i="4"/>
  <c r="BG241" i="4"/>
  <c r="BF241" i="4"/>
  <c r="T241" i="4"/>
  <c r="R241" i="4"/>
  <c r="P241" i="4"/>
  <c r="BI240" i="4"/>
  <c r="BH240" i="4"/>
  <c r="BG240" i="4"/>
  <c r="BF240" i="4"/>
  <c r="T240" i="4"/>
  <c r="R240" i="4"/>
  <c r="P240" i="4"/>
  <c r="BI239" i="4"/>
  <c r="BH239" i="4"/>
  <c r="BG239" i="4"/>
  <c r="BF239" i="4"/>
  <c r="T239" i="4"/>
  <c r="R239" i="4"/>
  <c r="P239" i="4"/>
  <c r="BI238" i="4"/>
  <c r="BH238" i="4"/>
  <c r="BG238" i="4"/>
  <c r="BF238" i="4"/>
  <c r="T238" i="4"/>
  <c r="R238" i="4"/>
  <c r="P238" i="4"/>
  <c r="BI237" i="4"/>
  <c r="BH237" i="4"/>
  <c r="BG237" i="4"/>
  <c r="BF237" i="4"/>
  <c r="T237" i="4"/>
  <c r="R237" i="4"/>
  <c r="P237" i="4"/>
  <c r="BI236" i="4"/>
  <c r="BH236" i="4"/>
  <c r="BG236" i="4"/>
  <c r="BF236" i="4"/>
  <c r="T236" i="4"/>
  <c r="R236" i="4"/>
  <c r="P236" i="4"/>
  <c r="BI235" i="4"/>
  <c r="BH235" i="4"/>
  <c r="BG235" i="4"/>
  <c r="BF235" i="4"/>
  <c r="T235" i="4"/>
  <c r="R235" i="4"/>
  <c r="P235" i="4"/>
  <c r="BI234" i="4"/>
  <c r="BH234" i="4"/>
  <c r="BG234" i="4"/>
  <c r="BF234" i="4"/>
  <c r="T234" i="4"/>
  <c r="R234" i="4"/>
  <c r="P234" i="4"/>
  <c r="BI233" i="4"/>
  <c r="BH233" i="4"/>
  <c r="BG233" i="4"/>
  <c r="BF233" i="4"/>
  <c r="T233" i="4"/>
  <c r="R233" i="4"/>
  <c r="P233" i="4"/>
  <c r="BI232" i="4"/>
  <c r="BH232" i="4"/>
  <c r="BG232" i="4"/>
  <c r="BF232" i="4"/>
  <c r="T232" i="4"/>
  <c r="R232" i="4"/>
  <c r="P232" i="4"/>
  <c r="BI231" i="4"/>
  <c r="BH231" i="4"/>
  <c r="BG231" i="4"/>
  <c r="BF231" i="4"/>
  <c r="T231" i="4"/>
  <c r="R231" i="4"/>
  <c r="P231" i="4"/>
  <c r="BI230" i="4"/>
  <c r="BH230" i="4"/>
  <c r="BG230" i="4"/>
  <c r="BF230" i="4"/>
  <c r="T230" i="4"/>
  <c r="R230" i="4"/>
  <c r="P230" i="4"/>
  <c r="BI229" i="4"/>
  <c r="BH229" i="4"/>
  <c r="BG229" i="4"/>
  <c r="BF229" i="4"/>
  <c r="T229" i="4"/>
  <c r="R229" i="4"/>
  <c r="P229" i="4"/>
  <c r="BI228" i="4"/>
  <c r="BH228" i="4"/>
  <c r="BG228" i="4"/>
  <c r="BF228" i="4"/>
  <c r="T228" i="4"/>
  <c r="R228" i="4"/>
  <c r="P228" i="4"/>
  <c r="BI227" i="4"/>
  <c r="BH227" i="4"/>
  <c r="BG227" i="4"/>
  <c r="BF227" i="4"/>
  <c r="T227" i="4"/>
  <c r="R227" i="4"/>
  <c r="P227" i="4"/>
  <c r="BI226" i="4"/>
  <c r="BH226" i="4"/>
  <c r="BG226" i="4"/>
  <c r="BF226" i="4"/>
  <c r="T226" i="4"/>
  <c r="R226" i="4"/>
  <c r="P226" i="4"/>
  <c r="BI225" i="4"/>
  <c r="BH225" i="4"/>
  <c r="BG225" i="4"/>
  <c r="BF225" i="4"/>
  <c r="T225" i="4"/>
  <c r="R225" i="4"/>
  <c r="P225" i="4"/>
  <c r="BI224" i="4"/>
  <c r="BH224" i="4"/>
  <c r="BG224" i="4"/>
  <c r="BF224" i="4"/>
  <c r="T224" i="4"/>
  <c r="R224" i="4"/>
  <c r="P224" i="4"/>
  <c r="BI223" i="4"/>
  <c r="BH223" i="4"/>
  <c r="BG223" i="4"/>
  <c r="BF223" i="4"/>
  <c r="T223" i="4"/>
  <c r="R223" i="4"/>
  <c r="P223" i="4"/>
  <c r="BI222" i="4"/>
  <c r="BH222" i="4"/>
  <c r="BG222" i="4"/>
  <c r="BF222" i="4"/>
  <c r="T222" i="4"/>
  <c r="R222" i="4"/>
  <c r="P222" i="4"/>
  <c r="BI221" i="4"/>
  <c r="BH221" i="4"/>
  <c r="BG221" i="4"/>
  <c r="BF221" i="4"/>
  <c r="T221" i="4"/>
  <c r="R221" i="4"/>
  <c r="P221" i="4"/>
  <c r="BI220" i="4"/>
  <c r="BH220" i="4"/>
  <c r="BG220" i="4"/>
  <c r="BF220" i="4"/>
  <c r="T220" i="4"/>
  <c r="R220" i="4"/>
  <c r="P220" i="4"/>
  <c r="BI219" i="4"/>
  <c r="BH219" i="4"/>
  <c r="BG219" i="4"/>
  <c r="BF219" i="4"/>
  <c r="T219" i="4"/>
  <c r="R219" i="4"/>
  <c r="P219" i="4"/>
  <c r="BI218" i="4"/>
  <c r="BH218" i="4"/>
  <c r="BG218" i="4"/>
  <c r="BF218" i="4"/>
  <c r="T218" i="4"/>
  <c r="R218" i="4"/>
  <c r="P218" i="4"/>
  <c r="BI217" i="4"/>
  <c r="BH217" i="4"/>
  <c r="BG217" i="4"/>
  <c r="BF217" i="4"/>
  <c r="T217" i="4"/>
  <c r="R217" i="4"/>
  <c r="P217" i="4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1" i="4"/>
  <c r="BH211" i="4"/>
  <c r="BG211" i="4"/>
  <c r="BF211" i="4"/>
  <c r="T211" i="4"/>
  <c r="R211" i="4"/>
  <c r="P211" i="4"/>
  <c r="BI210" i="4"/>
  <c r="BH210" i="4"/>
  <c r="BG210" i="4"/>
  <c r="BF210" i="4"/>
  <c r="T210" i="4"/>
  <c r="R210" i="4"/>
  <c r="P210" i="4"/>
  <c r="BI209" i="4"/>
  <c r="BH209" i="4"/>
  <c r="BG209" i="4"/>
  <c r="BF209" i="4"/>
  <c r="T209" i="4"/>
  <c r="R209" i="4"/>
  <c r="P209" i="4"/>
  <c r="BI208" i="4"/>
  <c r="BH208" i="4"/>
  <c r="BG208" i="4"/>
  <c r="BF208" i="4"/>
  <c r="T208" i="4"/>
  <c r="R208" i="4"/>
  <c r="P208" i="4"/>
  <c r="BI207" i="4"/>
  <c r="BH207" i="4"/>
  <c r="BG207" i="4"/>
  <c r="BF207" i="4"/>
  <c r="T207" i="4"/>
  <c r="R207" i="4"/>
  <c r="P207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8" i="4"/>
  <c r="BH198" i="4"/>
  <c r="BG198" i="4"/>
  <c r="BF198" i="4"/>
  <c r="T198" i="4"/>
  <c r="R198" i="4"/>
  <c r="P198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7" i="4"/>
  <c r="BH167" i="4"/>
  <c r="BG167" i="4"/>
  <c r="BF167" i="4"/>
  <c r="T167" i="4"/>
  <c r="T166" i="4"/>
  <c r="R167" i="4"/>
  <c r="R166" i="4" s="1"/>
  <c r="P167" i="4"/>
  <c r="P166" i="4"/>
  <c r="BI165" i="4"/>
  <c r="BH165" i="4"/>
  <c r="BG165" i="4"/>
  <c r="BF165" i="4"/>
  <c r="T165" i="4"/>
  <c r="R165" i="4"/>
  <c r="P165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T148" i="4" s="1"/>
  <c r="R149" i="4"/>
  <c r="R148" i="4"/>
  <c r="P149" i="4"/>
  <c r="P148" i="4"/>
  <c r="BI147" i="4"/>
  <c r="BH147" i="4"/>
  <c r="BG147" i="4"/>
  <c r="BF147" i="4"/>
  <c r="T147" i="4"/>
  <c r="T146" i="4"/>
  <c r="R147" i="4"/>
  <c r="R146" i="4"/>
  <c r="P147" i="4"/>
  <c r="P146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8" i="4"/>
  <c r="BH138" i="4"/>
  <c r="BG138" i="4"/>
  <c r="BF138" i="4"/>
  <c r="T138" i="4"/>
  <c r="R138" i="4"/>
  <c r="P138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0" i="4"/>
  <c r="BH130" i="4"/>
  <c r="BG130" i="4"/>
  <c r="BF130" i="4"/>
  <c r="T130" i="4"/>
  <c r="T129" i="4"/>
  <c r="R130" i="4"/>
  <c r="R129" i="4"/>
  <c r="P130" i="4"/>
  <c r="P129" i="4"/>
  <c r="BI128" i="4"/>
  <c r="BH128" i="4"/>
  <c r="BG128" i="4"/>
  <c r="BF128" i="4"/>
  <c r="T128" i="4"/>
  <c r="R128" i="4"/>
  <c r="P128" i="4"/>
  <c r="BI127" i="4"/>
  <c r="BH127" i="4"/>
  <c r="BG127" i="4"/>
  <c r="BF127" i="4"/>
  <c r="T127" i="4"/>
  <c r="R127" i="4"/>
  <c r="P127" i="4"/>
  <c r="BI125" i="4"/>
  <c r="BH125" i="4"/>
  <c r="BG125" i="4"/>
  <c r="BF125" i="4"/>
  <c r="T125" i="4"/>
  <c r="R125" i="4"/>
  <c r="P125" i="4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BI122" i="4"/>
  <c r="BH122" i="4"/>
  <c r="BG122" i="4"/>
  <c r="BF122" i="4"/>
  <c r="T122" i="4"/>
  <c r="R122" i="4"/>
  <c r="P122" i="4"/>
  <c r="BI121" i="4"/>
  <c r="BH121" i="4"/>
  <c r="BG121" i="4"/>
  <c r="BF121" i="4"/>
  <c r="T121" i="4"/>
  <c r="R121" i="4"/>
  <c r="P121" i="4"/>
  <c r="BI120" i="4"/>
  <c r="BH120" i="4"/>
  <c r="BG120" i="4"/>
  <c r="BF120" i="4"/>
  <c r="T120" i="4"/>
  <c r="R120" i="4"/>
  <c r="P120" i="4"/>
  <c r="BI119" i="4"/>
  <c r="BH119" i="4"/>
  <c r="BG119" i="4"/>
  <c r="BF119" i="4"/>
  <c r="T119" i="4"/>
  <c r="R119" i="4"/>
  <c r="P119" i="4"/>
  <c r="BI114" i="4"/>
  <c r="BH114" i="4"/>
  <c r="BG114" i="4"/>
  <c r="BF114" i="4"/>
  <c r="T114" i="4"/>
  <c r="R114" i="4"/>
  <c r="P114" i="4"/>
  <c r="BI111" i="4"/>
  <c r="BH111" i="4"/>
  <c r="BG111" i="4"/>
  <c r="BF111" i="4"/>
  <c r="T111" i="4"/>
  <c r="R111" i="4"/>
  <c r="P111" i="4"/>
  <c r="J105" i="4"/>
  <c r="J104" i="4"/>
  <c r="F104" i="4"/>
  <c r="F102" i="4"/>
  <c r="E100" i="4"/>
  <c r="J63" i="4"/>
  <c r="J62" i="4"/>
  <c r="F62" i="4"/>
  <c r="F60" i="4"/>
  <c r="E58" i="4"/>
  <c r="J22" i="4"/>
  <c r="E22" i="4"/>
  <c r="F105" i="4" s="1"/>
  <c r="J21" i="4"/>
  <c r="J16" i="4"/>
  <c r="J60" i="4" s="1"/>
  <c r="E7" i="4"/>
  <c r="E94" i="4"/>
  <c r="J41" i="3"/>
  <c r="J40" i="3"/>
  <c r="AY58" i="1" s="1"/>
  <c r="J39" i="3"/>
  <c r="AX58" i="1" s="1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5" i="3"/>
  <c r="BH155" i="3"/>
  <c r="BG155" i="3"/>
  <c r="BF155" i="3"/>
  <c r="T155" i="3"/>
  <c r="R155" i="3"/>
  <c r="P155" i="3"/>
  <c r="BI154" i="3"/>
  <c r="BH154" i="3"/>
  <c r="BG154" i="3"/>
  <c r="BF154" i="3"/>
  <c r="T154" i="3"/>
  <c r="R154" i="3"/>
  <c r="P154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6" i="3"/>
  <c r="BH146" i="3"/>
  <c r="BG146" i="3"/>
  <c r="BF146" i="3"/>
  <c r="T146" i="3"/>
  <c r="R146" i="3"/>
  <c r="P146" i="3"/>
  <c r="BI145" i="3"/>
  <c r="BH145" i="3"/>
  <c r="BG145" i="3"/>
  <c r="BF145" i="3"/>
  <c r="T145" i="3"/>
  <c r="R145" i="3"/>
  <c r="P145" i="3"/>
  <c r="BI144" i="3"/>
  <c r="BH144" i="3"/>
  <c r="BG144" i="3"/>
  <c r="BF144" i="3"/>
  <c r="T144" i="3"/>
  <c r="R144" i="3"/>
  <c r="P144" i="3"/>
  <c r="BI143" i="3"/>
  <c r="BH143" i="3"/>
  <c r="BG143" i="3"/>
  <c r="BF143" i="3"/>
  <c r="T143" i="3"/>
  <c r="R143" i="3"/>
  <c r="P143" i="3"/>
  <c r="BI142" i="3"/>
  <c r="BH142" i="3"/>
  <c r="BG142" i="3"/>
  <c r="BF142" i="3"/>
  <c r="T142" i="3"/>
  <c r="R142" i="3"/>
  <c r="P142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BI134" i="3"/>
  <c r="BH134" i="3"/>
  <c r="BG134" i="3"/>
  <c r="BF134" i="3"/>
  <c r="T134" i="3"/>
  <c r="R134" i="3"/>
  <c r="P134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BI131" i="3"/>
  <c r="BH131" i="3"/>
  <c r="BG131" i="3"/>
  <c r="BF131" i="3"/>
  <c r="T131" i="3"/>
  <c r="R131" i="3"/>
  <c r="P131" i="3"/>
  <c r="BI130" i="3"/>
  <c r="BH130" i="3"/>
  <c r="BG130" i="3"/>
  <c r="BF130" i="3"/>
  <c r="T130" i="3"/>
  <c r="R130" i="3"/>
  <c r="P130" i="3"/>
  <c r="BI129" i="3"/>
  <c r="BH129" i="3"/>
  <c r="BG129" i="3"/>
  <c r="BF129" i="3"/>
  <c r="T129" i="3"/>
  <c r="R129" i="3"/>
  <c r="P129" i="3"/>
  <c r="BI128" i="3"/>
  <c r="BH128" i="3"/>
  <c r="BG128" i="3"/>
  <c r="BF128" i="3"/>
  <c r="T128" i="3"/>
  <c r="R128" i="3"/>
  <c r="P128" i="3"/>
  <c r="BI127" i="3"/>
  <c r="BH127" i="3"/>
  <c r="BG127" i="3"/>
  <c r="BF127" i="3"/>
  <c r="T127" i="3"/>
  <c r="R127" i="3"/>
  <c r="P127" i="3"/>
  <c r="BI125" i="3"/>
  <c r="BH125" i="3"/>
  <c r="BG125" i="3"/>
  <c r="BF125" i="3"/>
  <c r="T125" i="3"/>
  <c r="R125" i="3"/>
  <c r="P125" i="3"/>
  <c r="BI124" i="3"/>
  <c r="BH124" i="3"/>
  <c r="BG124" i="3"/>
  <c r="BF124" i="3"/>
  <c r="T124" i="3"/>
  <c r="R124" i="3"/>
  <c r="P124" i="3"/>
  <c r="BI123" i="3"/>
  <c r="BH123" i="3"/>
  <c r="BG123" i="3"/>
  <c r="BF123" i="3"/>
  <c r="T123" i="3"/>
  <c r="R123" i="3"/>
  <c r="P123" i="3"/>
  <c r="BI122" i="3"/>
  <c r="BH122" i="3"/>
  <c r="BG122" i="3"/>
  <c r="BF122" i="3"/>
  <c r="T122" i="3"/>
  <c r="R122" i="3"/>
  <c r="P122" i="3"/>
  <c r="BI121" i="3"/>
  <c r="BH121" i="3"/>
  <c r="BG121" i="3"/>
  <c r="BF121" i="3"/>
  <c r="T121" i="3"/>
  <c r="R121" i="3"/>
  <c r="P121" i="3"/>
  <c r="BI120" i="3"/>
  <c r="BH120" i="3"/>
  <c r="BG120" i="3"/>
  <c r="BF120" i="3"/>
  <c r="T120" i="3"/>
  <c r="R120" i="3"/>
  <c r="P120" i="3"/>
  <c r="BI119" i="3"/>
  <c r="BH119" i="3"/>
  <c r="BG119" i="3"/>
  <c r="BF119" i="3"/>
  <c r="T119" i="3"/>
  <c r="R119" i="3"/>
  <c r="P119" i="3"/>
  <c r="BI118" i="3"/>
  <c r="BH118" i="3"/>
  <c r="BG118" i="3"/>
  <c r="BF118" i="3"/>
  <c r="T118" i="3"/>
  <c r="R118" i="3"/>
  <c r="P118" i="3"/>
  <c r="BI117" i="3"/>
  <c r="BH117" i="3"/>
  <c r="BG117" i="3"/>
  <c r="BF117" i="3"/>
  <c r="T117" i="3"/>
  <c r="R117" i="3"/>
  <c r="P117" i="3"/>
  <c r="BI116" i="3"/>
  <c r="BH116" i="3"/>
  <c r="BG116" i="3"/>
  <c r="BF116" i="3"/>
  <c r="T116" i="3"/>
  <c r="R116" i="3"/>
  <c r="P116" i="3"/>
  <c r="BI115" i="3"/>
  <c r="BH115" i="3"/>
  <c r="BG115" i="3"/>
  <c r="BF115" i="3"/>
  <c r="T115" i="3"/>
  <c r="R115" i="3"/>
  <c r="P115" i="3"/>
  <c r="BI114" i="3"/>
  <c r="BH114" i="3"/>
  <c r="BG114" i="3"/>
  <c r="BF114" i="3"/>
  <c r="T114" i="3"/>
  <c r="R114" i="3"/>
  <c r="P114" i="3"/>
  <c r="BI112" i="3"/>
  <c r="BH112" i="3"/>
  <c r="BG112" i="3"/>
  <c r="BF112" i="3"/>
  <c r="T112" i="3"/>
  <c r="R112" i="3"/>
  <c r="P112" i="3"/>
  <c r="BI111" i="3"/>
  <c r="BH111" i="3"/>
  <c r="BG111" i="3"/>
  <c r="BF111" i="3"/>
  <c r="T111" i="3"/>
  <c r="R111" i="3"/>
  <c r="P111" i="3"/>
  <c r="BI110" i="3"/>
  <c r="BH110" i="3"/>
  <c r="BG110" i="3"/>
  <c r="BF110" i="3"/>
  <c r="T110" i="3"/>
  <c r="R110" i="3"/>
  <c r="P110" i="3"/>
  <c r="BI108" i="3"/>
  <c r="BH108" i="3"/>
  <c r="BG108" i="3"/>
  <c r="BF108" i="3"/>
  <c r="T108" i="3"/>
  <c r="R108" i="3"/>
  <c r="P108" i="3"/>
  <c r="BI107" i="3"/>
  <c r="BH107" i="3"/>
  <c r="BG107" i="3"/>
  <c r="BF107" i="3"/>
  <c r="T107" i="3"/>
  <c r="R107" i="3"/>
  <c r="P107" i="3"/>
  <c r="BI106" i="3"/>
  <c r="BH106" i="3"/>
  <c r="BG106" i="3"/>
  <c r="BF106" i="3"/>
  <c r="T106" i="3"/>
  <c r="R106" i="3"/>
  <c r="P106" i="3"/>
  <c r="BI105" i="3"/>
  <c r="BH105" i="3"/>
  <c r="BG105" i="3"/>
  <c r="BF105" i="3"/>
  <c r="T105" i="3"/>
  <c r="R105" i="3"/>
  <c r="P105" i="3"/>
  <c r="BI104" i="3"/>
  <c r="BH104" i="3"/>
  <c r="BG104" i="3"/>
  <c r="BF104" i="3"/>
  <c r="T104" i="3"/>
  <c r="R104" i="3"/>
  <c r="P104" i="3"/>
  <c r="BI103" i="3"/>
  <c r="BH103" i="3"/>
  <c r="BG103" i="3"/>
  <c r="BF103" i="3"/>
  <c r="T103" i="3"/>
  <c r="R103" i="3"/>
  <c r="P103" i="3"/>
  <c r="BI102" i="3"/>
  <c r="BH102" i="3"/>
  <c r="BG102" i="3"/>
  <c r="BF102" i="3"/>
  <c r="T102" i="3"/>
  <c r="R102" i="3"/>
  <c r="P102" i="3"/>
  <c r="J96" i="3"/>
  <c r="J95" i="3"/>
  <c r="F95" i="3"/>
  <c r="F93" i="3"/>
  <c r="E91" i="3"/>
  <c r="J63" i="3"/>
  <c r="J62" i="3"/>
  <c r="F62" i="3"/>
  <c r="F60" i="3"/>
  <c r="E58" i="3"/>
  <c r="J22" i="3"/>
  <c r="E22" i="3"/>
  <c r="F96" i="3" s="1"/>
  <c r="J21" i="3"/>
  <c r="J16" i="3"/>
  <c r="J60" i="3" s="1"/>
  <c r="E7" i="3"/>
  <c r="E85" i="3"/>
  <c r="J125" i="2"/>
  <c r="J39" i="2"/>
  <c r="J38" i="2"/>
  <c r="AY56" i="1"/>
  <c r="J37" i="2"/>
  <c r="AX56" i="1" s="1"/>
  <c r="BI2542" i="2"/>
  <c r="BH2542" i="2"/>
  <c r="BG2542" i="2"/>
  <c r="BF2542" i="2"/>
  <c r="T2542" i="2"/>
  <c r="T2541" i="2"/>
  <c r="T2540" i="2" s="1"/>
  <c r="R2542" i="2"/>
  <c r="R2541" i="2"/>
  <c r="R2540" i="2"/>
  <c r="P2542" i="2"/>
  <c r="P2541" i="2"/>
  <c r="P2540" i="2" s="1"/>
  <c r="BI2538" i="2"/>
  <c r="BH2538" i="2"/>
  <c r="BG2538" i="2"/>
  <c r="BF2538" i="2"/>
  <c r="T2538" i="2"/>
  <c r="R2538" i="2"/>
  <c r="P2538" i="2"/>
  <c r="BI2534" i="2"/>
  <c r="BH2534" i="2"/>
  <c r="BG2534" i="2"/>
  <c r="BF2534" i="2"/>
  <c r="T2534" i="2"/>
  <c r="R2534" i="2"/>
  <c r="P2534" i="2"/>
  <c r="BI2529" i="2"/>
  <c r="BH2529" i="2"/>
  <c r="BG2529" i="2"/>
  <c r="BF2529" i="2"/>
  <c r="T2529" i="2"/>
  <c r="R2529" i="2"/>
  <c r="P2529" i="2"/>
  <c r="BI2526" i="2"/>
  <c r="BH2526" i="2"/>
  <c r="BG2526" i="2"/>
  <c r="BF2526" i="2"/>
  <c r="T2526" i="2"/>
  <c r="R2526" i="2"/>
  <c r="P2526" i="2"/>
  <c r="BI2522" i="2"/>
  <c r="BH2522" i="2"/>
  <c r="BG2522" i="2"/>
  <c r="BF2522" i="2"/>
  <c r="T2522" i="2"/>
  <c r="R2522" i="2"/>
  <c r="P2522" i="2"/>
  <c r="BI2521" i="2"/>
  <c r="BH2521" i="2"/>
  <c r="BG2521" i="2"/>
  <c r="BF2521" i="2"/>
  <c r="T2521" i="2"/>
  <c r="R2521" i="2"/>
  <c r="P2521" i="2"/>
  <c r="BI2518" i="2"/>
  <c r="BH2518" i="2"/>
  <c r="BG2518" i="2"/>
  <c r="BF2518" i="2"/>
  <c r="T2518" i="2"/>
  <c r="R2518" i="2"/>
  <c r="P2518" i="2"/>
  <c r="BI2513" i="2"/>
  <c r="BH2513" i="2"/>
  <c r="BG2513" i="2"/>
  <c r="BF2513" i="2"/>
  <c r="T2513" i="2"/>
  <c r="R2513" i="2"/>
  <c r="P2513" i="2"/>
  <c r="BI2510" i="2"/>
  <c r="BH2510" i="2"/>
  <c r="BG2510" i="2"/>
  <c r="BF2510" i="2"/>
  <c r="T2510" i="2"/>
  <c r="R2510" i="2"/>
  <c r="P2510" i="2"/>
  <c r="BI2507" i="2"/>
  <c r="BH2507" i="2"/>
  <c r="BG2507" i="2"/>
  <c r="BF2507" i="2"/>
  <c r="T2507" i="2"/>
  <c r="R2507" i="2"/>
  <c r="P2507" i="2"/>
  <c r="BI2504" i="2"/>
  <c r="BH2504" i="2"/>
  <c r="BG2504" i="2"/>
  <c r="BF2504" i="2"/>
  <c r="T2504" i="2"/>
  <c r="R2504" i="2"/>
  <c r="P2504" i="2"/>
  <c r="BI2349" i="2"/>
  <c r="BH2349" i="2"/>
  <c r="BG2349" i="2"/>
  <c r="BF2349" i="2"/>
  <c r="T2349" i="2"/>
  <c r="R2349" i="2"/>
  <c r="P2349" i="2"/>
  <c r="BI2347" i="2"/>
  <c r="BH2347" i="2"/>
  <c r="BG2347" i="2"/>
  <c r="BF2347" i="2"/>
  <c r="T2347" i="2"/>
  <c r="R2347" i="2"/>
  <c r="P2347" i="2"/>
  <c r="BI2345" i="2"/>
  <c r="BH2345" i="2"/>
  <c r="BG2345" i="2"/>
  <c r="BF2345" i="2"/>
  <c r="T2345" i="2"/>
  <c r="R2345" i="2"/>
  <c r="P2345" i="2"/>
  <c r="BI2339" i="2"/>
  <c r="BH2339" i="2"/>
  <c r="BG2339" i="2"/>
  <c r="BF2339" i="2"/>
  <c r="T2339" i="2"/>
  <c r="R2339" i="2"/>
  <c r="P2339" i="2"/>
  <c r="BI2334" i="2"/>
  <c r="BH2334" i="2"/>
  <c r="BG2334" i="2"/>
  <c r="BF2334" i="2"/>
  <c r="T2334" i="2"/>
  <c r="R2334" i="2"/>
  <c r="P2334" i="2"/>
  <c r="BI2332" i="2"/>
  <c r="BH2332" i="2"/>
  <c r="BG2332" i="2"/>
  <c r="BF2332" i="2"/>
  <c r="T2332" i="2"/>
  <c r="R2332" i="2"/>
  <c r="P2332" i="2"/>
  <c r="BI2330" i="2"/>
  <c r="BH2330" i="2"/>
  <c r="BG2330" i="2"/>
  <c r="BF2330" i="2"/>
  <c r="T2330" i="2"/>
  <c r="R2330" i="2"/>
  <c r="P2330" i="2"/>
  <c r="BI2322" i="2"/>
  <c r="BH2322" i="2"/>
  <c r="BG2322" i="2"/>
  <c r="BF2322" i="2"/>
  <c r="T2322" i="2"/>
  <c r="R2322" i="2"/>
  <c r="P2322" i="2"/>
  <c r="BI2319" i="2"/>
  <c r="BH2319" i="2"/>
  <c r="BG2319" i="2"/>
  <c r="BF2319" i="2"/>
  <c r="T2319" i="2"/>
  <c r="R2319" i="2"/>
  <c r="P2319" i="2"/>
  <c r="BI2318" i="2"/>
  <c r="BH2318" i="2"/>
  <c r="BG2318" i="2"/>
  <c r="BF2318" i="2"/>
  <c r="T2318" i="2"/>
  <c r="R2318" i="2"/>
  <c r="P2318" i="2"/>
  <c r="BI2310" i="2"/>
  <c r="BH2310" i="2"/>
  <c r="BG2310" i="2"/>
  <c r="BF2310" i="2"/>
  <c r="T2310" i="2"/>
  <c r="R2310" i="2"/>
  <c r="P2310" i="2"/>
  <c r="BI2307" i="2"/>
  <c r="BH2307" i="2"/>
  <c r="BG2307" i="2"/>
  <c r="BF2307" i="2"/>
  <c r="T2307" i="2"/>
  <c r="R2307" i="2"/>
  <c r="P2307" i="2"/>
  <c r="BI2305" i="2"/>
  <c r="BH2305" i="2"/>
  <c r="BG2305" i="2"/>
  <c r="BF2305" i="2"/>
  <c r="T2305" i="2"/>
  <c r="R2305" i="2"/>
  <c r="P2305" i="2"/>
  <c r="BI2303" i="2"/>
  <c r="BH2303" i="2"/>
  <c r="BG2303" i="2"/>
  <c r="BF2303" i="2"/>
  <c r="T2303" i="2"/>
  <c r="R2303" i="2"/>
  <c r="P2303" i="2"/>
  <c r="BI2301" i="2"/>
  <c r="BH2301" i="2"/>
  <c r="BG2301" i="2"/>
  <c r="BF2301" i="2"/>
  <c r="T2301" i="2"/>
  <c r="R2301" i="2"/>
  <c r="P2301" i="2"/>
  <c r="BI2280" i="2"/>
  <c r="BH2280" i="2"/>
  <c r="BG2280" i="2"/>
  <c r="BF2280" i="2"/>
  <c r="T2280" i="2"/>
  <c r="R2280" i="2"/>
  <c r="P2280" i="2"/>
  <c r="BI2279" i="2"/>
  <c r="BH2279" i="2"/>
  <c r="BG2279" i="2"/>
  <c r="BF2279" i="2"/>
  <c r="T2279" i="2"/>
  <c r="R2279" i="2"/>
  <c r="P2279" i="2"/>
  <c r="BI2275" i="2"/>
  <c r="BH2275" i="2"/>
  <c r="BG2275" i="2"/>
  <c r="BF2275" i="2"/>
  <c r="T2275" i="2"/>
  <c r="R2275" i="2"/>
  <c r="P2275" i="2"/>
  <c r="BI2264" i="2"/>
  <c r="BH2264" i="2"/>
  <c r="BG2264" i="2"/>
  <c r="BF2264" i="2"/>
  <c r="T2264" i="2"/>
  <c r="R2264" i="2"/>
  <c r="P2264" i="2"/>
  <c r="BI2261" i="2"/>
  <c r="BH2261" i="2"/>
  <c r="BG2261" i="2"/>
  <c r="BF2261" i="2"/>
  <c r="T2261" i="2"/>
  <c r="R2261" i="2"/>
  <c r="P2261" i="2"/>
  <c r="BI2237" i="2"/>
  <c r="BH2237" i="2"/>
  <c r="BG2237" i="2"/>
  <c r="BF2237" i="2"/>
  <c r="T2237" i="2"/>
  <c r="R2237" i="2"/>
  <c r="P2237" i="2"/>
  <c r="BI2215" i="2"/>
  <c r="BH2215" i="2"/>
  <c r="BG2215" i="2"/>
  <c r="BF2215" i="2"/>
  <c r="T2215" i="2"/>
  <c r="R2215" i="2"/>
  <c r="P2215" i="2"/>
  <c r="BI2212" i="2"/>
  <c r="BH2212" i="2"/>
  <c r="BG2212" i="2"/>
  <c r="BF2212" i="2"/>
  <c r="T2212" i="2"/>
  <c r="R2212" i="2"/>
  <c r="P2212" i="2"/>
  <c r="BI2210" i="2"/>
  <c r="BH2210" i="2"/>
  <c r="BG2210" i="2"/>
  <c r="BF2210" i="2"/>
  <c r="T2210" i="2"/>
  <c r="R2210" i="2"/>
  <c r="P2210" i="2"/>
  <c r="BI2188" i="2"/>
  <c r="BH2188" i="2"/>
  <c r="BG2188" i="2"/>
  <c r="BF2188" i="2"/>
  <c r="T2188" i="2"/>
  <c r="R2188" i="2"/>
  <c r="P2188" i="2"/>
  <c r="BI2185" i="2"/>
  <c r="BH2185" i="2"/>
  <c r="BG2185" i="2"/>
  <c r="BF2185" i="2"/>
  <c r="T2185" i="2"/>
  <c r="R2185" i="2"/>
  <c r="P2185" i="2"/>
  <c r="BI2183" i="2"/>
  <c r="BH2183" i="2"/>
  <c r="BG2183" i="2"/>
  <c r="BF2183" i="2"/>
  <c r="T2183" i="2"/>
  <c r="R2183" i="2"/>
  <c r="P2183" i="2"/>
  <c r="BI2179" i="2"/>
  <c r="BH2179" i="2"/>
  <c r="BG2179" i="2"/>
  <c r="BF2179" i="2"/>
  <c r="T2179" i="2"/>
  <c r="R2179" i="2"/>
  <c r="P2179" i="2"/>
  <c r="BI2175" i="2"/>
  <c r="BH2175" i="2"/>
  <c r="BG2175" i="2"/>
  <c r="BF2175" i="2"/>
  <c r="T2175" i="2"/>
  <c r="R2175" i="2"/>
  <c r="P2175" i="2"/>
  <c r="BI2146" i="2"/>
  <c r="BH2146" i="2"/>
  <c r="BG2146" i="2"/>
  <c r="BF2146" i="2"/>
  <c r="T2146" i="2"/>
  <c r="R2146" i="2"/>
  <c r="P2146" i="2"/>
  <c r="BI2142" i="2"/>
  <c r="BH2142" i="2"/>
  <c r="BG2142" i="2"/>
  <c r="BF2142" i="2"/>
  <c r="T2142" i="2"/>
  <c r="R2142" i="2"/>
  <c r="P2142" i="2"/>
  <c r="BI2139" i="2"/>
  <c r="BH2139" i="2"/>
  <c r="BG2139" i="2"/>
  <c r="BF2139" i="2"/>
  <c r="T2139" i="2"/>
  <c r="R2139" i="2"/>
  <c r="P2139" i="2"/>
  <c r="BI2133" i="2"/>
  <c r="BH2133" i="2"/>
  <c r="BG2133" i="2"/>
  <c r="BF2133" i="2"/>
  <c r="T2133" i="2"/>
  <c r="R2133" i="2"/>
  <c r="P2133" i="2"/>
  <c r="BI2131" i="2"/>
  <c r="BH2131" i="2"/>
  <c r="BG2131" i="2"/>
  <c r="BF2131" i="2"/>
  <c r="T2131" i="2"/>
  <c r="R2131" i="2"/>
  <c r="P2131" i="2"/>
  <c r="BI2129" i="2"/>
  <c r="BH2129" i="2"/>
  <c r="BG2129" i="2"/>
  <c r="BF2129" i="2"/>
  <c r="T2129" i="2"/>
  <c r="R2129" i="2"/>
  <c r="P2129" i="2"/>
  <c r="BI2123" i="2"/>
  <c r="BH2123" i="2"/>
  <c r="BG2123" i="2"/>
  <c r="BF2123" i="2"/>
  <c r="T2123" i="2"/>
  <c r="R2123" i="2"/>
  <c r="P2123" i="2"/>
  <c r="BI2120" i="2"/>
  <c r="BH2120" i="2"/>
  <c r="BG2120" i="2"/>
  <c r="BF2120" i="2"/>
  <c r="T2120" i="2"/>
  <c r="R2120" i="2"/>
  <c r="P2120" i="2"/>
  <c r="BI2116" i="2"/>
  <c r="BH2116" i="2"/>
  <c r="BG2116" i="2"/>
  <c r="BF2116" i="2"/>
  <c r="T2116" i="2"/>
  <c r="R2116" i="2"/>
  <c r="P2116" i="2"/>
  <c r="BI2107" i="2"/>
  <c r="BH2107" i="2"/>
  <c r="BG2107" i="2"/>
  <c r="BF2107" i="2"/>
  <c r="T2107" i="2"/>
  <c r="R2107" i="2"/>
  <c r="P2107" i="2"/>
  <c r="BI2105" i="2"/>
  <c r="BH2105" i="2"/>
  <c r="BG2105" i="2"/>
  <c r="BF2105" i="2"/>
  <c r="T2105" i="2"/>
  <c r="R2105" i="2"/>
  <c r="P2105" i="2"/>
  <c r="BI2104" i="2"/>
  <c r="BH2104" i="2"/>
  <c r="BG2104" i="2"/>
  <c r="BF2104" i="2"/>
  <c r="T2104" i="2"/>
  <c r="R2104" i="2"/>
  <c r="P2104" i="2"/>
  <c r="BI2097" i="2"/>
  <c r="BH2097" i="2"/>
  <c r="BG2097" i="2"/>
  <c r="BF2097" i="2"/>
  <c r="T2097" i="2"/>
  <c r="R2097" i="2"/>
  <c r="P2097" i="2"/>
  <c r="BI2094" i="2"/>
  <c r="BH2094" i="2"/>
  <c r="BG2094" i="2"/>
  <c r="BF2094" i="2"/>
  <c r="T2094" i="2"/>
  <c r="R2094" i="2"/>
  <c r="P2094" i="2"/>
  <c r="BI2082" i="2"/>
  <c r="BH2082" i="2"/>
  <c r="BG2082" i="2"/>
  <c r="BF2082" i="2"/>
  <c r="T2082" i="2"/>
  <c r="R2082" i="2"/>
  <c r="P2082" i="2"/>
  <c r="BI2081" i="2"/>
  <c r="BH2081" i="2"/>
  <c r="BG2081" i="2"/>
  <c r="BF2081" i="2"/>
  <c r="T2081" i="2"/>
  <c r="R2081" i="2"/>
  <c r="P2081" i="2"/>
  <c r="BI2080" i="2"/>
  <c r="BH2080" i="2"/>
  <c r="BG2080" i="2"/>
  <c r="BF2080" i="2"/>
  <c r="T2080" i="2"/>
  <c r="R2080" i="2"/>
  <c r="P2080" i="2"/>
  <c r="BI2069" i="2"/>
  <c r="BH2069" i="2"/>
  <c r="BG2069" i="2"/>
  <c r="BF2069" i="2"/>
  <c r="T2069" i="2"/>
  <c r="R2069" i="2"/>
  <c r="P2069" i="2"/>
  <c r="BI2067" i="2"/>
  <c r="BH2067" i="2"/>
  <c r="BG2067" i="2"/>
  <c r="BF2067" i="2"/>
  <c r="T2067" i="2"/>
  <c r="R2067" i="2"/>
  <c r="P2067" i="2"/>
  <c r="BI2061" i="2"/>
  <c r="BH2061" i="2"/>
  <c r="BG2061" i="2"/>
  <c r="BF2061" i="2"/>
  <c r="T2061" i="2"/>
  <c r="R2061" i="2"/>
  <c r="P2061" i="2"/>
  <c r="BI2057" i="2"/>
  <c r="BH2057" i="2"/>
  <c r="BG2057" i="2"/>
  <c r="BF2057" i="2"/>
  <c r="T2057" i="2"/>
  <c r="R2057" i="2"/>
  <c r="P2057" i="2"/>
  <c r="BI2052" i="2"/>
  <c r="BH2052" i="2"/>
  <c r="BG2052" i="2"/>
  <c r="BF2052" i="2"/>
  <c r="T2052" i="2"/>
  <c r="R2052" i="2"/>
  <c r="P2052" i="2"/>
  <c r="BI2043" i="2"/>
  <c r="BH2043" i="2"/>
  <c r="BG2043" i="2"/>
  <c r="BF2043" i="2"/>
  <c r="T2043" i="2"/>
  <c r="R2043" i="2"/>
  <c r="P2043" i="2"/>
  <c r="BI2039" i="2"/>
  <c r="BH2039" i="2"/>
  <c r="BG2039" i="2"/>
  <c r="BF2039" i="2"/>
  <c r="T2039" i="2"/>
  <c r="R2039" i="2"/>
  <c r="P2039" i="2"/>
  <c r="BI2027" i="2"/>
  <c r="BH2027" i="2"/>
  <c r="BG2027" i="2"/>
  <c r="BF2027" i="2"/>
  <c r="T2027" i="2"/>
  <c r="R2027" i="2"/>
  <c r="P2027" i="2"/>
  <c r="BI2025" i="2"/>
  <c r="BH2025" i="2"/>
  <c r="BG2025" i="2"/>
  <c r="BF2025" i="2"/>
  <c r="T2025" i="2"/>
  <c r="R2025" i="2"/>
  <c r="P2025" i="2"/>
  <c r="BI2019" i="2"/>
  <c r="BH2019" i="2"/>
  <c r="BG2019" i="2"/>
  <c r="BF2019" i="2"/>
  <c r="T2019" i="2"/>
  <c r="R2019" i="2"/>
  <c r="P2019" i="2"/>
  <c r="BI2014" i="2"/>
  <c r="BH2014" i="2"/>
  <c r="BG2014" i="2"/>
  <c r="BF2014" i="2"/>
  <c r="T2014" i="2"/>
  <c r="R2014" i="2"/>
  <c r="P2014" i="2"/>
  <c r="BI2011" i="2"/>
  <c r="BH2011" i="2"/>
  <c r="BG2011" i="2"/>
  <c r="BF2011" i="2"/>
  <c r="T2011" i="2"/>
  <c r="R2011" i="2"/>
  <c r="P2011" i="2"/>
  <c r="BI2008" i="2"/>
  <c r="BH2008" i="2"/>
  <c r="BG2008" i="2"/>
  <c r="BF2008" i="2"/>
  <c r="T2008" i="2"/>
  <c r="R2008" i="2"/>
  <c r="P2008" i="2"/>
  <c r="BI2005" i="2"/>
  <c r="BH2005" i="2"/>
  <c r="BG2005" i="2"/>
  <c r="BF2005" i="2"/>
  <c r="T2005" i="2"/>
  <c r="R2005" i="2"/>
  <c r="P2005" i="2"/>
  <c r="BI2001" i="2"/>
  <c r="BH2001" i="2"/>
  <c r="BG2001" i="2"/>
  <c r="BF2001" i="2"/>
  <c r="T2001" i="2"/>
  <c r="R2001" i="2"/>
  <c r="P2001" i="2"/>
  <c r="BI1998" i="2"/>
  <c r="BH1998" i="2"/>
  <c r="BG1998" i="2"/>
  <c r="BF1998" i="2"/>
  <c r="T1998" i="2"/>
  <c r="R1998" i="2"/>
  <c r="P1998" i="2"/>
  <c r="BI1995" i="2"/>
  <c r="BH1995" i="2"/>
  <c r="BG1995" i="2"/>
  <c r="BF1995" i="2"/>
  <c r="T1995" i="2"/>
  <c r="R1995" i="2"/>
  <c r="P1995" i="2"/>
  <c r="BI1992" i="2"/>
  <c r="BH1992" i="2"/>
  <c r="BG1992" i="2"/>
  <c r="BF1992" i="2"/>
  <c r="T1992" i="2"/>
  <c r="R1992" i="2"/>
  <c r="P1992" i="2"/>
  <c r="BI1989" i="2"/>
  <c r="BH1989" i="2"/>
  <c r="BG1989" i="2"/>
  <c r="BF1989" i="2"/>
  <c r="T1989" i="2"/>
  <c r="R1989" i="2"/>
  <c r="P1989" i="2"/>
  <c r="BI1985" i="2"/>
  <c r="BH1985" i="2"/>
  <c r="BG1985" i="2"/>
  <c r="BF1985" i="2"/>
  <c r="T1985" i="2"/>
  <c r="R1985" i="2"/>
  <c r="P1985" i="2"/>
  <c r="BI1982" i="2"/>
  <c r="BH1982" i="2"/>
  <c r="BG1982" i="2"/>
  <c r="BF1982" i="2"/>
  <c r="T1982" i="2"/>
  <c r="R1982" i="2"/>
  <c r="P1982" i="2"/>
  <c r="BI1979" i="2"/>
  <c r="BH1979" i="2"/>
  <c r="BG1979" i="2"/>
  <c r="BF1979" i="2"/>
  <c r="T1979" i="2"/>
  <c r="R1979" i="2"/>
  <c r="P1979" i="2"/>
  <c r="BI1976" i="2"/>
  <c r="BH1976" i="2"/>
  <c r="BG1976" i="2"/>
  <c r="BF1976" i="2"/>
  <c r="T1976" i="2"/>
  <c r="R1976" i="2"/>
  <c r="P1976" i="2"/>
  <c r="BI1971" i="2"/>
  <c r="BH1971" i="2"/>
  <c r="BG1971" i="2"/>
  <c r="BF1971" i="2"/>
  <c r="T1971" i="2"/>
  <c r="R1971" i="2"/>
  <c r="P1971" i="2"/>
  <c r="BI1970" i="2"/>
  <c r="BH1970" i="2"/>
  <c r="BG1970" i="2"/>
  <c r="BF1970" i="2"/>
  <c r="T1970" i="2"/>
  <c r="R1970" i="2"/>
  <c r="P1970" i="2"/>
  <c r="BI1969" i="2"/>
  <c r="BH1969" i="2"/>
  <c r="BG1969" i="2"/>
  <c r="BF1969" i="2"/>
  <c r="T1969" i="2"/>
  <c r="R1969" i="2"/>
  <c r="P1969" i="2"/>
  <c r="BI1968" i="2"/>
  <c r="BH1968" i="2"/>
  <c r="BG1968" i="2"/>
  <c r="BF1968" i="2"/>
  <c r="T1968" i="2"/>
  <c r="R1968" i="2"/>
  <c r="P1968" i="2"/>
  <c r="BI1967" i="2"/>
  <c r="BH1967" i="2"/>
  <c r="BG1967" i="2"/>
  <c r="BF1967" i="2"/>
  <c r="T1967" i="2"/>
  <c r="R1967" i="2"/>
  <c r="P1967" i="2"/>
  <c r="BI1966" i="2"/>
  <c r="BH1966" i="2"/>
  <c r="BG1966" i="2"/>
  <c r="BF1966" i="2"/>
  <c r="T1966" i="2"/>
  <c r="R1966" i="2"/>
  <c r="P1966" i="2"/>
  <c r="BI1962" i="2"/>
  <c r="BH1962" i="2"/>
  <c r="BG1962" i="2"/>
  <c r="BF1962" i="2"/>
  <c r="T1962" i="2"/>
  <c r="R1962" i="2"/>
  <c r="P1962" i="2"/>
  <c r="BI1961" i="2"/>
  <c r="BH1961" i="2"/>
  <c r="BG1961" i="2"/>
  <c r="BF1961" i="2"/>
  <c r="T1961" i="2"/>
  <c r="R1961" i="2"/>
  <c r="P1961" i="2"/>
  <c r="BI1958" i="2"/>
  <c r="BH1958" i="2"/>
  <c r="BG1958" i="2"/>
  <c r="BF1958" i="2"/>
  <c r="T1958" i="2"/>
  <c r="R1958" i="2"/>
  <c r="P1958" i="2"/>
  <c r="BI1954" i="2"/>
  <c r="BH1954" i="2"/>
  <c r="BG1954" i="2"/>
  <c r="BF1954" i="2"/>
  <c r="T1954" i="2"/>
  <c r="R1954" i="2"/>
  <c r="P1954" i="2"/>
  <c r="BI1950" i="2"/>
  <c r="BH1950" i="2"/>
  <c r="BG1950" i="2"/>
  <c r="BF1950" i="2"/>
  <c r="T1950" i="2"/>
  <c r="R1950" i="2"/>
  <c r="P1950" i="2"/>
  <c r="BI1946" i="2"/>
  <c r="BH1946" i="2"/>
  <c r="BG1946" i="2"/>
  <c r="BF1946" i="2"/>
  <c r="T1946" i="2"/>
  <c r="R1946" i="2"/>
  <c r="P1946" i="2"/>
  <c r="BI1945" i="2"/>
  <c r="BH1945" i="2"/>
  <c r="BG1945" i="2"/>
  <c r="BF1945" i="2"/>
  <c r="T1945" i="2"/>
  <c r="R1945" i="2"/>
  <c r="P1945" i="2"/>
  <c r="BI1939" i="2"/>
  <c r="BH1939" i="2"/>
  <c r="BG1939" i="2"/>
  <c r="BF1939" i="2"/>
  <c r="T1939" i="2"/>
  <c r="R1939" i="2"/>
  <c r="P1939" i="2"/>
  <c r="BI1937" i="2"/>
  <c r="BH1937" i="2"/>
  <c r="BG1937" i="2"/>
  <c r="BF1937" i="2"/>
  <c r="T1937" i="2"/>
  <c r="R1937" i="2"/>
  <c r="P1937" i="2"/>
  <c r="BI1934" i="2"/>
  <c r="BH1934" i="2"/>
  <c r="BG1934" i="2"/>
  <c r="BF1934" i="2"/>
  <c r="T1934" i="2"/>
  <c r="R1934" i="2"/>
  <c r="P1934" i="2"/>
  <c r="BI1931" i="2"/>
  <c r="BH1931" i="2"/>
  <c r="BG1931" i="2"/>
  <c r="BF1931" i="2"/>
  <c r="T1931" i="2"/>
  <c r="R1931" i="2"/>
  <c r="P1931" i="2"/>
  <c r="BI1928" i="2"/>
  <c r="BH1928" i="2"/>
  <c r="BG1928" i="2"/>
  <c r="BF1928" i="2"/>
  <c r="T1928" i="2"/>
  <c r="R1928" i="2"/>
  <c r="P1928" i="2"/>
  <c r="BI1925" i="2"/>
  <c r="BH1925" i="2"/>
  <c r="BG1925" i="2"/>
  <c r="BF1925" i="2"/>
  <c r="T1925" i="2"/>
  <c r="R1925" i="2"/>
  <c r="P1925" i="2"/>
  <c r="BI1920" i="2"/>
  <c r="BH1920" i="2"/>
  <c r="BG1920" i="2"/>
  <c r="BF1920" i="2"/>
  <c r="T1920" i="2"/>
  <c r="R1920" i="2"/>
  <c r="P1920" i="2"/>
  <c r="BI1917" i="2"/>
  <c r="BH1917" i="2"/>
  <c r="BG1917" i="2"/>
  <c r="BF1917" i="2"/>
  <c r="T1917" i="2"/>
  <c r="R1917" i="2"/>
  <c r="P1917" i="2"/>
  <c r="BI1914" i="2"/>
  <c r="BH1914" i="2"/>
  <c r="BG1914" i="2"/>
  <c r="BF1914" i="2"/>
  <c r="T1914" i="2"/>
  <c r="R1914" i="2"/>
  <c r="P1914" i="2"/>
  <c r="BI1913" i="2"/>
  <c r="BH1913" i="2"/>
  <c r="BG1913" i="2"/>
  <c r="BF1913" i="2"/>
  <c r="T1913" i="2"/>
  <c r="R1913" i="2"/>
  <c r="P1913" i="2"/>
  <c r="BI1910" i="2"/>
  <c r="BH1910" i="2"/>
  <c r="BG1910" i="2"/>
  <c r="BF1910" i="2"/>
  <c r="T1910" i="2"/>
  <c r="R1910" i="2"/>
  <c r="P1910" i="2"/>
  <c r="BI1907" i="2"/>
  <c r="BH1907" i="2"/>
  <c r="BG1907" i="2"/>
  <c r="BF1907" i="2"/>
  <c r="T1907" i="2"/>
  <c r="R1907" i="2"/>
  <c r="P1907" i="2"/>
  <c r="BI1904" i="2"/>
  <c r="BH1904" i="2"/>
  <c r="BG1904" i="2"/>
  <c r="BF1904" i="2"/>
  <c r="T1904" i="2"/>
  <c r="R1904" i="2"/>
  <c r="P1904" i="2"/>
  <c r="BI1901" i="2"/>
  <c r="BH1901" i="2"/>
  <c r="BG1901" i="2"/>
  <c r="BF1901" i="2"/>
  <c r="T1901" i="2"/>
  <c r="R1901" i="2"/>
  <c r="P1901" i="2"/>
  <c r="BI1898" i="2"/>
  <c r="BH1898" i="2"/>
  <c r="BG1898" i="2"/>
  <c r="BF1898" i="2"/>
  <c r="T1898" i="2"/>
  <c r="R1898" i="2"/>
  <c r="P1898" i="2"/>
  <c r="BI1895" i="2"/>
  <c r="BH1895" i="2"/>
  <c r="BG1895" i="2"/>
  <c r="BF1895" i="2"/>
  <c r="T1895" i="2"/>
  <c r="R1895" i="2"/>
  <c r="P1895" i="2"/>
  <c r="BI1894" i="2"/>
  <c r="BH1894" i="2"/>
  <c r="BG1894" i="2"/>
  <c r="BF1894" i="2"/>
  <c r="T1894" i="2"/>
  <c r="R1894" i="2"/>
  <c r="P1894" i="2"/>
  <c r="BI1893" i="2"/>
  <c r="BH1893" i="2"/>
  <c r="BG1893" i="2"/>
  <c r="BF1893" i="2"/>
  <c r="T1893" i="2"/>
  <c r="R1893" i="2"/>
  <c r="P1893" i="2"/>
  <c r="BI1890" i="2"/>
  <c r="BH1890" i="2"/>
  <c r="BG1890" i="2"/>
  <c r="BF1890" i="2"/>
  <c r="T1890" i="2"/>
  <c r="R1890" i="2"/>
  <c r="P1890" i="2"/>
  <c r="BI1887" i="2"/>
  <c r="BH1887" i="2"/>
  <c r="BG1887" i="2"/>
  <c r="BF1887" i="2"/>
  <c r="T1887" i="2"/>
  <c r="R1887" i="2"/>
  <c r="P1887" i="2"/>
  <c r="BI1884" i="2"/>
  <c r="BH1884" i="2"/>
  <c r="BG1884" i="2"/>
  <c r="BF1884" i="2"/>
  <c r="T1884" i="2"/>
  <c r="R1884" i="2"/>
  <c r="P1884" i="2"/>
  <c r="BI1883" i="2"/>
  <c r="BH1883" i="2"/>
  <c r="BG1883" i="2"/>
  <c r="BF1883" i="2"/>
  <c r="T1883" i="2"/>
  <c r="R1883" i="2"/>
  <c r="P1883" i="2"/>
  <c r="BI1882" i="2"/>
  <c r="BH1882" i="2"/>
  <c r="BG1882" i="2"/>
  <c r="BF1882" i="2"/>
  <c r="T1882" i="2"/>
  <c r="R1882" i="2"/>
  <c r="P1882" i="2"/>
  <c r="BI1879" i="2"/>
  <c r="BH1879" i="2"/>
  <c r="BG1879" i="2"/>
  <c r="BF1879" i="2"/>
  <c r="T1879" i="2"/>
  <c r="R1879" i="2"/>
  <c r="P1879" i="2"/>
  <c r="BI1876" i="2"/>
  <c r="BH1876" i="2"/>
  <c r="BG1876" i="2"/>
  <c r="BF1876" i="2"/>
  <c r="T1876" i="2"/>
  <c r="R1876" i="2"/>
  <c r="P1876" i="2"/>
  <c r="BI1873" i="2"/>
  <c r="BH1873" i="2"/>
  <c r="BG1873" i="2"/>
  <c r="BF1873" i="2"/>
  <c r="T1873" i="2"/>
  <c r="R1873" i="2"/>
  <c r="P1873" i="2"/>
  <c r="BI1870" i="2"/>
  <c r="BH1870" i="2"/>
  <c r="BG1870" i="2"/>
  <c r="BF1870" i="2"/>
  <c r="T1870" i="2"/>
  <c r="R1870" i="2"/>
  <c r="P1870" i="2"/>
  <c r="BI1866" i="2"/>
  <c r="BH1866" i="2"/>
  <c r="BG1866" i="2"/>
  <c r="BF1866" i="2"/>
  <c r="T1866" i="2"/>
  <c r="R1866" i="2"/>
  <c r="P1866" i="2"/>
  <c r="BI1854" i="2"/>
  <c r="BH1854" i="2"/>
  <c r="BG1854" i="2"/>
  <c r="BF1854" i="2"/>
  <c r="T1854" i="2"/>
  <c r="R1854" i="2"/>
  <c r="P1854" i="2"/>
  <c r="BI1842" i="2"/>
  <c r="BH1842" i="2"/>
  <c r="BG1842" i="2"/>
  <c r="BF1842" i="2"/>
  <c r="T1842" i="2"/>
  <c r="R1842" i="2"/>
  <c r="P1842" i="2"/>
  <c r="BI1832" i="2"/>
  <c r="BH1832" i="2"/>
  <c r="BG1832" i="2"/>
  <c r="BF1832" i="2"/>
  <c r="T1832" i="2"/>
  <c r="R1832" i="2"/>
  <c r="P1832" i="2"/>
  <c r="BI1820" i="2"/>
  <c r="BH1820" i="2"/>
  <c r="BG1820" i="2"/>
  <c r="BF1820" i="2"/>
  <c r="T1820" i="2"/>
  <c r="R1820" i="2"/>
  <c r="P1820" i="2"/>
  <c r="BI1810" i="2"/>
  <c r="BH1810" i="2"/>
  <c r="BG1810" i="2"/>
  <c r="BF1810" i="2"/>
  <c r="T1810" i="2"/>
  <c r="R1810" i="2"/>
  <c r="P1810" i="2"/>
  <c r="BI1800" i="2"/>
  <c r="BH1800" i="2"/>
  <c r="BG1800" i="2"/>
  <c r="BF1800" i="2"/>
  <c r="T1800" i="2"/>
  <c r="R1800" i="2"/>
  <c r="P1800" i="2"/>
  <c r="BI1785" i="2"/>
  <c r="BH1785" i="2"/>
  <c r="BG1785" i="2"/>
  <c r="BF1785" i="2"/>
  <c r="T1785" i="2"/>
  <c r="R1785" i="2"/>
  <c r="P1785" i="2"/>
  <c r="BI1770" i="2"/>
  <c r="BH1770" i="2"/>
  <c r="BG1770" i="2"/>
  <c r="BF1770" i="2"/>
  <c r="T1770" i="2"/>
  <c r="R1770" i="2"/>
  <c r="P1770" i="2"/>
  <c r="BI1756" i="2"/>
  <c r="BH1756" i="2"/>
  <c r="BG1756" i="2"/>
  <c r="BF1756" i="2"/>
  <c r="T1756" i="2"/>
  <c r="R1756" i="2"/>
  <c r="P1756" i="2"/>
  <c r="BI1745" i="2"/>
  <c r="BH1745" i="2"/>
  <c r="BG1745" i="2"/>
  <c r="BF1745" i="2"/>
  <c r="T1745" i="2"/>
  <c r="R1745" i="2"/>
  <c r="P1745" i="2"/>
  <c r="BI1735" i="2"/>
  <c r="BH1735" i="2"/>
  <c r="BG1735" i="2"/>
  <c r="BF1735" i="2"/>
  <c r="T1735" i="2"/>
  <c r="R1735" i="2"/>
  <c r="P1735" i="2"/>
  <c r="BI1723" i="2"/>
  <c r="BH1723" i="2"/>
  <c r="BG1723" i="2"/>
  <c r="BF1723" i="2"/>
  <c r="T1723" i="2"/>
  <c r="R1723" i="2"/>
  <c r="P1723" i="2"/>
  <c r="BI1711" i="2"/>
  <c r="BH1711" i="2"/>
  <c r="BG1711" i="2"/>
  <c r="BF1711" i="2"/>
  <c r="T1711" i="2"/>
  <c r="R1711" i="2"/>
  <c r="P1711" i="2"/>
  <c r="BI1703" i="2"/>
  <c r="BH1703" i="2"/>
  <c r="BG1703" i="2"/>
  <c r="BF1703" i="2"/>
  <c r="T1703" i="2"/>
  <c r="R1703" i="2"/>
  <c r="P1703" i="2"/>
  <c r="BI1693" i="2"/>
  <c r="BH1693" i="2"/>
  <c r="BG1693" i="2"/>
  <c r="BF1693" i="2"/>
  <c r="T1693" i="2"/>
  <c r="R1693" i="2"/>
  <c r="P1693" i="2"/>
  <c r="BI1682" i="2"/>
  <c r="BH1682" i="2"/>
  <c r="BG1682" i="2"/>
  <c r="BF1682" i="2"/>
  <c r="T1682" i="2"/>
  <c r="R1682" i="2"/>
  <c r="P1682" i="2"/>
  <c r="BI1668" i="2"/>
  <c r="BH1668" i="2"/>
  <c r="BG1668" i="2"/>
  <c r="BF1668" i="2"/>
  <c r="T1668" i="2"/>
  <c r="R1668" i="2"/>
  <c r="P1668" i="2"/>
  <c r="BI1655" i="2"/>
  <c r="BH1655" i="2"/>
  <c r="BG1655" i="2"/>
  <c r="BF1655" i="2"/>
  <c r="T1655" i="2"/>
  <c r="R1655" i="2"/>
  <c r="P1655" i="2"/>
  <c r="BI1641" i="2"/>
  <c r="BH1641" i="2"/>
  <c r="BG1641" i="2"/>
  <c r="BF1641" i="2"/>
  <c r="T1641" i="2"/>
  <c r="R1641" i="2"/>
  <c r="P1641" i="2"/>
  <c r="BI1628" i="2"/>
  <c r="BH1628" i="2"/>
  <c r="BG1628" i="2"/>
  <c r="BF1628" i="2"/>
  <c r="T1628" i="2"/>
  <c r="R1628" i="2"/>
  <c r="P1628" i="2"/>
  <c r="BI1625" i="2"/>
  <c r="BH1625" i="2"/>
  <c r="BG1625" i="2"/>
  <c r="BF1625" i="2"/>
  <c r="T1625" i="2"/>
  <c r="R1625" i="2"/>
  <c r="P1625" i="2"/>
  <c r="BI1622" i="2"/>
  <c r="BH1622" i="2"/>
  <c r="BG1622" i="2"/>
  <c r="BF1622" i="2"/>
  <c r="T1622" i="2"/>
  <c r="R1622" i="2"/>
  <c r="P1622" i="2"/>
  <c r="BI1618" i="2"/>
  <c r="BH1618" i="2"/>
  <c r="BG1618" i="2"/>
  <c r="BF1618" i="2"/>
  <c r="T1618" i="2"/>
  <c r="R1618" i="2"/>
  <c r="P1618" i="2"/>
  <c r="BI1614" i="2"/>
  <c r="BH1614" i="2"/>
  <c r="BG1614" i="2"/>
  <c r="BF1614" i="2"/>
  <c r="T1614" i="2"/>
  <c r="R1614" i="2"/>
  <c r="P1614" i="2"/>
  <c r="BI1612" i="2"/>
  <c r="BH1612" i="2"/>
  <c r="BG1612" i="2"/>
  <c r="BF1612" i="2"/>
  <c r="T1612" i="2"/>
  <c r="R1612" i="2"/>
  <c r="P1612" i="2"/>
  <c r="BI1610" i="2"/>
  <c r="BH1610" i="2"/>
  <c r="BG1610" i="2"/>
  <c r="BF1610" i="2"/>
  <c r="T1610" i="2"/>
  <c r="R1610" i="2"/>
  <c r="P1610" i="2"/>
  <c r="BI1608" i="2"/>
  <c r="BH1608" i="2"/>
  <c r="BG1608" i="2"/>
  <c r="BF1608" i="2"/>
  <c r="T1608" i="2"/>
  <c r="R1608" i="2"/>
  <c r="P1608" i="2"/>
  <c r="BI1607" i="2"/>
  <c r="BH1607" i="2"/>
  <c r="BG1607" i="2"/>
  <c r="BF1607" i="2"/>
  <c r="T1607" i="2"/>
  <c r="R1607" i="2"/>
  <c r="P1607" i="2"/>
  <c r="BI1604" i="2"/>
  <c r="BH1604" i="2"/>
  <c r="BG1604" i="2"/>
  <c r="BF1604" i="2"/>
  <c r="T1604" i="2"/>
  <c r="R1604" i="2"/>
  <c r="P1604" i="2"/>
  <c r="BI1602" i="2"/>
  <c r="BH1602" i="2"/>
  <c r="BG1602" i="2"/>
  <c r="BF1602" i="2"/>
  <c r="T1602" i="2"/>
  <c r="R1602" i="2"/>
  <c r="P1602" i="2"/>
  <c r="BI1598" i="2"/>
  <c r="BH1598" i="2"/>
  <c r="BG1598" i="2"/>
  <c r="BF1598" i="2"/>
  <c r="T1598" i="2"/>
  <c r="R1598" i="2"/>
  <c r="P1598" i="2"/>
  <c r="BI1596" i="2"/>
  <c r="BH1596" i="2"/>
  <c r="BG1596" i="2"/>
  <c r="BF1596" i="2"/>
  <c r="T1596" i="2"/>
  <c r="R1596" i="2"/>
  <c r="P1596" i="2"/>
  <c r="BI1594" i="2"/>
  <c r="BH1594" i="2"/>
  <c r="BG1594" i="2"/>
  <c r="BF1594" i="2"/>
  <c r="T1594" i="2"/>
  <c r="R1594" i="2"/>
  <c r="P1594" i="2"/>
  <c r="BI1591" i="2"/>
  <c r="BH1591" i="2"/>
  <c r="BG1591" i="2"/>
  <c r="BF1591" i="2"/>
  <c r="T1591" i="2"/>
  <c r="T1590" i="2"/>
  <c r="R1591" i="2"/>
  <c r="R1590" i="2"/>
  <c r="P1591" i="2"/>
  <c r="P1590" i="2" s="1"/>
  <c r="BI1589" i="2"/>
  <c r="BH1589" i="2"/>
  <c r="BG1589" i="2"/>
  <c r="BF1589" i="2"/>
  <c r="T1589" i="2"/>
  <c r="R1589" i="2"/>
  <c r="P1589" i="2"/>
  <c r="BI1588" i="2"/>
  <c r="BH1588" i="2"/>
  <c r="BG1588" i="2"/>
  <c r="BF1588" i="2"/>
  <c r="T1588" i="2"/>
  <c r="R1588" i="2"/>
  <c r="P1588" i="2"/>
  <c r="BI1587" i="2"/>
  <c r="BH1587" i="2"/>
  <c r="BG1587" i="2"/>
  <c r="BF1587" i="2"/>
  <c r="T1587" i="2"/>
  <c r="R1587" i="2"/>
  <c r="P1587" i="2"/>
  <c r="BI1586" i="2"/>
  <c r="BH1586" i="2"/>
  <c r="BG1586" i="2"/>
  <c r="BF1586" i="2"/>
  <c r="T1586" i="2"/>
  <c r="R1586" i="2"/>
  <c r="P1586" i="2"/>
  <c r="BI1585" i="2"/>
  <c r="BH1585" i="2"/>
  <c r="BG1585" i="2"/>
  <c r="BF1585" i="2"/>
  <c r="T1585" i="2"/>
  <c r="R1585" i="2"/>
  <c r="P1585" i="2"/>
  <c r="BI1581" i="2"/>
  <c r="BH1581" i="2"/>
  <c r="BG1581" i="2"/>
  <c r="BF1581" i="2"/>
  <c r="T1581" i="2"/>
  <c r="R1581" i="2"/>
  <c r="P1581" i="2"/>
  <c r="BI1579" i="2"/>
  <c r="BH1579" i="2"/>
  <c r="BG1579" i="2"/>
  <c r="BF1579" i="2"/>
  <c r="T1579" i="2"/>
  <c r="R1579" i="2"/>
  <c r="P1579" i="2"/>
  <c r="BI1568" i="2"/>
  <c r="BH1568" i="2"/>
  <c r="BG1568" i="2"/>
  <c r="BF1568" i="2"/>
  <c r="T1568" i="2"/>
  <c r="R1568" i="2"/>
  <c r="P1568" i="2"/>
  <c r="BI1565" i="2"/>
  <c r="BH1565" i="2"/>
  <c r="BG1565" i="2"/>
  <c r="BF1565" i="2"/>
  <c r="T1565" i="2"/>
  <c r="R1565" i="2"/>
  <c r="P1565" i="2"/>
  <c r="BI1561" i="2"/>
  <c r="BH1561" i="2"/>
  <c r="BG1561" i="2"/>
  <c r="BF1561" i="2"/>
  <c r="T1561" i="2"/>
  <c r="R1561" i="2"/>
  <c r="P1561" i="2"/>
  <c r="BI1557" i="2"/>
  <c r="BH1557" i="2"/>
  <c r="BG1557" i="2"/>
  <c r="BF1557" i="2"/>
  <c r="T1557" i="2"/>
  <c r="R1557" i="2"/>
  <c r="P1557" i="2"/>
  <c r="BI1553" i="2"/>
  <c r="BH1553" i="2"/>
  <c r="BG1553" i="2"/>
  <c r="BF1553" i="2"/>
  <c r="T1553" i="2"/>
  <c r="R1553" i="2"/>
  <c r="P1553" i="2"/>
  <c r="BI1549" i="2"/>
  <c r="BH1549" i="2"/>
  <c r="BG1549" i="2"/>
  <c r="BF1549" i="2"/>
  <c r="T1549" i="2"/>
  <c r="R1549" i="2"/>
  <c r="P1549" i="2"/>
  <c r="BI1545" i="2"/>
  <c r="BH1545" i="2"/>
  <c r="BG1545" i="2"/>
  <c r="BF1545" i="2"/>
  <c r="T1545" i="2"/>
  <c r="R1545" i="2"/>
  <c r="P1545" i="2"/>
  <c r="BI1540" i="2"/>
  <c r="BH1540" i="2"/>
  <c r="BG1540" i="2"/>
  <c r="BF1540" i="2"/>
  <c r="T1540" i="2"/>
  <c r="R1540" i="2"/>
  <c r="P1540" i="2"/>
  <c r="BI1537" i="2"/>
  <c r="BH1537" i="2"/>
  <c r="BG1537" i="2"/>
  <c r="BF1537" i="2"/>
  <c r="T1537" i="2"/>
  <c r="R1537" i="2"/>
  <c r="P1537" i="2"/>
  <c r="BI1530" i="2"/>
  <c r="BH1530" i="2"/>
  <c r="BG1530" i="2"/>
  <c r="BF1530" i="2"/>
  <c r="T1530" i="2"/>
  <c r="R1530" i="2"/>
  <c r="P1530" i="2"/>
  <c r="BI1527" i="2"/>
  <c r="BH1527" i="2"/>
  <c r="BG1527" i="2"/>
  <c r="BF1527" i="2"/>
  <c r="T1527" i="2"/>
  <c r="R1527" i="2"/>
  <c r="P1527" i="2"/>
  <c r="BI1524" i="2"/>
  <c r="BH1524" i="2"/>
  <c r="BG1524" i="2"/>
  <c r="BF1524" i="2"/>
  <c r="T1524" i="2"/>
  <c r="R1524" i="2"/>
  <c r="P1524" i="2"/>
  <c r="BI1519" i="2"/>
  <c r="BH1519" i="2"/>
  <c r="BG1519" i="2"/>
  <c r="BF1519" i="2"/>
  <c r="T1519" i="2"/>
  <c r="R1519" i="2"/>
  <c r="P1519" i="2"/>
  <c r="BI1516" i="2"/>
  <c r="BH1516" i="2"/>
  <c r="BG1516" i="2"/>
  <c r="BF1516" i="2"/>
  <c r="T1516" i="2"/>
  <c r="R1516" i="2"/>
  <c r="P1516" i="2"/>
  <c r="BI1512" i="2"/>
  <c r="BH1512" i="2"/>
  <c r="BG1512" i="2"/>
  <c r="BF1512" i="2"/>
  <c r="T1512" i="2"/>
  <c r="R1512" i="2"/>
  <c r="P1512" i="2"/>
  <c r="BI1510" i="2"/>
  <c r="BH1510" i="2"/>
  <c r="BG1510" i="2"/>
  <c r="BF1510" i="2"/>
  <c r="T1510" i="2"/>
  <c r="R1510" i="2"/>
  <c r="P1510" i="2"/>
  <c r="BI1505" i="2"/>
  <c r="BH1505" i="2"/>
  <c r="BG1505" i="2"/>
  <c r="BF1505" i="2"/>
  <c r="T1505" i="2"/>
  <c r="R1505" i="2"/>
  <c r="P1505" i="2"/>
  <c r="BI1501" i="2"/>
  <c r="BH1501" i="2"/>
  <c r="BG1501" i="2"/>
  <c r="BF1501" i="2"/>
  <c r="T1501" i="2"/>
  <c r="R1501" i="2"/>
  <c r="P1501" i="2"/>
  <c r="BI1497" i="2"/>
  <c r="BH1497" i="2"/>
  <c r="BG1497" i="2"/>
  <c r="BF1497" i="2"/>
  <c r="T1497" i="2"/>
  <c r="R1497" i="2"/>
  <c r="P1497" i="2"/>
  <c r="BI1488" i="2"/>
  <c r="BH1488" i="2"/>
  <c r="BG1488" i="2"/>
  <c r="BF1488" i="2"/>
  <c r="T1488" i="2"/>
  <c r="R1488" i="2"/>
  <c r="P1488" i="2"/>
  <c r="BI1486" i="2"/>
  <c r="BH1486" i="2"/>
  <c r="BG1486" i="2"/>
  <c r="BF1486" i="2"/>
  <c r="T1486" i="2"/>
  <c r="R1486" i="2"/>
  <c r="P1486" i="2"/>
  <c r="BI1479" i="2"/>
  <c r="BH1479" i="2"/>
  <c r="BG1479" i="2"/>
  <c r="BF1479" i="2"/>
  <c r="T1479" i="2"/>
  <c r="R1479" i="2"/>
  <c r="P1479" i="2"/>
  <c r="BI1478" i="2"/>
  <c r="BH1478" i="2"/>
  <c r="BG1478" i="2"/>
  <c r="BF1478" i="2"/>
  <c r="T1478" i="2"/>
  <c r="R1478" i="2"/>
  <c r="P1478" i="2"/>
  <c r="BI1476" i="2"/>
  <c r="BH1476" i="2"/>
  <c r="BG1476" i="2"/>
  <c r="BF1476" i="2"/>
  <c r="T1476" i="2"/>
  <c r="R1476" i="2"/>
  <c r="P1476" i="2"/>
  <c r="BI1471" i="2"/>
  <c r="BH1471" i="2"/>
  <c r="BG1471" i="2"/>
  <c r="BF1471" i="2"/>
  <c r="T1471" i="2"/>
  <c r="R1471" i="2"/>
  <c r="P1471" i="2"/>
  <c r="BI1469" i="2"/>
  <c r="BH1469" i="2"/>
  <c r="BG1469" i="2"/>
  <c r="BF1469" i="2"/>
  <c r="T1469" i="2"/>
  <c r="R1469" i="2"/>
  <c r="P1469" i="2"/>
  <c r="BI1467" i="2"/>
  <c r="BH1467" i="2"/>
  <c r="BG1467" i="2"/>
  <c r="BF1467" i="2"/>
  <c r="T1467" i="2"/>
  <c r="R1467" i="2"/>
  <c r="P1467" i="2"/>
  <c r="BI1465" i="2"/>
  <c r="BH1465" i="2"/>
  <c r="BG1465" i="2"/>
  <c r="BF1465" i="2"/>
  <c r="T1465" i="2"/>
  <c r="R1465" i="2"/>
  <c r="P1465" i="2"/>
  <c r="BI1460" i="2"/>
  <c r="BH1460" i="2"/>
  <c r="BG1460" i="2"/>
  <c r="BF1460" i="2"/>
  <c r="T1460" i="2"/>
  <c r="R1460" i="2"/>
  <c r="P1460" i="2"/>
  <c r="BI1455" i="2"/>
  <c r="BH1455" i="2"/>
  <c r="BG1455" i="2"/>
  <c r="BF1455" i="2"/>
  <c r="T1455" i="2"/>
  <c r="R1455" i="2"/>
  <c r="P1455" i="2"/>
  <c r="BI1448" i="2"/>
  <c r="BH1448" i="2"/>
  <c r="BG1448" i="2"/>
  <c r="BF1448" i="2"/>
  <c r="T1448" i="2"/>
  <c r="R1448" i="2"/>
  <c r="P1448" i="2"/>
  <c r="BI1443" i="2"/>
  <c r="BH1443" i="2"/>
  <c r="BG1443" i="2"/>
  <c r="BF1443" i="2"/>
  <c r="T1443" i="2"/>
  <c r="R1443" i="2"/>
  <c r="P1443" i="2"/>
  <c r="BI1441" i="2"/>
  <c r="BH1441" i="2"/>
  <c r="BG1441" i="2"/>
  <c r="BF1441" i="2"/>
  <c r="T1441" i="2"/>
  <c r="R1441" i="2"/>
  <c r="P1441" i="2"/>
  <c r="BI1436" i="2"/>
  <c r="BH1436" i="2"/>
  <c r="BG1436" i="2"/>
  <c r="BF1436" i="2"/>
  <c r="T1436" i="2"/>
  <c r="R1436" i="2"/>
  <c r="P1436" i="2"/>
  <c r="BI1434" i="2"/>
  <c r="BH1434" i="2"/>
  <c r="BG1434" i="2"/>
  <c r="BF1434" i="2"/>
  <c r="T1434" i="2"/>
  <c r="R1434" i="2"/>
  <c r="P1434" i="2"/>
  <c r="BI1427" i="2"/>
  <c r="BH1427" i="2"/>
  <c r="BG1427" i="2"/>
  <c r="BF1427" i="2"/>
  <c r="T1427" i="2"/>
  <c r="R1427" i="2"/>
  <c r="P1427" i="2"/>
  <c r="BI1422" i="2"/>
  <c r="BH1422" i="2"/>
  <c r="BG1422" i="2"/>
  <c r="BF1422" i="2"/>
  <c r="T1422" i="2"/>
  <c r="R1422" i="2"/>
  <c r="P1422" i="2"/>
  <c r="BI1420" i="2"/>
  <c r="BH1420" i="2"/>
  <c r="BG1420" i="2"/>
  <c r="BF1420" i="2"/>
  <c r="T1420" i="2"/>
  <c r="R1420" i="2"/>
  <c r="P1420" i="2"/>
  <c r="BI1419" i="2"/>
  <c r="BH1419" i="2"/>
  <c r="BG1419" i="2"/>
  <c r="BF1419" i="2"/>
  <c r="T1419" i="2"/>
  <c r="R1419" i="2"/>
  <c r="P1419" i="2"/>
  <c r="BI1416" i="2"/>
  <c r="BH1416" i="2"/>
  <c r="BG1416" i="2"/>
  <c r="BF1416" i="2"/>
  <c r="T1416" i="2"/>
  <c r="R1416" i="2"/>
  <c r="P1416" i="2"/>
  <c r="BI1415" i="2"/>
  <c r="BH1415" i="2"/>
  <c r="BG1415" i="2"/>
  <c r="BF1415" i="2"/>
  <c r="T1415" i="2"/>
  <c r="R1415" i="2"/>
  <c r="P1415" i="2"/>
  <c r="BI1412" i="2"/>
  <c r="BH1412" i="2"/>
  <c r="BG1412" i="2"/>
  <c r="BF1412" i="2"/>
  <c r="T1412" i="2"/>
  <c r="R1412" i="2"/>
  <c r="P1412" i="2"/>
  <c r="BI1411" i="2"/>
  <c r="BH1411" i="2"/>
  <c r="BG1411" i="2"/>
  <c r="BF1411" i="2"/>
  <c r="T1411" i="2"/>
  <c r="R1411" i="2"/>
  <c r="P1411" i="2"/>
  <c r="BI1410" i="2"/>
  <c r="BH1410" i="2"/>
  <c r="BG1410" i="2"/>
  <c r="BF1410" i="2"/>
  <c r="T1410" i="2"/>
  <c r="R1410" i="2"/>
  <c r="P1410" i="2"/>
  <c r="BI1408" i="2"/>
  <c r="BH1408" i="2"/>
  <c r="BG1408" i="2"/>
  <c r="BF1408" i="2"/>
  <c r="T1408" i="2"/>
  <c r="R1408" i="2"/>
  <c r="P1408" i="2"/>
  <c r="BI1407" i="2"/>
  <c r="BH1407" i="2"/>
  <c r="BG1407" i="2"/>
  <c r="BF1407" i="2"/>
  <c r="T1407" i="2"/>
  <c r="R1407" i="2"/>
  <c r="P1407" i="2"/>
  <c r="BI1405" i="2"/>
  <c r="BH1405" i="2"/>
  <c r="BG1405" i="2"/>
  <c r="BF1405" i="2"/>
  <c r="T1405" i="2"/>
  <c r="R1405" i="2"/>
  <c r="P1405" i="2"/>
  <c r="BI1403" i="2"/>
  <c r="BH1403" i="2"/>
  <c r="BG1403" i="2"/>
  <c r="BF1403" i="2"/>
  <c r="T1403" i="2"/>
  <c r="R1403" i="2"/>
  <c r="P1403" i="2"/>
  <c r="BI1401" i="2"/>
  <c r="BH1401" i="2"/>
  <c r="BG1401" i="2"/>
  <c r="BF1401" i="2"/>
  <c r="T1401" i="2"/>
  <c r="R1401" i="2"/>
  <c r="P1401" i="2"/>
  <c r="BI1400" i="2"/>
  <c r="BH1400" i="2"/>
  <c r="BG1400" i="2"/>
  <c r="BF1400" i="2"/>
  <c r="T1400" i="2"/>
  <c r="R1400" i="2"/>
  <c r="P1400" i="2"/>
  <c r="BI1397" i="2"/>
  <c r="BH1397" i="2"/>
  <c r="BG1397" i="2"/>
  <c r="BF1397" i="2"/>
  <c r="T1397" i="2"/>
  <c r="R1397" i="2"/>
  <c r="P1397" i="2"/>
  <c r="BI1393" i="2"/>
  <c r="BH1393" i="2"/>
  <c r="BG1393" i="2"/>
  <c r="BF1393" i="2"/>
  <c r="T1393" i="2"/>
  <c r="R1393" i="2"/>
  <c r="P1393" i="2"/>
  <c r="BI1388" i="2"/>
  <c r="BH1388" i="2"/>
  <c r="BG1388" i="2"/>
  <c r="BF1388" i="2"/>
  <c r="T1388" i="2"/>
  <c r="R1388" i="2"/>
  <c r="P1388" i="2"/>
  <c r="BI1384" i="2"/>
  <c r="BH1384" i="2"/>
  <c r="BG1384" i="2"/>
  <c r="BF1384" i="2"/>
  <c r="T1384" i="2"/>
  <c r="R1384" i="2"/>
  <c r="P1384" i="2"/>
  <c r="BI1383" i="2"/>
  <c r="BH1383" i="2"/>
  <c r="BG1383" i="2"/>
  <c r="BF1383" i="2"/>
  <c r="T1383" i="2"/>
  <c r="R1383" i="2"/>
  <c r="P1383" i="2"/>
  <c r="BI1381" i="2"/>
  <c r="BH1381" i="2"/>
  <c r="BG1381" i="2"/>
  <c r="BF1381" i="2"/>
  <c r="T1381" i="2"/>
  <c r="R1381" i="2"/>
  <c r="P1381" i="2"/>
  <c r="BI1380" i="2"/>
  <c r="BH1380" i="2"/>
  <c r="BG1380" i="2"/>
  <c r="BF1380" i="2"/>
  <c r="T1380" i="2"/>
  <c r="R1380" i="2"/>
  <c r="P1380" i="2"/>
  <c r="BI1379" i="2"/>
  <c r="BH1379" i="2"/>
  <c r="BG1379" i="2"/>
  <c r="BF1379" i="2"/>
  <c r="T1379" i="2"/>
  <c r="R1379" i="2"/>
  <c r="P1379" i="2"/>
  <c r="BI1376" i="2"/>
  <c r="BH1376" i="2"/>
  <c r="BG1376" i="2"/>
  <c r="BF1376" i="2"/>
  <c r="T1376" i="2"/>
  <c r="R1376" i="2"/>
  <c r="P1376" i="2"/>
  <c r="BI1372" i="2"/>
  <c r="BH1372" i="2"/>
  <c r="BG1372" i="2"/>
  <c r="BF1372" i="2"/>
  <c r="T1372" i="2"/>
  <c r="R1372" i="2"/>
  <c r="P1372" i="2"/>
  <c r="BI1369" i="2"/>
  <c r="BH1369" i="2"/>
  <c r="BG1369" i="2"/>
  <c r="BF1369" i="2"/>
  <c r="T1369" i="2"/>
  <c r="R1369" i="2"/>
  <c r="P1369" i="2"/>
  <c r="BI1364" i="2"/>
  <c r="BH1364" i="2"/>
  <c r="BG1364" i="2"/>
  <c r="BF1364" i="2"/>
  <c r="T1364" i="2"/>
  <c r="R1364" i="2"/>
  <c r="P1364" i="2"/>
  <c r="BI1360" i="2"/>
  <c r="BH1360" i="2"/>
  <c r="BG1360" i="2"/>
  <c r="BF1360" i="2"/>
  <c r="T1360" i="2"/>
  <c r="R1360" i="2"/>
  <c r="P1360" i="2"/>
  <c r="BI1355" i="2"/>
  <c r="BH1355" i="2"/>
  <c r="BG1355" i="2"/>
  <c r="BF1355" i="2"/>
  <c r="T1355" i="2"/>
  <c r="R1355" i="2"/>
  <c r="P1355" i="2"/>
  <c r="BI1351" i="2"/>
  <c r="BH1351" i="2"/>
  <c r="BG1351" i="2"/>
  <c r="BF1351" i="2"/>
  <c r="T1351" i="2"/>
  <c r="R1351" i="2"/>
  <c r="P1351" i="2"/>
  <c r="BI1349" i="2"/>
  <c r="BH1349" i="2"/>
  <c r="BG1349" i="2"/>
  <c r="BF1349" i="2"/>
  <c r="T1349" i="2"/>
  <c r="R1349" i="2"/>
  <c r="P1349" i="2"/>
  <c r="BI1346" i="2"/>
  <c r="BH1346" i="2"/>
  <c r="BG1346" i="2"/>
  <c r="BF1346" i="2"/>
  <c r="T1346" i="2"/>
  <c r="R1346" i="2"/>
  <c r="P1346" i="2"/>
  <c r="BI1343" i="2"/>
  <c r="BH1343" i="2"/>
  <c r="BG1343" i="2"/>
  <c r="BF1343" i="2"/>
  <c r="T1343" i="2"/>
  <c r="R1343" i="2"/>
  <c r="P1343" i="2"/>
  <c r="BI1340" i="2"/>
  <c r="BH1340" i="2"/>
  <c r="BG1340" i="2"/>
  <c r="BF1340" i="2"/>
  <c r="T1340" i="2"/>
  <c r="R1340" i="2"/>
  <c r="P1340" i="2"/>
  <c r="BI1338" i="2"/>
  <c r="BH1338" i="2"/>
  <c r="BG1338" i="2"/>
  <c r="BF1338" i="2"/>
  <c r="T1338" i="2"/>
  <c r="R1338" i="2"/>
  <c r="P1338" i="2"/>
  <c r="BI1336" i="2"/>
  <c r="BH1336" i="2"/>
  <c r="BG1336" i="2"/>
  <c r="BF1336" i="2"/>
  <c r="T1336" i="2"/>
  <c r="R1336" i="2"/>
  <c r="P1336" i="2"/>
  <c r="BI1335" i="2"/>
  <c r="BH1335" i="2"/>
  <c r="BG1335" i="2"/>
  <c r="BF1335" i="2"/>
  <c r="T1335" i="2"/>
  <c r="R1335" i="2"/>
  <c r="P1335" i="2"/>
  <c r="BI1334" i="2"/>
  <c r="BH1334" i="2"/>
  <c r="BG1334" i="2"/>
  <c r="BF1334" i="2"/>
  <c r="T1334" i="2"/>
  <c r="R1334" i="2"/>
  <c r="P1334" i="2"/>
  <c r="BI1329" i="2"/>
  <c r="BH1329" i="2"/>
  <c r="BG1329" i="2"/>
  <c r="BF1329" i="2"/>
  <c r="T1329" i="2"/>
  <c r="R1329" i="2"/>
  <c r="P1329" i="2"/>
  <c r="BI1327" i="2"/>
  <c r="BH1327" i="2"/>
  <c r="BG1327" i="2"/>
  <c r="BF1327" i="2"/>
  <c r="T1327" i="2"/>
  <c r="R1327" i="2"/>
  <c r="P1327" i="2"/>
  <c r="BI1325" i="2"/>
  <c r="BH1325" i="2"/>
  <c r="BG1325" i="2"/>
  <c r="BF1325" i="2"/>
  <c r="T1325" i="2"/>
  <c r="R1325" i="2"/>
  <c r="P1325" i="2"/>
  <c r="BI1323" i="2"/>
  <c r="BH1323" i="2"/>
  <c r="BG1323" i="2"/>
  <c r="BF1323" i="2"/>
  <c r="T1323" i="2"/>
  <c r="R1323" i="2"/>
  <c r="P1323" i="2"/>
  <c r="BI1321" i="2"/>
  <c r="BH1321" i="2"/>
  <c r="BG1321" i="2"/>
  <c r="BF1321" i="2"/>
  <c r="T1321" i="2"/>
  <c r="R1321" i="2"/>
  <c r="P1321" i="2"/>
  <c r="BI1319" i="2"/>
  <c r="BH1319" i="2"/>
  <c r="BG1319" i="2"/>
  <c r="BF1319" i="2"/>
  <c r="T1319" i="2"/>
  <c r="R1319" i="2"/>
  <c r="P1319" i="2"/>
  <c r="BI1316" i="2"/>
  <c r="BH1316" i="2"/>
  <c r="BG1316" i="2"/>
  <c r="BF1316" i="2"/>
  <c r="T1316" i="2"/>
  <c r="R1316" i="2"/>
  <c r="P1316" i="2"/>
  <c r="BI1315" i="2"/>
  <c r="BH1315" i="2"/>
  <c r="BG1315" i="2"/>
  <c r="BF1315" i="2"/>
  <c r="T1315" i="2"/>
  <c r="R1315" i="2"/>
  <c r="P1315" i="2"/>
  <c r="BI1313" i="2"/>
  <c r="BH1313" i="2"/>
  <c r="BG1313" i="2"/>
  <c r="BF1313" i="2"/>
  <c r="T1313" i="2"/>
  <c r="R1313" i="2"/>
  <c r="P1313" i="2"/>
  <c r="BI1312" i="2"/>
  <c r="BH1312" i="2"/>
  <c r="BG1312" i="2"/>
  <c r="BF1312" i="2"/>
  <c r="T1312" i="2"/>
  <c r="R1312" i="2"/>
  <c r="P1312" i="2"/>
  <c r="BI1310" i="2"/>
  <c r="BH1310" i="2"/>
  <c r="BG1310" i="2"/>
  <c r="BF1310" i="2"/>
  <c r="T1310" i="2"/>
  <c r="R1310" i="2"/>
  <c r="P1310" i="2"/>
  <c r="BI1309" i="2"/>
  <c r="BH1309" i="2"/>
  <c r="BG1309" i="2"/>
  <c r="BF1309" i="2"/>
  <c r="T1309" i="2"/>
  <c r="R1309" i="2"/>
  <c r="P1309" i="2"/>
  <c r="BI1307" i="2"/>
  <c r="BH1307" i="2"/>
  <c r="BG1307" i="2"/>
  <c r="BF1307" i="2"/>
  <c r="T1307" i="2"/>
  <c r="R1307" i="2"/>
  <c r="P1307" i="2"/>
  <c r="BI1303" i="2"/>
  <c r="BH1303" i="2"/>
  <c r="BG1303" i="2"/>
  <c r="BF1303" i="2"/>
  <c r="T1303" i="2"/>
  <c r="R1303" i="2"/>
  <c r="P1303" i="2"/>
  <c r="BI1300" i="2"/>
  <c r="BH1300" i="2"/>
  <c r="BG1300" i="2"/>
  <c r="BF1300" i="2"/>
  <c r="T1300" i="2"/>
  <c r="R1300" i="2"/>
  <c r="P1300" i="2"/>
  <c r="BI1297" i="2"/>
  <c r="BH1297" i="2"/>
  <c r="BG1297" i="2"/>
  <c r="BF1297" i="2"/>
  <c r="T1297" i="2"/>
  <c r="R1297" i="2"/>
  <c r="P1297" i="2"/>
  <c r="BI1295" i="2"/>
  <c r="BH1295" i="2"/>
  <c r="BG1295" i="2"/>
  <c r="BF1295" i="2"/>
  <c r="T1295" i="2"/>
  <c r="R1295" i="2"/>
  <c r="P1295" i="2"/>
  <c r="BI1292" i="2"/>
  <c r="BH1292" i="2"/>
  <c r="BG1292" i="2"/>
  <c r="BF1292" i="2"/>
  <c r="T1292" i="2"/>
  <c r="R1292" i="2"/>
  <c r="P1292" i="2"/>
  <c r="BI1289" i="2"/>
  <c r="BH1289" i="2"/>
  <c r="BG1289" i="2"/>
  <c r="BF1289" i="2"/>
  <c r="T1289" i="2"/>
  <c r="R1289" i="2"/>
  <c r="P1289" i="2"/>
  <c r="BI1288" i="2"/>
  <c r="BH1288" i="2"/>
  <c r="BG1288" i="2"/>
  <c r="BF1288" i="2"/>
  <c r="T1288" i="2"/>
  <c r="R1288" i="2"/>
  <c r="P1288" i="2"/>
  <c r="BI1281" i="2"/>
  <c r="BH1281" i="2"/>
  <c r="BG1281" i="2"/>
  <c r="BF1281" i="2"/>
  <c r="T1281" i="2"/>
  <c r="R1281" i="2"/>
  <c r="P1281" i="2"/>
  <c r="BI1279" i="2"/>
  <c r="BH1279" i="2"/>
  <c r="BG1279" i="2"/>
  <c r="BF1279" i="2"/>
  <c r="T1279" i="2"/>
  <c r="R1279" i="2"/>
  <c r="P1279" i="2"/>
  <c r="BI1275" i="2"/>
  <c r="BH1275" i="2"/>
  <c r="BG1275" i="2"/>
  <c r="BF1275" i="2"/>
  <c r="T1275" i="2"/>
  <c r="R1275" i="2"/>
  <c r="P1275" i="2"/>
  <c r="BI1268" i="2"/>
  <c r="BH1268" i="2"/>
  <c r="BG1268" i="2"/>
  <c r="BF1268" i="2"/>
  <c r="T1268" i="2"/>
  <c r="R1268" i="2"/>
  <c r="P1268" i="2"/>
  <c r="BI1263" i="2"/>
  <c r="BH1263" i="2"/>
  <c r="BG1263" i="2"/>
  <c r="BF1263" i="2"/>
  <c r="T1263" i="2"/>
  <c r="R1263" i="2"/>
  <c r="P1263" i="2"/>
  <c r="BI1261" i="2"/>
  <c r="BH1261" i="2"/>
  <c r="BG1261" i="2"/>
  <c r="BF1261" i="2"/>
  <c r="T1261" i="2"/>
  <c r="R1261" i="2"/>
  <c r="P1261" i="2"/>
  <c r="BI1257" i="2"/>
  <c r="BH1257" i="2"/>
  <c r="BG1257" i="2"/>
  <c r="BF1257" i="2"/>
  <c r="T1257" i="2"/>
  <c r="R1257" i="2"/>
  <c r="P1257" i="2"/>
  <c r="BI1255" i="2"/>
  <c r="BH1255" i="2"/>
  <c r="BG1255" i="2"/>
  <c r="BF1255" i="2"/>
  <c r="T1255" i="2"/>
  <c r="R1255" i="2"/>
  <c r="P1255" i="2"/>
  <c r="BI1252" i="2"/>
  <c r="BH1252" i="2"/>
  <c r="BG1252" i="2"/>
  <c r="BF1252" i="2"/>
  <c r="T1252" i="2"/>
  <c r="R1252" i="2"/>
  <c r="P1252" i="2"/>
  <c r="BI1247" i="2"/>
  <c r="BH1247" i="2"/>
  <c r="BG1247" i="2"/>
  <c r="BF1247" i="2"/>
  <c r="T1247" i="2"/>
  <c r="R1247" i="2"/>
  <c r="P1247" i="2"/>
  <c r="BI1246" i="2"/>
  <c r="BH1246" i="2"/>
  <c r="BG1246" i="2"/>
  <c r="BF1246" i="2"/>
  <c r="T1246" i="2"/>
  <c r="R1246" i="2"/>
  <c r="P1246" i="2"/>
  <c r="BI1242" i="2"/>
  <c r="BH1242" i="2"/>
  <c r="BG1242" i="2"/>
  <c r="BF1242" i="2"/>
  <c r="T1242" i="2"/>
  <c r="R1242" i="2"/>
  <c r="P1242" i="2"/>
  <c r="BI1238" i="2"/>
  <c r="BH1238" i="2"/>
  <c r="BG1238" i="2"/>
  <c r="BF1238" i="2"/>
  <c r="T1238" i="2"/>
  <c r="R1238" i="2"/>
  <c r="P1238" i="2"/>
  <c r="BI1236" i="2"/>
  <c r="BH1236" i="2"/>
  <c r="BG1236" i="2"/>
  <c r="BF1236" i="2"/>
  <c r="T1236" i="2"/>
  <c r="R1236" i="2"/>
  <c r="P1236" i="2"/>
  <c r="BI1228" i="2"/>
  <c r="BH1228" i="2"/>
  <c r="BG1228" i="2"/>
  <c r="BF1228" i="2"/>
  <c r="T1228" i="2"/>
  <c r="R1228" i="2"/>
  <c r="P1228" i="2"/>
  <c r="BI1227" i="2"/>
  <c r="BH1227" i="2"/>
  <c r="BG1227" i="2"/>
  <c r="BF1227" i="2"/>
  <c r="T1227" i="2"/>
  <c r="R1227" i="2"/>
  <c r="P1227" i="2"/>
  <c r="BI1223" i="2"/>
  <c r="BH1223" i="2"/>
  <c r="BG1223" i="2"/>
  <c r="BF1223" i="2"/>
  <c r="T1223" i="2"/>
  <c r="R1223" i="2"/>
  <c r="P1223" i="2"/>
  <c r="BI1215" i="2"/>
  <c r="BH1215" i="2"/>
  <c r="BG1215" i="2"/>
  <c r="BF1215" i="2"/>
  <c r="T1215" i="2"/>
  <c r="R1215" i="2"/>
  <c r="P1215" i="2"/>
  <c r="BI1213" i="2"/>
  <c r="BH1213" i="2"/>
  <c r="BG1213" i="2"/>
  <c r="BF1213" i="2"/>
  <c r="T1213" i="2"/>
  <c r="R1213" i="2"/>
  <c r="P1213" i="2"/>
  <c r="BI1206" i="2"/>
  <c r="BH1206" i="2"/>
  <c r="BG1206" i="2"/>
  <c r="BF1206" i="2"/>
  <c r="T1206" i="2"/>
  <c r="R1206" i="2"/>
  <c r="P1206" i="2"/>
  <c r="BI1202" i="2"/>
  <c r="BH1202" i="2"/>
  <c r="BG1202" i="2"/>
  <c r="BF1202" i="2"/>
  <c r="T1202" i="2"/>
  <c r="R1202" i="2"/>
  <c r="P1202" i="2"/>
  <c r="BI1198" i="2"/>
  <c r="BH1198" i="2"/>
  <c r="BG1198" i="2"/>
  <c r="BF1198" i="2"/>
  <c r="T1198" i="2"/>
  <c r="R1198" i="2"/>
  <c r="P1198" i="2"/>
  <c r="BI1192" i="2"/>
  <c r="BH1192" i="2"/>
  <c r="BG1192" i="2"/>
  <c r="BF1192" i="2"/>
  <c r="T1192" i="2"/>
  <c r="R1192" i="2"/>
  <c r="P1192" i="2"/>
  <c r="BI1189" i="2"/>
  <c r="BH1189" i="2"/>
  <c r="BG1189" i="2"/>
  <c r="BF1189" i="2"/>
  <c r="T1189" i="2"/>
  <c r="R1189" i="2"/>
  <c r="P1189" i="2"/>
  <c r="BI1187" i="2"/>
  <c r="BH1187" i="2"/>
  <c r="BG1187" i="2"/>
  <c r="BF1187" i="2"/>
  <c r="T1187" i="2"/>
  <c r="R1187" i="2"/>
  <c r="P1187" i="2"/>
  <c r="BI1182" i="2"/>
  <c r="BH1182" i="2"/>
  <c r="BG1182" i="2"/>
  <c r="BF1182" i="2"/>
  <c r="T1182" i="2"/>
  <c r="R1182" i="2"/>
  <c r="P1182" i="2"/>
  <c r="BI1179" i="2"/>
  <c r="BH1179" i="2"/>
  <c r="BG1179" i="2"/>
  <c r="BF1179" i="2"/>
  <c r="T1179" i="2"/>
  <c r="R1179" i="2"/>
  <c r="P1179" i="2"/>
  <c r="BI1175" i="2"/>
  <c r="BH1175" i="2"/>
  <c r="BG1175" i="2"/>
  <c r="BF1175" i="2"/>
  <c r="T1175" i="2"/>
  <c r="R1175" i="2"/>
  <c r="P1175" i="2"/>
  <c r="BI1170" i="2"/>
  <c r="BH1170" i="2"/>
  <c r="BG1170" i="2"/>
  <c r="BF1170" i="2"/>
  <c r="T1170" i="2"/>
  <c r="R1170" i="2"/>
  <c r="P1170" i="2"/>
  <c r="BI1165" i="2"/>
  <c r="BH1165" i="2"/>
  <c r="BG1165" i="2"/>
  <c r="BF1165" i="2"/>
  <c r="T1165" i="2"/>
  <c r="R1165" i="2"/>
  <c r="P1165" i="2"/>
  <c r="BI1163" i="2"/>
  <c r="BH1163" i="2"/>
  <c r="BG1163" i="2"/>
  <c r="BF1163" i="2"/>
  <c r="T1163" i="2"/>
  <c r="R1163" i="2"/>
  <c r="P1163" i="2"/>
  <c r="BI1159" i="2"/>
  <c r="BH1159" i="2"/>
  <c r="BG1159" i="2"/>
  <c r="BF1159" i="2"/>
  <c r="T1159" i="2"/>
  <c r="R1159" i="2"/>
  <c r="P1159" i="2"/>
  <c r="BI1157" i="2"/>
  <c r="BH1157" i="2"/>
  <c r="BG1157" i="2"/>
  <c r="BF1157" i="2"/>
  <c r="T1157" i="2"/>
  <c r="R1157" i="2"/>
  <c r="P1157" i="2"/>
  <c r="BI1152" i="2"/>
  <c r="BH1152" i="2"/>
  <c r="BG1152" i="2"/>
  <c r="BF1152" i="2"/>
  <c r="T1152" i="2"/>
  <c r="R1152" i="2"/>
  <c r="P1152" i="2"/>
  <c r="BI1149" i="2"/>
  <c r="BH1149" i="2"/>
  <c r="BG1149" i="2"/>
  <c r="BF1149" i="2"/>
  <c r="T1149" i="2"/>
  <c r="T1148" i="2" s="1"/>
  <c r="R1149" i="2"/>
  <c r="R1148" i="2"/>
  <c r="P1149" i="2"/>
  <c r="P1148" i="2"/>
  <c r="BI1146" i="2"/>
  <c r="BH1146" i="2"/>
  <c r="BG1146" i="2"/>
  <c r="BF1146" i="2"/>
  <c r="T1146" i="2"/>
  <c r="R1146" i="2"/>
  <c r="P1146" i="2"/>
  <c r="BI1143" i="2"/>
  <c r="BH1143" i="2"/>
  <c r="BG1143" i="2"/>
  <c r="BF1143" i="2"/>
  <c r="T1143" i="2"/>
  <c r="R1143" i="2"/>
  <c r="P1143" i="2"/>
  <c r="BI1139" i="2"/>
  <c r="BH1139" i="2"/>
  <c r="BG1139" i="2"/>
  <c r="BF1139" i="2"/>
  <c r="T1139" i="2"/>
  <c r="R1139" i="2"/>
  <c r="P1139" i="2"/>
  <c r="BI1137" i="2"/>
  <c r="BH1137" i="2"/>
  <c r="BG1137" i="2"/>
  <c r="BF1137" i="2"/>
  <c r="T1137" i="2"/>
  <c r="R1137" i="2"/>
  <c r="P1137" i="2"/>
  <c r="BI1135" i="2"/>
  <c r="BH1135" i="2"/>
  <c r="BG1135" i="2"/>
  <c r="BF1135" i="2"/>
  <c r="T1135" i="2"/>
  <c r="R1135" i="2"/>
  <c r="P1135" i="2"/>
  <c r="BI1133" i="2"/>
  <c r="BH1133" i="2"/>
  <c r="BG1133" i="2"/>
  <c r="BF1133" i="2"/>
  <c r="T1133" i="2"/>
  <c r="R1133" i="2"/>
  <c r="P1133" i="2"/>
  <c r="BI1131" i="2"/>
  <c r="BH1131" i="2"/>
  <c r="BG1131" i="2"/>
  <c r="BF1131" i="2"/>
  <c r="T1131" i="2"/>
  <c r="R1131" i="2"/>
  <c r="P1131" i="2"/>
  <c r="BI1126" i="2"/>
  <c r="BH1126" i="2"/>
  <c r="BG1126" i="2"/>
  <c r="BF1126" i="2"/>
  <c r="T1126" i="2"/>
  <c r="R1126" i="2"/>
  <c r="P1126" i="2"/>
  <c r="BI1124" i="2"/>
  <c r="BH1124" i="2"/>
  <c r="BG1124" i="2"/>
  <c r="BF1124" i="2"/>
  <c r="T1124" i="2"/>
  <c r="R1124" i="2"/>
  <c r="P1124" i="2"/>
  <c r="BI1122" i="2"/>
  <c r="BH1122" i="2"/>
  <c r="BG1122" i="2"/>
  <c r="BF1122" i="2"/>
  <c r="T1122" i="2"/>
  <c r="R1122" i="2"/>
  <c r="P1122" i="2"/>
  <c r="BI1117" i="2"/>
  <c r="BH1117" i="2"/>
  <c r="BG1117" i="2"/>
  <c r="BF1117" i="2"/>
  <c r="T1117" i="2"/>
  <c r="R1117" i="2"/>
  <c r="R1111" i="2"/>
  <c r="P1117" i="2"/>
  <c r="BI1112" i="2"/>
  <c r="BH1112" i="2"/>
  <c r="BG1112" i="2"/>
  <c r="BF1112" i="2"/>
  <c r="T1112" i="2"/>
  <c r="T1111" i="2" s="1"/>
  <c r="R1112" i="2"/>
  <c r="P1112" i="2"/>
  <c r="BI1110" i="2"/>
  <c r="BH1110" i="2"/>
  <c r="BG1110" i="2"/>
  <c r="BF1110" i="2"/>
  <c r="T1110" i="2"/>
  <c r="R1110" i="2"/>
  <c r="P1110" i="2"/>
  <c r="BI1109" i="2"/>
  <c r="BH1109" i="2"/>
  <c r="BG1109" i="2"/>
  <c r="BF1109" i="2"/>
  <c r="T1109" i="2"/>
  <c r="R1109" i="2"/>
  <c r="P1109" i="2"/>
  <c r="BI1108" i="2"/>
  <c r="BH1108" i="2"/>
  <c r="BG1108" i="2"/>
  <c r="BF1108" i="2"/>
  <c r="T1108" i="2"/>
  <c r="R1108" i="2"/>
  <c r="P1108" i="2"/>
  <c r="BI1105" i="2"/>
  <c r="BH1105" i="2"/>
  <c r="BG1105" i="2"/>
  <c r="BF1105" i="2"/>
  <c r="T1105" i="2"/>
  <c r="R1105" i="2"/>
  <c r="P1105" i="2"/>
  <c r="BI1100" i="2"/>
  <c r="BH1100" i="2"/>
  <c r="BG1100" i="2"/>
  <c r="BF1100" i="2"/>
  <c r="T1100" i="2"/>
  <c r="R1100" i="2"/>
  <c r="P1100" i="2"/>
  <c r="BI1099" i="2"/>
  <c r="BH1099" i="2"/>
  <c r="BG1099" i="2"/>
  <c r="BF1099" i="2"/>
  <c r="T1099" i="2"/>
  <c r="R1099" i="2"/>
  <c r="P1099" i="2"/>
  <c r="BI1096" i="2"/>
  <c r="BH1096" i="2"/>
  <c r="BG1096" i="2"/>
  <c r="BF1096" i="2"/>
  <c r="T1096" i="2"/>
  <c r="R1096" i="2"/>
  <c r="P1096" i="2"/>
  <c r="BI1094" i="2"/>
  <c r="BH1094" i="2"/>
  <c r="BG1094" i="2"/>
  <c r="BF1094" i="2"/>
  <c r="T1094" i="2"/>
  <c r="R1094" i="2"/>
  <c r="P1094" i="2"/>
  <c r="BI1090" i="2"/>
  <c r="BH1090" i="2"/>
  <c r="BG1090" i="2"/>
  <c r="BF1090" i="2"/>
  <c r="T1090" i="2"/>
  <c r="R1090" i="2"/>
  <c r="P1090" i="2"/>
  <c r="BI1085" i="2"/>
  <c r="BH1085" i="2"/>
  <c r="BG1085" i="2"/>
  <c r="BF1085" i="2"/>
  <c r="T1085" i="2"/>
  <c r="R1085" i="2"/>
  <c r="P1085" i="2"/>
  <c r="BI1082" i="2"/>
  <c r="BH1082" i="2"/>
  <c r="BG1082" i="2"/>
  <c r="BF1082" i="2"/>
  <c r="T1082" i="2"/>
  <c r="R1082" i="2"/>
  <c r="P1082" i="2"/>
  <c r="BI1081" i="2"/>
  <c r="BH1081" i="2"/>
  <c r="BG1081" i="2"/>
  <c r="BF1081" i="2"/>
  <c r="T1081" i="2"/>
  <c r="R1081" i="2"/>
  <c r="P1081" i="2"/>
  <c r="BI1078" i="2"/>
  <c r="BH1078" i="2"/>
  <c r="BG1078" i="2"/>
  <c r="BF1078" i="2"/>
  <c r="T1078" i="2"/>
  <c r="R1078" i="2"/>
  <c r="P1078" i="2"/>
  <c r="BI1076" i="2"/>
  <c r="BH1076" i="2"/>
  <c r="BG1076" i="2"/>
  <c r="BF1076" i="2"/>
  <c r="T1076" i="2"/>
  <c r="R1076" i="2"/>
  <c r="P1076" i="2"/>
  <c r="BI1074" i="2"/>
  <c r="BH1074" i="2"/>
  <c r="BG1074" i="2"/>
  <c r="BF1074" i="2"/>
  <c r="T1074" i="2"/>
  <c r="R1074" i="2"/>
  <c r="P1074" i="2"/>
  <c r="BI1072" i="2"/>
  <c r="BH1072" i="2"/>
  <c r="BG1072" i="2"/>
  <c r="BF1072" i="2"/>
  <c r="T1072" i="2"/>
  <c r="R1072" i="2"/>
  <c r="P1072" i="2"/>
  <c r="BI1070" i="2"/>
  <c r="BH1070" i="2"/>
  <c r="BG1070" i="2"/>
  <c r="BF1070" i="2"/>
  <c r="T1070" i="2"/>
  <c r="R1070" i="2"/>
  <c r="P1070" i="2"/>
  <c r="BI1069" i="2"/>
  <c r="BH1069" i="2"/>
  <c r="BG1069" i="2"/>
  <c r="BF1069" i="2"/>
  <c r="T1069" i="2"/>
  <c r="R1069" i="2"/>
  <c r="P1069" i="2"/>
  <c r="BI1067" i="2"/>
  <c r="BH1067" i="2"/>
  <c r="BG1067" i="2"/>
  <c r="BF1067" i="2"/>
  <c r="T1067" i="2"/>
  <c r="R1067" i="2"/>
  <c r="P1067" i="2"/>
  <c r="BI1066" i="2"/>
  <c r="BH1066" i="2"/>
  <c r="BG1066" i="2"/>
  <c r="BF1066" i="2"/>
  <c r="T1066" i="2"/>
  <c r="R1066" i="2"/>
  <c r="P1066" i="2"/>
  <c r="BI1065" i="2"/>
  <c r="BH1065" i="2"/>
  <c r="BG1065" i="2"/>
  <c r="BF1065" i="2"/>
  <c r="T1065" i="2"/>
  <c r="R1065" i="2"/>
  <c r="P1065" i="2"/>
  <c r="BI1063" i="2"/>
  <c r="BH1063" i="2"/>
  <c r="BG1063" i="2"/>
  <c r="BF1063" i="2"/>
  <c r="T1063" i="2"/>
  <c r="R1063" i="2"/>
  <c r="P1063" i="2"/>
  <c r="BI1058" i="2"/>
  <c r="BH1058" i="2"/>
  <c r="BG1058" i="2"/>
  <c r="BF1058" i="2"/>
  <c r="T1058" i="2"/>
  <c r="R1058" i="2"/>
  <c r="P1058" i="2"/>
  <c r="BI1051" i="2"/>
  <c r="BH1051" i="2"/>
  <c r="BG1051" i="2"/>
  <c r="BF1051" i="2"/>
  <c r="T1051" i="2"/>
  <c r="R1051" i="2"/>
  <c r="P1051" i="2"/>
  <c r="BI1049" i="2"/>
  <c r="BH1049" i="2"/>
  <c r="BG1049" i="2"/>
  <c r="BF1049" i="2"/>
  <c r="T1049" i="2"/>
  <c r="R1049" i="2"/>
  <c r="P1049" i="2"/>
  <c r="BI1048" i="2"/>
  <c r="BH1048" i="2"/>
  <c r="BG1048" i="2"/>
  <c r="BF1048" i="2"/>
  <c r="T1048" i="2"/>
  <c r="R1048" i="2"/>
  <c r="P1048" i="2"/>
  <c r="BI1047" i="2"/>
  <c r="BH1047" i="2"/>
  <c r="BG1047" i="2"/>
  <c r="BF1047" i="2"/>
  <c r="T1047" i="2"/>
  <c r="R1047" i="2"/>
  <c r="P1047" i="2"/>
  <c r="BI1038" i="2"/>
  <c r="BH1038" i="2"/>
  <c r="BG1038" i="2"/>
  <c r="BF1038" i="2"/>
  <c r="T1038" i="2"/>
  <c r="R1038" i="2"/>
  <c r="P1038" i="2"/>
  <c r="BI1037" i="2"/>
  <c r="BH1037" i="2"/>
  <c r="BG1037" i="2"/>
  <c r="BF1037" i="2"/>
  <c r="T1037" i="2"/>
  <c r="R1037" i="2"/>
  <c r="P1037" i="2"/>
  <c r="BI1034" i="2"/>
  <c r="BH1034" i="2"/>
  <c r="BG1034" i="2"/>
  <c r="BF1034" i="2"/>
  <c r="T1034" i="2"/>
  <c r="R1034" i="2"/>
  <c r="P1034" i="2"/>
  <c r="BI1029" i="2"/>
  <c r="BH1029" i="2"/>
  <c r="BG1029" i="2"/>
  <c r="BF1029" i="2"/>
  <c r="T1029" i="2"/>
  <c r="R1029" i="2"/>
  <c r="P1029" i="2"/>
  <c r="BI1022" i="2"/>
  <c r="BH1022" i="2"/>
  <c r="BG1022" i="2"/>
  <c r="BF1022" i="2"/>
  <c r="T1022" i="2"/>
  <c r="R1022" i="2"/>
  <c r="P1022" i="2"/>
  <c r="BI870" i="2"/>
  <c r="BH870" i="2"/>
  <c r="BG870" i="2"/>
  <c r="BF870" i="2"/>
  <c r="T870" i="2"/>
  <c r="R870" i="2"/>
  <c r="P870" i="2"/>
  <c r="BI864" i="2"/>
  <c r="BH864" i="2"/>
  <c r="BG864" i="2"/>
  <c r="BF864" i="2"/>
  <c r="T864" i="2"/>
  <c r="R864" i="2"/>
  <c r="P864" i="2"/>
  <c r="BI863" i="2"/>
  <c r="BH863" i="2"/>
  <c r="BG863" i="2"/>
  <c r="BF863" i="2"/>
  <c r="T863" i="2"/>
  <c r="R863" i="2"/>
  <c r="P863" i="2"/>
  <c r="BI859" i="2"/>
  <c r="BH859" i="2"/>
  <c r="BG859" i="2"/>
  <c r="BF859" i="2"/>
  <c r="T859" i="2"/>
  <c r="R859" i="2"/>
  <c r="P859" i="2"/>
  <c r="BI856" i="2"/>
  <c r="BH856" i="2"/>
  <c r="BG856" i="2"/>
  <c r="BF856" i="2"/>
  <c r="T856" i="2"/>
  <c r="R856" i="2"/>
  <c r="P856" i="2"/>
  <c r="BI852" i="2"/>
  <c r="BH852" i="2"/>
  <c r="BG852" i="2"/>
  <c r="BF852" i="2"/>
  <c r="T852" i="2"/>
  <c r="R852" i="2"/>
  <c r="P852" i="2"/>
  <c r="BI848" i="2"/>
  <c r="BH848" i="2"/>
  <c r="BG848" i="2"/>
  <c r="BF848" i="2"/>
  <c r="T848" i="2"/>
  <c r="R848" i="2"/>
  <c r="P848" i="2"/>
  <c r="BI844" i="2"/>
  <c r="BH844" i="2"/>
  <c r="BG844" i="2"/>
  <c r="BF844" i="2"/>
  <c r="T844" i="2"/>
  <c r="R844" i="2"/>
  <c r="P844" i="2"/>
  <c r="BI836" i="2"/>
  <c r="BH836" i="2"/>
  <c r="BG836" i="2"/>
  <c r="BF836" i="2"/>
  <c r="T836" i="2"/>
  <c r="R836" i="2"/>
  <c r="P836" i="2"/>
  <c r="BI835" i="2"/>
  <c r="BH835" i="2"/>
  <c r="BG835" i="2"/>
  <c r="BF835" i="2"/>
  <c r="T835" i="2"/>
  <c r="R835" i="2"/>
  <c r="P835" i="2"/>
  <c r="BI831" i="2"/>
  <c r="BH831" i="2"/>
  <c r="BG831" i="2"/>
  <c r="BF831" i="2"/>
  <c r="T831" i="2"/>
  <c r="R831" i="2"/>
  <c r="P831" i="2"/>
  <c r="BI827" i="2"/>
  <c r="BH827" i="2"/>
  <c r="BG827" i="2"/>
  <c r="BF827" i="2"/>
  <c r="T827" i="2"/>
  <c r="R827" i="2"/>
  <c r="P827" i="2"/>
  <c r="BI823" i="2"/>
  <c r="BH823" i="2"/>
  <c r="BG823" i="2"/>
  <c r="BF823" i="2"/>
  <c r="T823" i="2"/>
  <c r="R823" i="2"/>
  <c r="P823" i="2"/>
  <c r="BI820" i="2"/>
  <c r="BH820" i="2"/>
  <c r="BG820" i="2"/>
  <c r="BF820" i="2"/>
  <c r="T820" i="2"/>
  <c r="R820" i="2"/>
  <c r="P820" i="2"/>
  <c r="BI816" i="2"/>
  <c r="BH816" i="2"/>
  <c r="BG816" i="2"/>
  <c r="BF816" i="2"/>
  <c r="T816" i="2"/>
  <c r="R816" i="2"/>
  <c r="P816" i="2"/>
  <c r="BI814" i="2"/>
  <c r="BH814" i="2"/>
  <c r="BG814" i="2"/>
  <c r="BF814" i="2"/>
  <c r="T814" i="2"/>
  <c r="R814" i="2"/>
  <c r="P814" i="2"/>
  <c r="BI808" i="2"/>
  <c r="BH808" i="2"/>
  <c r="BG808" i="2"/>
  <c r="BF808" i="2"/>
  <c r="T808" i="2"/>
  <c r="R808" i="2"/>
  <c r="P808" i="2"/>
  <c r="BI801" i="2"/>
  <c r="BH801" i="2"/>
  <c r="BG801" i="2"/>
  <c r="BF801" i="2"/>
  <c r="T801" i="2"/>
  <c r="R801" i="2"/>
  <c r="P801" i="2"/>
  <c r="BI797" i="2"/>
  <c r="BH797" i="2"/>
  <c r="BG797" i="2"/>
  <c r="BF797" i="2"/>
  <c r="T797" i="2"/>
  <c r="R797" i="2"/>
  <c r="P797" i="2"/>
  <c r="BI793" i="2"/>
  <c r="BH793" i="2"/>
  <c r="BG793" i="2"/>
  <c r="BF793" i="2"/>
  <c r="T793" i="2"/>
  <c r="R793" i="2"/>
  <c r="P793" i="2"/>
  <c r="BI791" i="2"/>
  <c r="BH791" i="2"/>
  <c r="BG791" i="2"/>
  <c r="BF791" i="2"/>
  <c r="T791" i="2"/>
  <c r="R791" i="2"/>
  <c r="P791" i="2"/>
  <c r="BI787" i="2"/>
  <c r="BH787" i="2"/>
  <c r="BG787" i="2"/>
  <c r="BF787" i="2"/>
  <c r="T787" i="2"/>
  <c r="R787" i="2"/>
  <c r="P787" i="2"/>
  <c r="BI782" i="2"/>
  <c r="BH782" i="2"/>
  <c r="BG782" i="2"/>
  <c r="BF782" i="2"/>
  <c r="T782" i="2"/>
  <c r="R782" i="2"/>
  <c r="P782" i="2"/>
  <c r="BI771" i="2"/>
  <c r="BH771" i="2"/>
  <c r="BG771" i="2"/>
  <c r="BF771" i="2"/>
  <c r="T771" i="2"/>
  <c r="R771" i="2"/>
  <c r="P771" i="2"/>
  <c r="BI770" i="2"/>
  <c r="BH770" i="2"/>
  <c r="BG770" i="2"/>
  <c r="BF770" i="2"/>
  <c r="T770" i="2"/>
  <c r="R770" i="2"/>
  <c r="P770" i="2"/>
  <c r="BI767" i="2"/>
  <c r="BH767" i="2"/>
  <c r="BG767" i="2"/>
  <c r="BF767" i="2"/>
  <c r="T767" i="2"/>
  <c r="R767" i="2"/>
  <c r="P767" i="2"/>
  <c r="BI762" i="2"/>
  <c r="BH762" i="2"/>
  <c r="BG762" i="2"/>
  <c r="BF762" i="2"/>
  <c r="T762" i="2"/>
  <c r="R762" i="2"/>
  <c r="P762" i="2"/>
  <c r="BI756" i="2"/>
  <c r="BH756" i="2"/>
  <c r="BG756" i="2"/>
  <c r="BF756" i="2"/>
  <c r="T756" i="2"/>
  <c r="R756" i="2"/>
  <c r="P756" i="2"/>
  <c r="BI751" i="2"/>
  <c r="BH751" i="2"/>
  <c r="BG751" i="2"/>
  <c r="BF751" i="2"/>
  <c r="T751" i="2"/>
  <c r="R751" i="2"/>
  <c r="P751" i="2"/>
  <c r="BI749" i="2"/>
  <c r="BH749" i="2"/>
  <c r="BG749" i="2"/>
  <c r="BF749" i="2"/>
  <c r="T749" i="2"/>
  <c r="R749" i="2"/>
  <c r="P749" i="2"/>
  <c r="BI743" i="2"/>
  <c r="BH743" i="2"/>
  <c r="BG743" i="2"/>
  <c r="BF743" i="2"/>
  <c r="T743" i="2"/>
  <c r="R743" i="2"/>
  <c r="P743" i="2"/>
  <c r="BI739" i="2"/>
  <c r="BH739" i="2"/>
  <c r="BG739" i="2"/>
  <c r="BF739" i="2"/>
  <c r="T739" i="2"/>
  <c r="R739" i="2"/>
  <c r="P739" i="2"/>
  <c r="BI734" i="2"/>
  <c r="BH734" i="2"/>
  <c r="BG734" i="2"/>
  <c r="BF734" i="2"/>
  <c r="T734" i="2"/>
  <c r="R734" i="2"/>
  <c r="P734" i="2"/>
  <c r="BI730" i="2"/>
  <c r="BH730" i="2"/>
  <c r="BG730" i="2"/>
  <c r="BF730" i="2"/>
  <c r="T730" i="2"/>
  <c r="R730" i="2"/>
  <c r="P730" i="2"/>
  <c r="BI727" i="2"/>
  <c r="BH727" i="2"/>
  <c r="BG727" i="2"/>
  <c r="BF727" i="2"/>
  <c r="T727" i="2"/>
  <c r="R727" i="2"/>
  <c r="P727" i="2"/>
  <c r="BI723" i="2"/>
  <c r="BH723" i="2"/>
  <c r="BG723" i="2"/>
  <c r="BF723" i="2"/>
  <c r="T723" i="2"/>
  <c r="R723" i="2"/>
  <c r="P723" i="2"/>
  <c r="BI720" i="2"/>
  <c r="BH720" i="2"/>
  <c r="BG720" i="2"/>
  <c r="BF720" i="2"/>
  <c r="T720" i="2"/>
  <c r="R720" i="2"/>
  <c r="P720" i="2"/>
  <c r="BI718" i="2"/>
  <c r="BH718" i="2"/>
  <c r="BG718" i="2"/>
  <c r="BF718" i="2"/>
  <c r="T718" i="2"/>
  <c r="R718" i="2"/>
  <c r="P718" i="2"/>
  <c r="BI714" i="2"/>
  <c r="BH714" i="2"/>
  <c r="BG714" i="2"/>
  <c r="BF714" i="2"/>
  <c r="T714" i="2"/>
  <c r="R714" i="2"/>
  <c r="P714" i="2"/>
  <c r="BI709" i="2"/>
  <c r="BH709" i="2"/>
  <c r="BG709" i="2"/>
  <c r="BF709" i="2"/>
  <c r="T709" i="2"/>
  <c r="R709" i="2"/>
  <c r="P709" i="2"/>
  <c r="BI707" i="2"/>
  <c r="BH707" i="2"/>
  <c r="BG707" i="2"/>
  <c r="BF707" i="2"/>
  <c r="T707" i="2"/>
  <c r="R707" i="2"/>
  <c r="P707" i="2"/>
  <c r="BI703" i="2"/>
  <c r="BH703" i="2"/>
  <c r="BG703" i="2"/>
  <c r="BF703" i="2"/>
  <c r="T703" i="2"/>
  <c r="R703" i="2"/>
  <c r="P703" i="2"/>
  <c r="BI698" i="2"/>
  <c r="BH698" i="2"/>
  <c r="BG698" i="2"/>
  <c r="BF698" i="2"/>
  <c r="T698" i="2"/>
  <c r="R698" i="2"/>
  <c r="P698" i="2"/>
  <c r="BI696" i="2"/>
  <c r="BH696" i="2"/>
  <c r="BG696" i="2"/>
  <c r="BF696" i="2"/>
  <c r="T696" i="2"/>
  <c r="R696" i="2"/>
  <c r="P696" i="2"/>
  <c r="BI689" i="2"/>
  <c r="BH689" i="2"/>
  <c r="BG689" i="2"/>
  <c r="BF689" i="2"/>
  <c r="T689" i="2"/>
  <c r="R689" i="2"/>
  <c r="P689" i="2"/>
  <c r="BI678" i="2"/>
  <c r="BH678" i="2"/>
  <c r="BG678" i="2"/>
  <c r="BF678" i="2"/>
  <c r="T678" i="2"/>
  <c r="R678" i="2"/>
  <c r="P678" i="2"/>
  <c r="BI672" i="2"/>
  <c r="BH672" i="2"/>
  <c r="BG672" i="2"/>
  <c r="BF672" i="2"/>
  <c r="T672" i="2"/>
  <c r="R672" i="2"/>
  <c r="P672" i="2"/>
  <c r="BI663" i="2"/>
  <c r="BH663" i="2"/>
  <c r="BG663" i="2"/>
  <c r="BF663" i="2"/>
  <c r="T663" i="2"/>
  <c r="R663" i="2"/>
  <c r="P663" i="2"/>
  <c r="BI658" i="2"/>
  <c r="BH658" i="2"/>
  <c r="BG658" i="2"/>
  <c r="BF658" i="2"/>
  <c r="T658" i="2"/>
  <c r="R658" i="2"/>
  <c r="P658" i="2"/>
  <c r="BI656" i="2"/>
  <c r="BH656" i="2"/>
  <c r="BG656" i="2"/>
  <c r="BF656" i="2"/>
  <c r="T656" i="2"/>
  <c r="R656" i="2"/>
  <c r="P656" i="2"/>
  <c r="BI652" i="2"/>
  <c r="BH652" i="2"/>
  <c r="BG652" i="2"/>
  <c r="BF652" i="2"/>
  <c r="T652" i="2"/>
  <c r="R652" i="2"/>
  <c r="P652" i="2"/>
  <c r="BI647" i="2"/>
  <c r="BH647" i="2"/>
  <c r="BG647" i="2"/>
  <c r="BF647" i="2"/>
  <c r="T647" i="2"/>
  <c r="R647" i="2"/>
  <c r="P647" i="2"/>
  <c r="BI645" i="2"/>
  <c r="BH645" i="2"/>
  <c r="BG645" i="2"/>
  <c r="BF645" i="2"/>
  <c r="T645" i="2"/>
  <c r="R645" i="2"/>
  <c r="P645" i="2"/>
  <c r="BI643" i="2"/>
  <c r="BH643" i="2"/>
  <c r="BG643" i="2"/>
  <c r="BF643" i="2"/>
  <c r="T643" i="2"/>
  <c r="R643" i="2"/>
  <c r="P643" i="2"/>
  <c r="BI641" i="2"/>
  <c r="BH641" i="2"/>
  <c r="BG641" i="2"/>
  <c r="BF641" i="2"/>
  <c r="T641" i="2"/>
  <c r="R641" i="2"/>
  <c r="P641" i="2"/>
  <c r="BI639" i="2"/>
  <c r="BH639" i="2"/>
  <c r="BG639" i="2"/>
  <c r="BF639" i="2"/>
  <c r="T639" i="2"/>
  <c r="R639" i="2"/>
  <c r="P639" i="2"/>
  <c r="BI637" i="2"/>
  <c r="BH637" i="2"/>
  <c r="BG637" i="2"/>
  <c r="BF637" i="2"/>
  <c r="T637" i="2"/>
  <c r="R637" i="2"/>
  <c r="P637" i="2"/>
  <c r="BI633" i="2"/>
  <c r="BH633" i="2"/>
  <c r="BG633" i="2"/>
  <c r="BF633" i="2"/>
  <c r="T633" i="2"/>
  <c r="R633" i="2"/>
  <c r="P633" i="2"/>
  <c r="BI629" i="2"/>
  <c r="BH629" i="2"/>
  <c r="BG629" i="2"/>
  <c r="BF629" i="2"/>
  <c r="T629" i="2"/>
  <c r="R629" i="2"/>
  <c r="P629" i="2"/>
  <c r="BI627" i="2"/>
  <c r="BH627" i="2"/>
  <c r="BG627" i="2"/>
  <c r="BF627" i="2"/>
  <c r="T627" i="2"/>
  <c r="R627" i="2"/>
  <c r="P627" i="2"/>
  <c r="BI614" i="2"/>
  <c r="BH614" i="2"/>
  <c r="BG614" i="2"/>
  <c r="BF614" i="2"/>
  <c r="T614" i="2"/>
  <c r="R614" i="2"/>
  <c r="P614" i="2"/>
  <c r="BI465" i="2"/>
  <c r="BH465" i="2"/>
  <c r="BG465" i="2"/>
  <c r="BF465" i="2"/>
  <c r="T465" i="2"/>
  <c r="R465" i="2"/>
  <c r="P465" i="2"/>
  <c r="BI463" i="2"/>
  <c r="BH463" i="2"/>
  <c r="BG463" i="2"/>
  <c r="BF463" i="2"/>
  <c r="T463" i="2"/>
  <c r="R463" i="2"/>
  <c r="P463" i="2"/>
  <c r="BI461" i="2"/>
  <c r="BH461" i="2"/>
  <c r="BG461" i="2"/>
  <c r="BF461" i="2"/>
  <c r="T461" i="2"/>
  <c r="R461" i="2"/>
  <c r="P461" i="2"/>
  <c r="BI459" i="2"/>
  <c r="BH459" i="2"/>
  <c r="BG459" i="2"/>
  <c r="BF459" i="2"/>
  <c r="T459" i="2"/>
  <c r="R459" i="2"/>
  <c r="P459" i="2"/>
  <c r="BI457" i="2"/>
  <c r="BH457" i="2"/>
  <c r="BG457" i="2"/>
  <c r="BF457" i="2"/>
  <c r="T457" i="2"/>
  <c r="R457" i="2"/>
  <c r="P457" i="2"/>
  <c r="BI451" i="2"/>
  <c r="BH451" i="2"/>
  <c r="BG451" i="2"/>
  <c r="BF451" i="2"/>
  <c r="T451" i="2"/>
  <c r="R451" i="2"/>
  <c r="P451" i="2"/>
  <c r="BI448" i="2"/>
  <c r="BH448" i="2"/>
  <c r="BG448" i="2"/>
  <c r="BF448" i="2"/>
  <c r="T448" i="2"/>
  <c r="R448" i="2"/>
  <c r="P448" i="2"/>
  <c r="BI446" i="2"/>
  <c r="BH446" i="2"/>
  <c r="BG446" i="2"/>
  <c r="BF446" i="2"/>
  <c r="T446" i="2"/>
  <c r="R446" i="2"/>
  <c r="P446" i="2"/>
  <c r="BI441" i="2"/>
  <c r="BH441" i="2"/>
  <c r="BG441" i="2"/>
  <c r="BF441" i="2"/>
  <c r="T441" i="2"/>
  <c r="R441" i="2"/>
  <c r="P441" i="2"/>
  <c r="BI435" i="2"/>
  <c r="BH435" i="2"/>
  <c r="BG435" i="2"/>
  <c r="BF435" i="2"/>
  <c r="T435" i="2"/>
  <c r="R435" i="2"/>
  <c r="P435" i="2"/>
  <c r="BI428" i="2"/>
  <c r="BH428" i="2"/>
  <c r="BG428" i="2"/>
  <c r="BF428" i="2"/>
  <c r="T428" i="2"/>
  <c r="R428" i="2"/>
  <c r="P428" i="2"/>
  <c r="BI424" i="2"/>
  <c r="BH424" i="2"/>
  <c r="BG424" i="2"/>
  <c r="BF424" i="2"/>
  <c r="T424" i="2"/>
  <c r="R424" i="2"/>
  <c r="P424" i="2"/>
  <c r="BI412" i="2"/>
  <c r="BH412" i="2"/>
  <c r="BG412" i="2"/>
  <c r="BF412" i="2"/>
  <c r="T412" i="2"/>
  <c r="R412" i="2"/>
  <c r="P412" i="2"/>
  <c r="BI410" i="2"/>
  <c r="BH410" i="2"/>
  <c r="BG410" i="2"/>
  <c r="BF410" i="2"/>
  <c r="T410" i="2"/>
  <c r="R410" i="2"/>
  <c r="P410" i="2"/>
  <c r="BI404" i="2"/>
  <c r="BH404" i="2"/>
  <c r="BG404" i="2"/>
  <c r="BF404" i="2"/>
  <c r="T404" i="2"/>
  <c r="R404" i="2"/>
  <c r="P404" i="2"/>
  <c r="BI398" i="2"/>
  <c r="BH398" i="2"/>
  <c r="BG398" i="2"/>
  <c r="BF398" i="2"/>
  <c r="T398" i="2"/>
  <c r="R398" i="2"/>
  <c r="P398" i="2"/>
  <c r="BI397" i="2"/>
  <c r="BH397" i="2"/>
  <c r="BG397" i="2"/>
  <c r="BF397" i="2"/>
  <c r="T397" i="2"/>
  <c r="R397" i="2"/>
  <c r="P397" i="2"/>
  <c r="BI390" i="2"/>
  <c r="BH390" i="2"/>
  <c r="BG390" i="2"/>
  <c r="BF390" i="2"/>
  <c r="T390" i="2"/>
  <c r="R390" i="2"/>
  <c r="P390" i="2"/>
  <c r="BI385" i="2"/>
  <c r="BH385" i="2"/>
  <c r="BG385" i="2"/>
  <c r="BF385" i="2"/>
  <c r="T385" i="2"/>
  <c r="R385" i="2"/>
  <c r="P385" i="2"/>
  <c r="BI383" i="2"/>
  <c r="BH383" i="2"/>
  <c r="BG383" i="2"/>
  <c r="BF383" i="2"/>
  <c r="T383" i="2"/>
  <c r="R383" i="2"/>
  <c r="P383" i="2"/>
  <c r="BI378" i="2"/>
  <c r="BH378" i="2"/>
  <c r="BG378" i="2"/>
  <c r="BF378" i="2"/>
  <c r="T378" i="2"/>
  <c r="R378" i="2"/>
  <c r="P378" i="2"/>
  <c r="BI369" i="2"/>
  <c r="BH369" i="2"/>
  <c r="BG369" i="2"/>
  <c r="BF369" i="2"/>
  <c r="T369" i="2"/>
  <c r="R369" i="2"/>
  <c r="P369" i="2"/>
  <c r="BI364" i="2"/>
  <c r="BH364" i="2"/>
  <c r="BG364" i="2"/>
  <c r="BF364" i="2"/>
  <c r="T364" i="2"/>
  <c r="R364" i="2"/>
  <c r="P364" i="2"/>
  <c r="BI362" i="2"/>
  <c r="BH362" i="2"/>
  <c r="BG362" i="2"/>
  <c r="BF362" i="2"/>
  <c r="T362" i="2"/>
  <c r="R362" i="2"/>
  <c r="P362" i="2"/>
  <c r="BI357" i="2"/>
  <c r="BH357" i="2"/>
  <c r="BG357" i="2"/>
  <c r="BF357" i="2"/>
  <c r="T357" i="2"/>
  <c r="R357" i="2"/>
  <c r="P357" i="2"/>
  <c r="BI352" i="2"/>
  <c r="BH352" i="2"/>
  <c r="BG352" i="2"/>
  <c r="BF352" i="2"/>
  <c r="T352" i="2"/>
  <c r="R352" i="2"/>
  <c r="P352" i="2"/>
  <c r="BI350" i="2"/>
  <c r="BH350" i="2"/>
  <c r="BG350" i="2"/>
  <c r="BF350" i="2"/>
  <c r="T350" i="2"/>
  <c r="R350" i="2"/>
  <c r="P350" i="2"/>
  <c r="BI346" i="2"/>
  <c r="BH346" i="2"/>
  <c r="BG346" i="2"/>
  <c r="BF346" i="2"/>
  <c r="T346" i="2"/>
  <c r="R346" i="2"/>
  <c r="P346" i="2"/>
  <c r="BI341" i="2"/>
  <c r="BH341" i="2"/>
  <c r="BG341" i="2"/>
  <c r="BF341" i="2"/>
  <c r="T341" i="2"/>
  <c r="R341" i="2"/>
  <c r="P341" i="2"/>
  <c r="BI329" i="2"/>
  <c r="BH329" i="2"/>
  <c r="BG329" i="2"/>
  <c r="BF329" i="2"/>
  <c r="T329" i="2"/>
  <c r="R329" i="2"/>
  <c r="P329" i="2"/>
  <c r="BI324" i="2"/>
  <c r="BH324" i="2"/>
  <c r="BG324" i="2"/>
  <c r="BF324" i="2"/>
  <c r="T324" i="2"/>
  <c r="R324" i="2"/>
  <c r="P324" i="2"/>
  <c r="BI318" i="2"/>
  <c r="BH318" i="2"/>
  <c r="BG318" i="2"/>
  <c r="BF318" i="2"/>
  <c r="T318" i="2"/>
  <c r="R318" i="2"/>
  <c r="P318" i="2"/>
  <c r="BI314" i="2"/>
  <c r="BH314" i="2"/>
  <c r="BG314" i="2"/>
  <c r="BF314" i="2"/>
  <c r="T314" i="2"/>
  <c r="R314" i="2"/>
  <c r="P314" i="2"/>
  <c r="BI302" i="2"/>
  <c r="BH302" i="2"/>
  <c r="BG302" i="2"/>
  <c r="BF302" i="2"/>
  <c r="T302" i="2"/>
  <c r="R302" i="2"/>
  <c r="P302" i="2"/>
  <c r="BI297" i="2"/>
  <c r="BH297" i="2"/>
  <c r="BG297" i="2"/>
  <c r="BF297" i="2"/>
  <c r="T297" i="2"/>
  <c r="R297" i="2"/>
  <c r="P297" i="2"/>
  <c r="BI295" i="2"/>
  <c r="BH295" i="2"/>
  <c r="BG295" i="2"/>
  <c r="BF295" i="2"/>
  <c r="T295" i="2"/>
  <c r="R295" i="2"/>
  <c r="P295" i="2"/>
  <c r="BI293" i="2"/>
  <c r="BH293" i="2"/>
  <c r="BG293" i="2"/>
  <c r="BF293" i="2"/>
  <c r="T293" i="2"/>
  <c r="R293" i="2"/>
  <c r="P293" i="2"/>
  <c r="BI291" i="2"/>
  <c r="BH291" i="2"/>
  <c r="BG291" i="2"/>
  <c r="BF291" i="2"/>
  <c r="T291" i="2"/>
  <c r="R291" i="2"/>
  <c r="P291" i="2"/>
  <c r="BI289" i="2"/>
  <c r="BH289" i="2"/>
  <c r="BG289" i="2"/>
  <c r="BF289" i="2"/>
  <c r="T289" i="2"/>
  <c r="R289" i="2"/>
  <c r="P289" i="2"/>
  <c r="BI274" i="2"/>
  <c r="BH274" i="2"/>
  <c r="BG274" i="2"/>
  <c r="BF274" i="2"/>
  <c r="T274" i="2"/>
  <c r="R274" i="2"/>
  <c r="P274" i="2"/>
  <c r="BI269" i="2"/>
  <c r="BH269" i="2"/>
  <c r="BG269" i="2"/>
  <c r="BF269" i="2"/>
  <c r="T269" i="2"/>
  <c r="R269" i="2"/>
  <c r="P269" i="2"/>
  <c r="BI262" i="2"/>
  <c r="BH262" i="2"/>
  <c r="BG262" i="2"/>
  <c r="BF262" i="2"/>
  <c r="T262" i="2"/>
  <c r="R262" i="2"/>
  <c r="P262" i="2"/>
  <c r="BI258" i="2"/>
  <c r="BH258" i="2"/>
  <c r="BG258" i="2"/>
  <c r="BF258" i="2"/>
  <c r="T258" i="2"/>
  <c r="R258" i="2"/>
  <c r="P258" i="2"/>
  <c r="BI254" i="2"/>
  <c r="BH254" i="2"/>
  <c r="BG254" i="2"/>
  <c r="BF254" i="2"/>
  <c r="T254" i="2"/>
  <c r="R254" i="2"/>
  <c r="P254" i="2"/>
  <c r="BI249" i="2"/>
  <c r="BH249" i="2"/>
  <c r="BG249" i="2"/>
  <c r="BF249" i="2"/>
  <c r="T249" i="2"/>
  <c r="R249" i="2"/>
  <c r="P249" i="2"/>
  <c r="BI248" i="2"/>
  <c r="BH248" i="2"/>
  <c r="BG248" i="2"/>
  <c r="BF248" i="2"/>
  <c r="T248" i="2"/>
  <c r="R248" i="2"/>
  <c r="P248" i="2"/>
  <c r="BI243" i="2"/>
  <c r="BH243" i="2"/>
  <c r="BG243" i="2"/>
  <c r="BF243" i="2"/>
  <c r="T243" i="2"/>
  <c r="R243" i="2"/>
  <c r="P243" i="2"/>
  <c r="BI238" i="2"/>
  <c r="BH238" i="2"/>
  <c r="BG238" i="2"/>
  <c r="BF238" i="2"/>
  <c r="T238" i="2"/>
  <c r="R238" i="2"/>
  <c r="P238" i="2"/>
  <c r="BI234" i="2"/>
  <c r="BH234" i="2"/>
  <c r="BG234" i="2"/>
  <c r="BF234" i="2"/>
  <c r="T234" i="2"/>
  <c r="R234" i="2"/>
  <c r="P234" i="2"/>
  <c r="BI225" i="2"/>
  <c r="BH225" i="2"/>
  <c r="BG225" i="2"/>
  <c r="BF225" i="2"/>
  <c r="T225" i="2"/>
  <c r="R225" i="2"/>
  <c r="P225" i="2"/>
  <c r="BI221" i="2"/>
  <c r="BH221" i="2"/>
  <c r="BG221" i="2"/>
  <c r="BF221" i="2"/>
  <c r="T221" i="2"/>
  <c r="R221" i="2"/>
  <c r="P221" i="2"/>
  <c r="BI219" i="2"/>
  <c r="BH219" i="2"/>
  <c r="BG219" i="2"/>
  <c r="BF219" i="2"/>
  <c r="T219" i="2"/>
  <c r="R219" i="2"/>
  <c r="P219" i="2"/>
  <c r="BI216" i="2"/>
  <c r="BH216" i="2"/>
  <c r="BG216" i="2"/>
  <c r="BF216" i="2"/>
  <c r="T216" i="2"/>
  <c r="R216" i="2"/>
  <c r="P216" i="2"/>
  <c r="BI206" i="2"/>
  <c r="BH206" i="2"/>
  <c r="BG206" i="2"/>
  <c r="BF206" i="2"/>
  <c r="T206" i="2"/>
  <c r="R206" i="2"/>
  <c r="P206" i="2"/>
  <c r="BI201" i="2"/>
  <c r="BH201" i="2"/>
  <c r="BG201" i="2"/>
  <c r="BF201" i="2"/>
  <c r="T201" i="2"/>
  <c r="R201" i="2"/>
  <c r="P201" i="2"/>
  <c r="BI198" i="2"/>
  <c r="BH198" i="2"/>
  <c r="BG198" i="2"/>
  <c r="BF198" i="2"/>
  <c r="T198" i="2"/>
  <c r="R198" i="2"/>
  <c r="P198" i="2"/>
  <c r="BI192" i="2"/>
  <c r="BH192" i="2"/>
  <c r="BG192" i="2"/>
  <c r="BF192" i="2"/>
  <c r="T192" i="2"/>
  <c r="R192" i="2"/>
  <c r="P192" i="2"/>
  <c r="BI185" i="2"/>
  <c r="BH185" i="2"/>
  <c r="BG185" i="2"/>
  <c r="BF185" i="2"/>
  <c r="T185" i="2"/>
  <c r="R185" i="2"/>
  <c r="P185" i="2"/>
  <c r="BI178" i="2"/>
  <c r="BH178" i="2"/>
  <c r="BG178" i="2"/>
  <c r="BF178" i="2"/>
  <c r="T178" i="2"/>
  <c r="R178" i="2"/>
  <c r="P178" i="2"/>
  <c r="BI175" i="2"/>
  <c r="BH175" i="2"/>
  <c r="BG175" i="2"/>
  <c r="BF175" i="2"/>
  <c r="T175" i="2"/>
  <c r="R175" i="2"/>
  <c r="P175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68" i="2"/>
  <c r="BH168" i="2"/>
  <c r="BG168" i="2"/>
  <c r="BF168" i="2"/>
  <c r="T168" i="2"/>
  <c r="R168" i="2"/>
  <c r="P168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5" i="2"/>
  <c r="BH155" i="2"/>
  <c r="BG155" i="2"/>
  <c r="BF155" i="2"/>
  <c r="T155" i="2"/>
  <c r="R155" i="2"/>
  <c r="P155" i="2"/>
  <c r="BI148" i="2"/>
  <c r="BH148" i="2"/>
  <c r="BG148" i="2"/>
  <c r="BF148" i="2"/>
  <c r="T148" i="2"/>
  <c r="R148" i="2"/>
  <c r="P148" i="2"/>
  <c r="BI143" i="2"/>
  <c r="BH143" i="2"/>
  <c r="BG143" i="2"/>
  <c r="BF143" i="2"/>
  <c r="T143" i="2"/>
  <c r="R143" i="2"/>
  <c r="P143" i="2"/>
  <c r="BI139" i="2"/>
  <c r="BH139" i="2"/>
  <c r="BG139" i="2"/>
  <c r="BF139" i="2"/>
  <c r="T139" i="2"/>
  <c r="R139" i="2"/>
  <c r="P139" i="2"/>
  <c r="BI133" i="2"/>
  <c r="BH133" i="2"/>
  <c r="BG133" i="2"/>
  <c r="BF133" i="2"/>
  <c r="T133" i="2"/>
  <c r="R133" i="2"/>
  <c r="P133" i="2"/>
  <c r="BI131" i="2"/>
  <c r="BH131" i="2"/>
  <c r="BG131" i="2"/>
  <c r="BF131" i="2"/>
  <c r="T131" i="2"/>
  <c r="R131" i="2"/>
  <c r="P131" i="2"/>
  <c r="BI127" i="2"/>
  <c r="BH127" i="2"/>
  <c r="BG127" i="2"/>
  <c r="BF127" i="2"/>
  <c r="T127" i="2"/>
  <c r="R127" i="2"/>
  <c r="P127" i="2"/>
  <c r="J65" i="2"/>
  <c r="J120" i="2"/>
  <c r="J119" i="2"/>
  <c r="F119" i="2"/>
  <c r="F117" i="2"/>
  <c r="E115" i="2"/>
  <c r="J59" i="2"/>
  <c r="J58" i="2"/>
  <c r="F58" i="2"/>
  <c r="F56" i="2"/>
  <c r="E54" i="2"/>
  <c r="J20" i="2"/>
  <c r="E20" i="2"/>
  <c r="F120" i="2"/>
  <c r="J19" i="2"/>
  <c r="J14" i="2"/>
  <c r="J117" i="2"/>
  <c r="E7" i="2"/>
  <c r="E50" i="2" s="1"/>
  <c r="L50" i="1"/>
  <c r="AM50" i="1"/>
  <c r="AM49" i="1"/>
  <c r="L49" i="1"/>
  <c r="AM47" i="1"/>
  <c r="L47" i="1"/>
  <c r="L45" i="1"/>
  <c r="L44" i="1"/>
  <c r="J1488" i="2"/>
  <c r="BK1384" i="2"/>
  <c r="J1300" i="2"/>
  <c r="J1179" i="2"/>
  <c r="J1078" i="2"/>
  <c r="BK727" i="2"/>
  <c r="J637" i="2"/>
  <c r="J289" i="2"/>
  <c r="J159" i="2"/>
  <c r="J2279" i="2"/>
  <c r="BK1985" i="2"/>
  <c r="J1920" i="2"/>
  <c r="BK1800" i="2"/>
  <c r="BK1594" i="2"/>
  <c r="J1467" i="2"/>
  <c r="J1364" i="2"/>
  <c r="BK1310" i="2"/>
  <c r="BK1135" i="2"/>
  <c r="J1051" i="2"/>
  <c r="BK836" i="2"/>
  <c r="J457" i="2"/>
  <c r="J243" i="2"/>
  <c r="BK2188" i="2"/>
  <c r="BK1995" i="2"/>
  <c r="BK1884" i="2"/>
  <c r="J1549" i="2"/>
  <c r="BK1467" i="2"/>
  <c r="BK1412" i="2"/>
  <c r="J1338" i="2"/>
  <c r="BK1247" i="2"/>
  <c r="BK1152" i="2"/>
  <c r="BK863" i="2"/>
  <c r="BK782" i="2"/>
  <c r="J703" i="2"/>
  <c r="BK629" i="2"/>
  <c r="J352" i="2"/>
  <c r="J155" i="2"/>
  <c r="BK2522" i="2"/>
  <c r="J2507" i="2"/>
  <c r="BK2303" i="2"/>
  <c r="BK2067" i="2"/>
  <c r="BK1934" i="2"/>
  <c r="J1887" i="2"/>
  <c r="BK1622" i="2"/>
  <c r="BK1549" i="2"/>
  <c r="BK1422" i="2"/>
  <c r="BK1334" i="2"/>
  <c r="BK1257" i="2"/>
  <c r="BK1143" i="2"/>
  <c r="BK1067" i="2"/>
  <c r="J787" i="2"/>
  <c r="BK663" i="2"/>
  <c r="BK398" i="2"/>
  <c r="BK131" i="2"/>
  <c r="BK154" i="3"/>
  <c r="BK145" i="3"/>
  <c r="BK111" i="3"/>
  <c r="BK158" i="3"/>
  <c r="J125" i="3"/>
  <c r="J107" i="3"/>
  <c r="J144" i="3"/>
  <c r="J120" i="3"/>
  <c r="J256" i="4"/>
  <c r="J227" i="4"/>
  <c r="BK196" i="4"/>
  <c r="J141" i="4"/>
  <c r="J234" i="4"/>
  <c r="J195" i="4"/>
  <c r="BK170" i="4"/>
  <c r="BK127" i="4"/>
  <c r="J228" i="4"/>
  <c r="J191" i="4"/>
  <c r="J133" i="4"/>
  <c r="J239" i="4"/>
  <c r="BK214" i="4"/>
  <c r="J189" i="4"/>
  <c r="J165" i="4"/>
  <c r="BK123" i="4"/>
  <c r="J282" i="5"/>
  <c r="BK239" i="5"/>
  <c r="J184" i="5"/>
  <c r="J155" i="5"/>
  <c r="J129" i="5"/>
  <c r="BK269" i="5"/>
  <c r="BK227" i="5"/>
  <c r="BK191" i="5"/>
  <c r="BK162" i="5"/>
  <c r="BK121" i="5"/>
  <c r="J293" i="5"/>
  <c r="BK247" i="5"/>
  <c r="BK205" i="5"/>
  <c r="J171" i="5"/>
  <c r="J144" i="5"/>
  <c r="BK319" i="5"/>
  <c r="J250" i="5"/>
  <c r="J192" i="5"/>
  <c r="BK167" i="5"/>
  <c r="BK150" i="5"/>
  <c r="BK117" i="5"/>
  <c r="BK120" i="6"/>
  <c r="BK140" i="6"/>
  <c r="BK117" i="6"/>
  <c r="BK145" i="6"/>
  <c r="J109" i="6"/>
  <c r="J141" i="6"/>
  <c r="BK137" i="7"/>
  <c r="J104" i="7"/>
  <c r="J2330" i="2"/>
  <c r="J2133" i="2"/>
  <c r="J2027" i="2"/>
  <c r="J1937" i="2"/>
  <c r="J1882" i="2"/>
  <c r="BK1711" i="2"/>
  <c r="BK1596" i="2"/>
  <c r="BK1486" i="2"/>
  <c r="BK1380" i="2"/>
  <c r="BK1292" i="2"/>
  <c r="J1135" i="2"/>
  <c r="J1065" i="2"/>
  <c r="BK814" i="2"/>
  <c r="J629" i="2"/>
  <c r="BK362" i="2"/>
  <c r="J248" i="2"/>
  <c r="BK139" i="2"/>
  <c r="J2105" i="2"/>
  <c r="BK1969" i="2"/>
  <c r="J1854" i="2"/>
  <c r="J1588" i="2"/>
  <c r="J1501" i="2"/>
  <c r="BK1416" i="2"/>
  <c r="J1246" i="2"/>
  <c r="BK1066" i="2"/>
  <c r="J864" i="2"/>
  <c r="BK707" i="2"/>
  <c r="J397" i="2"/>
  <c r="J2318" i="2"/>
  <c r="BK2104" i="2"/>
  <c r="BK1950" i="2"/>
  <c r="J1622" i="2"/>
  <c r="J1540" i="2"/>
  <c r="J1448" i="2"/>
  <c r="BK1393" i="2"/>
  <c r="J1334" i="2"/>
  <c r="BK1268" i="2"/>
  <c r="J1143" i="2"/>
  <c r="BK1022" i="2"/>
  <c r="BK797" i="2"/>
  <c r="J689" i="2"/>
  <c r="J463" i="2"/>
  <c r="BK243" i="2"/>
  <c r="J139" i="2"/>
  <c r="BK2513" i="2"/>
  <c r="J2332" i="2"/>
  <c r="BK2105" i="2"/>
  <c r="J1992" i="2"/>
  <c r="J1842" i="2"/>
  <c r="BK1586" i="2"/>
  <c r="J1455" i="2"/>
  <c r="J1380" i="2"/>
  <c r="J1297" i="2"/>
  <c r="J1170" i="2"/>
  <c r="J1094" i="2"/>
  <c r="J852" i="2"/>
  <c r="BK714" i="2"/>
  <c r="BK435" i="2"/>
  <c r="J269" i="2"/>
  <c r="J143" i="2"/>
  <c r="J158" i="3"/>
  <c r="J131" i="3"/>
  <c r="J168" i="3"/>
  <c r="BK137" i="3"/>
  <c r="BK120" i="3"/>
  <c r="BK162" i="3"/>
  <c r="J146" i="3"/>
  <c r="J119" i="3"/>
  <c r="J240" i="4"/>
  <c r="J210" i="4"/>
  <c r="J173" i="4"/>
  <c r="J260" i="4"/>
  <c r="BK223" i="4"/>
  <c r="BK190" i="4"/>
  <c r="J142" i="4"/>
  <c r="BK253" i="4"/>
  <c r="BK222" i="4"/>
  <c r="BK174" i="4"/>
  <c r="J121" i="4"/>
  <c r="J224" i="4"/>
  <c r="J197" i="4"/>
  <c r="BK178" i="4"/>
  <c r="BK144" i="4"/>
  <c r="J314" i="5"/>
  <c r="BK264" i="5"/>
  <c r="BK219" i="5"/>
  <c r="J156" i="5"/>
  <c r="BK132" i="5"/>
  <c r="BK303" i="5"/>
  <c r="J264" i="5"/>
  <c r="J218" i="5"/>
  <c r="BK152" i="5"/>
  <c r="BK111" i="5"/>
  <c r="BK295" i="5"/>
  <c r="BK262" i="5"/>
  <c r="J226" i="5"/>
  <c r="BK184" i="5"/>
  <c r="BK143" i="5"/>
  <c r="J323" i="5"/>
  <c r="BK282" i="5"/>
  <c r="J247" i="5"/>
  <c r="BK187" i="5"/>
  <c r="J158" i="5"/>
  <c r="J123" i="5"/>
  <c r="J132" i="6"/>
  <c r="BK137" i="6"/>
  <c r="J108" i="6"/>
  <c r="BK131" i="6"/>
  <c r="J137" i="6"/>
  <c r="J105" i="6"/>
  <c r="BK142" i="7"/>
  <c r="BK147" i="7"/>
  <c r="BK2305" i="2"/>
  <c r="J2120" i="2"/>
  <c r="J2011" i="2"/>
  <c r="J1934" i="2"/>
  <c r="J1879" i="2"/>
  <c r="J1628" i="2"/>
  <c r="J1565" i="2"/>
  <c r="J1400" i="2"/>
  <c r="J1325" i="2"/>
  <c r="BK1165" i="2"/>
  <c r="J1066" i="2"/>
  <c r="J791" i="2"/>
  <c r="J412" i="2"/>
  <c r="BK249" i="2"/>
  <c r="BK155" i="2"/>
  <c r="BK2179" i="2"/>
  <c r="BK2014" i="2"/>
  <c r="BK1937" i="2"/>
  <c r="BK1820" i="2"/>
  <c r="J1512" i="2"/>
  <c r="J1415" i="2"/>
  <c r="J1327" i="2"/>
  <c r="J1189" i="2"/>
  <c r="J1105" i="2"/>
  <c r="J1029" i="2"/>
  <c r="J771" i="2"/>
  <c r="J672" i="2"/>
  <c r="J346" i="2"/>
  <c r="BK178" i="2"/>
  <c r="BK2123" i="2"/>
  <c r="J2008" i="2"/>
  <c r="J1682" i="2"/>
  <c r="BK1565" i="2"/>
  <c r="BK1460" i="2"/>
  <c r="BK1400" i="2"/>
  <c r="BK1297" i="2"/>
  <c r="BK1242" i="2"/>
  <c r="J1139" i="2"/>
  <c r="J1058" i="2"/>
  <c r="BK808" i="2"/>
  <c r="BK656" i="2"/>
  <c r="J424" i="2"/>
  <c r="BK198" i="2"/>
  <c r="BK2542" i="2"/>
  <c r="J2513" i="2"/>
  <c r="BK2330" i="2"/>
  <c r="BK2097" i="2"/>
  <c r="BK1968" i="2"/>
  <c r="BK1866" i="2"/>
  <c r="J1591" i="2"/>
  <c r="J1469" i="2"/>
  <c r="BK1349" i="2"/>
  <c r="J1261" i="2"/>
  <c r="J1152" i="2"/>
  <c r="BK1072" i="2"/>
  <c r="J816" i="2"/>
  <c r="J656" i="2"/>
  <c r="J378" i="2"/>
  <c r="BK201" i="2"/>
  <c r="AS57" i="1"/>
  <c r="J143" i="3"/>
  <c r="BK117" i="3"/>
  <c r="J254" i="4"/>
  <c r="J226" i="4"/>
  <c r="BK187" i="4"/>
  <c r="BK133" i="4"/>
  <c r="J244" i="4"/>
  <c r="BK201" i="4"/>
  <c r="BK173" i="4"/>
  <c r="BK134" i="4"/>
  <c r="BK251" i="4"/>
  <c r="BK209" i="4"/>
  <c r="J144" i="4"/>
  <c r="BK242" i="4"/>
  <c r="J220" i="4"/>
  <c r="J200" i="4"/>
  <c r="J182" i="4"/>
  <c r="J143" i="4"/>
  <c r="BK307" i="5"/>
  <c r="BK259" i="5"/>
  <c r="BK211" i="5"/>
  <c r="J182" i="5"/>
  <c r="J151" i="5"/>
  <c r="J110" i="5"/>
  <c r="J265" i="5"/>
  <c r="BK220" i="5"/>
  <c r="BK170" i="5"/>
  <c r="BK127" i="5"/>
  <c r="J303" i="5"/>
  <c r="J251" i="5"/>
  <c r="J217" i="5"/>
  <c r="J188" i="5"/>
  <c r="BK147" i="5"/>
  <c r="BK124" i="5"/>
  <c r="BK305" i="5"/>
  <c r="J259" i="5"/>
  <c r="BK235" i="5"/>
  <c r="BK182" i="5"/>
  <c r="BK146" i="5"/>
  <c r="BK160" i="6"/>
  <c r="J112" i="6"/>
  <c r="J126" i="6"/>
  <c r="J140" i="6"/>
  <c r="BK106" i="6"/>
  <c r="J136" i="6"/>
  <c r="BK119" i="7"/>
  <c r="BK112" i="7"/>
  <c r="BK2334" i="2"/>
  <c r="J2139" i="2"/>
  <c r="J2039" i="2"/>
  <c r="J1928" i="2"/>
  <c r="J1820" i="2"/>
  <c r="BK1598" i="2"/>
  <c r="BK1553" i="2"/>
  <c r="BK1383" i="2"/>
  <c r="J1313" i="2"/>
  <c r="BK1170" i="2"/>
  <c r="J1074" i="2"/>
  <c r="J835" i="2"/>
  <c r="BK658" i="2"/>
  <c r="BK352" i="2"/>
  <c r="BK234" i="2"/>
  <c r="BK2319" i="2"/>
  <c r="J1979" i="2"/>
  <c r="J1910" i="2"/>
  <c r="BK1785" i="2"/>
  <c r="J1586" i="2"/>
  <c r="J1411" i="2"/>
  <c r="J1228" i="2"/>
  <c r="J1133" i="2"/>
  <c r="BK1069" i="2"/>
  <c r="J797" i="2"/>
  <c r="BK696" i="2"/>
  <c r="J435" i="2"/>
  <c r="BK206" i="2"/>
  <c r="J2175" i="2"/>
  <c r="J2014" i="2"/>
  <c r="BK1907" i="2"/>
  <c r="J1668" i="2"/>
  <c r="BK1524" i="2"/>
  <c r="J1422" i="2"/>
  <c r="J1379" i="2"/>
  <c r="BK1316" i="2"/>
  <c r="BK1223" i="2"/>
  <c r="J1085" i="2"/>
  <c r="BK848" i="2"/>
  <c r="J762" i="2"/>
  <c r="BK645" i="2"/>
  <c r="J451" i="2"/>
  <c r="J274" i="2"/>
  <c r="J178" i="2"/>
  <c r="J2534" i="2"/>
  <c r="J2510" i="2"/>
  <c r="BK2322" i="2"/>
  <c r="BK2081" i="2"/>
  <c r="BK1982" i="2"/>
  <c r="J1890" i="2"/>
  <c r="BK1614" i="2"/>
  <c r="BK1530" i="2"/>
  <c r="J1393" i="2"/>
  <c r="J1316" i="2"/>
  <c r="J1252" i="2"/>
  <c r="BK1124" i="2"/>
  <c r="BK1037" i="2"/>
  <c r="BK749" i="2"/>
  <c r="J448" i="2"/>
  <c r="J216" i="2"/>
  <c r="BK133" i="2"/>
  <c r="J153" i="3"/>
  <c r="J123" i="3"/>
  <c r="J103" i="3"/>
  <c r="J130" i="3"/>
  <c r="BK159" i="3"/>
  <c r="BK138" i="3"/>
  <c r="BK114" i="3"/>
  <c r="J241" i="4"/>
  <c r="BK219" i="4"/>
  <c r="BK179" i="4"/>
  <c r="J123" i="4"/>
  <c r="BK227" i="4"/>
  <c r="BK181" i="4"/>
  <c r="BK155" i="4"/>
  <c r="BK260" i="4"/>
  <c r="BK229" i="4"/>
  <c r="BK186" i="4"/>
  <c r="BK114" i="4"/>
  <c r="BK230" i="4"/>
  <c r="BK207" i="4"/>
  <c r="BK185" i="4"/>
  <c r="J147" i="4"/>
  <c r="BK279" i="5"/>
  <c r="BK201" i="5"/>
  <c r="BK172" i="5"/>
  <c r="J142" i="5"/>
  <c r="BK114" i="5"/>
  <c r="J272" i="5"/>
  <c r="BK217" i="5"/>
  <c r="J177" i="5"/>
  <c r="J135" i="5"/>
  <c r="BK310" i="5"/>
  <c r="J257" i="5"/>
  <c r="BK234" i="5"/>
  <c r="J198" i="5"/>
  <c r="BK154" i="5"/>
  <c r="J324" i="5"/>
  <c r="J311" i="5"/>
  <c r="J266" i="5"/>
  <c r="BK248" i="5"/>
  <c r="BK198" i="5"/>
  <c r="BK163" i="5"/>
  <c r="BK128" i="5"/>
  <c r="BK125" i="6"/>
  <c r="J156" i="6"/>
  <c r="BK152" i="6"/>
  <c r="BK112" i="6"/>
  <c r="J121" i="6"/>
  <c r="J106" i="6"/>
  <c r="J137" i="7"/>
  <c r="J1471" i="2"/>
  <c r="J1360" i="2"/>
  <c r="BK1206" i="2"/>
  <c r="BK1100" i="2"/>
  <c r="J844" i="2"/>
  <c r="J707" i="2"/>
  <c r="BK410" i="2"/>
  <c r="J258" i="2"/>
  <c r="J131" i="2"/>
  <c r="BK2129" i="2"/>
  <c r="J1967" i="2"/>
  <c r="BK1904" i="2"/>
  <c r="J1756" i="2"/>
  <c r="BK1561" i="2"/>
  <c r="J1420" i="2"/>
  <c r="J1247" i="2"/>
  <c r="J1163" i="2"/>
  <c r="J1076" i="2"/>
  <c r="J782" i="2"/>
  <c r="BK637" i="2"/>
  <c r="BK383" i="2"/>
  <c r="J2319" i="2"/>
  <c r="BK2139" i="2"/>
  <c r="J1976" i="2"/>
  <c r="BK1876" i="2"/>
  <c r="J1596" i="2"/>
  <c r="BK1488" i="2"/>
  <c r="J1401" i="2"/>
  <c r="J1319" i="2"/>
  <c r="J1281" i="2"/>
  <c r="J1182" i="2"/>
  <c r="J1081" i="2"/>
  <c r="BK816" i="2"/>
  <c r="BK643" i="2"/>
  <c r="J383" i="2"/>
  <c r="BK216" i="2"/>
  <c r="BK2538" i="2"/>
  <c r="BK2510" i="2"/>
  <c r="J2334" i="2"/>
  <c r="J2104" i="2"/>
  <c r="BK2001" i="2"/>
  <c r="BK1917" i="2"/>
  <c r="J1711" i="2"/>
  <c r="BK1587" i="2"/>
  <c r="J1460" i="2"/>
  <c r="BK1346" i="2"/>
  <c r="J1288" i="2"/>
  <c r="BK1159" i="2"/>
  <c r="J1112" i="2"/>
  <c r="J859" i="2"/>
  <c r="BK703" i="2"/>
  <c r="J459" i="2"/>
  <c r="BK314" i="2"/>
  <c r="BK185" i="2"/>
  <c r="BK160" i="3"/>
  <c r="J147" i="3"/>
  <c r="BK119" i="3"/>
  <c r="J155" i="3"/>
  <c r="J112" i="3"/>
  <c r="J163" i="3"/>
  <c r="J135" i="3"/>
  <c r="BK112" i="3"/>
  <c r="J248" i="4"/>
  <c r="J221" i="4"/>
  <c r="BK184" i="4"/>
  <c r="J128" i="4"/>
  <c r="J249" i="4"/>
  <c r="J202" i="4"/>
  <c r="BK175" i="4"/>
  <c r="J140" i="4"/>
  <c r="BK252" i="4"/>
  <c r="J217" i="4"/>
  <c r="J156" i="4"/>
  <c r="J111" i="4"/>
  <c r="J222" i="4"/>
  <c r="BK211" i="4"/>
  <c r="J186" i="4"/>
  <c r="BK157" i="4"/>
  <c r="BK323" i="5"/>
  <c r="BK272" i="5"/>
  <c r="J220" i="5"/>
  <c r="BK181" i="5"/>
  <c r="J133" i="5"/>
  <c r="BK293" i="5"/>
  <c r="BK260" i="5"/>
  <c r="J219" i="5"/>
  <c r="J174" i="5"/>
  <c r="BK151" i="5"/>
  <c r="BK315" i="5"/>
  <c r="J254" i="5"/>
  <c r="J221" i="5"/>
  <c r="BK186" i="5"/>
  <c r="J140" i="5"/>
  <c r="BK107" i="5"/>
  <c r="J306" i="5"/>
  <c r="J263" i="5"/>
  <c r="J236" i="5"/>
  <c r="J185" i="5"/>
  <c r="BK144" i="5"/>
  <c r="J162" i="6"/>
  <c r="BK127" i="6"/>
  <c r="J149" i="6"/>
  <c r="BK121" i="6"/>
  <c r="BK151" i="6"/>
  <c r="J164" i="6"/>
  <c r="BK134" i="6"/>
  <c r="BK107" i="6"/>
  <c r="BK123" i="7"/>
  <c r="J95" i="7"/>
  <c r="J2146" i="2"/>
  <c r="BK2052" i="2"/>
  <c r="J1954" i="2"/>
  <c r="J1901" i="2"/>
  <c r="J1832" i="2"/>
  <c r="J1581" i="2"/>
  <c r="BK1476" i="2"/>
  <c r="BK1364" i="2"/>
  <c r="J1257" i="2"/>
  <c r="J1109" i="2"/>
  <c r="J836" i="2"/>
  <c r="J696" i="2"/>
  <c r="J297" i="2"/>
  <c r="BK175" i="2"/>
  <c r="J2275" i="2"/>
  <c r="BK2027" i="2"/>
  <c r="J1945" i="2"/>
  <c r="BK1879" i="2"/>
  <c r="J1625" i="2"/>
  <c r="BK1410" i="2"/>
  <c r="J1336" i="2"/>
  <c r="J1309" i="2"/>
  <c r="J1213" i="2"/>
  <c r="J1146" i="2"/>
  <c r="J1108" i="2"/>
  <c r="BK1048" i="2"/>
  <c r="BK762" i="2"/>
  <c r="BK627" i="2"/>
  <c r="J318" i="2"/>
  <c r="BK159" i="2"/>
  <c r="BK2142" i="2"/>
  <c r="J1969" i="2"/>
  <c r="J1810" i="2"/>
  <c r="J1589" i="2"/>
  <c r="J1465" i="2"/>
  <c r="J1403" i="2"/>
  <c r="J1307" i="2"/>
  <c r="BK1215" i="2"/>
  <c r="J1072" i="2"/>
  <c r="BK831" i="2"/>
  <c r="J714" i="2"/>
  <c r="J633" i="2"/>
  <c r="J329" i="2"/>
  <c r="BK162" i="2"/>
  <c r="J2521" i="2"/>
  <c r="J2345" i="2"/>
  <c r="J2179" i="2"/>
  <c r="J2005" i="2"/>
  <c r="BK1901" i="2"/>
  <c r="BK1745" i="2"/>
  <c r="J1607" i="2"/>
  <c r="J1486" i="2"/>
  <c r="J1343" i="2"/>
  <c r="BK1255" i="2"/>
  <c r="J1137" i="2"/>
  <c r="BK1074" i="2"/>
  <c r="J808" i="2"/>
  <c r="BK672" i="2"/>
  <c r="J369" i="2"/>
  <c r="J198" i="2"/>
  <c r="BK167" i="3"/>
  <c r="BK143" i="3"/>
  <c r="J115" i="3"/>
  <c r="J157" i="3"/>
  <c r="BK124" i="3"/>
  <c r="J106" i="3"/>
  <c r="J154" i="3"/>
  <c r="J134" i="3"/>
  <c r="BK110" i="3"/>
  <c r="J236" i="4"/>
  <c r="J201" i="4"/>
  <c r="J155" i="4"/>
  <c r="J252" i="4"/>
  <c r="BK212" i="4"/>
  <c r="J179" i="4"/>
  <c r="BK153" i="4"/>
  <c r="BK122" i="4"/>
  <c r="BK236" i="4"/>
  <c r="BK202" i="4"/>
  <c r="BK147" i="4"/>
  <c r="BK249" i="4"/>
  <c r="BK217" i="4"/>
  <c r="BK192" i="4"/>
  <c r="J171" i="4"/>
  <c r="J134" i="4"/>
  <c r="J305" i="5"/>
  <c r="BK258" i="5"/>
  <c r="J207" i="5"/>
  <c r="J178" i="5"/>
  <c r="J111" i="5"/>
  <c r="J243" i="5"/>
  <c r="J183" i="5"/>
  <c r="J175" i="5"/>
  <c r="BK142" i="5"/>
  <c r="BK311" i="5"/>
  <c r="J273" i="5"/>
  <c r="J235" i="5"/>
  <c r="J190" i="5"/>
  <c r="BK149" i="5"/>
  <c r="J117" i="5"/>
  <c r="BK314" i="5"/>
  <c r="J274" i="5"/>
  <c r="J237" i="5"/>
  <c r="J195" i="5"/>
  <c r="BK165" i="5"/>
  <c r="J130" i="5"/>
  <c r="BK142" i="6"/>
  <c r="BK154" i="6"/>
  <c r="J122" i="6"/>
  <c r="BK141" i="6"/>
  <c r="J107" i="6"/>
  <c r="BK143" i="6"/>
  <c r="BK110" i="6"/>
  <c r="J112" i="7"/>
  <c r="BK2318" i="2"/>
  <c r="BK2131" i="2"/>
  <c r="BK2025" i="2"/>
  <c r="BK1945" i="2"/>
  <c r="BK1887" i="2"/>
  <c r="J1800" i="2"/>
  <c r="BK1602" i="2"/>
  <c r="BK1497" i="2"/>
  <c r="BK1381" i="2"/>
  <c r="J1312" i="2"/>
  <c r="BK1182" i="2"/>
  <c r="BK1082" i="2"/>
  <c r="BK823" i="2"/>
  <c r="BK647" i="2"/>
  <c r="BK346" i="2"/>
  <c r="J201" i="2"/>
  <c r="BK2301" i="2"/>
  <c r="J2116" i="2"/>
  <c r="BK1946" i="2"/>
  <c r="BK1873" i="2"/>
  <c r="BK1608" i="2"/>
  <c r="J1478" i="2"/>
  <c r="J1369" i="2"/>
  <c r="BK1295" i="2"/>
  <c r="J1157" i="2"/>
  <c r="J1082" i="2"/>
  <c r="J801" i="2"/>
  <c r="BK614" i="2"/>
  <c r="BK289" i="2"/>
  <c r="BK2261" i="2"/>
  <c r="J2025" i="2"/>
  <c r="J1970" i="2"/>
  <c r="BK1883" i="2"/>
  <c r="BK1641" i="2"/>
  <c r="J1497" i="2"/>
  <c r="BK1419" i="2"/>
  <c r="J1372" i="2"/>
  <c r="J1329" i="2"/>
  <c r="BK1213" i="2"/>
  <c r="J1090" i="2"/>
  <c r="BK859" i="2"/>
  <c r="J720" i="2"/>
  <c r="J465" i="2"/>
  <c r="BK341" i="2"/>
  <c r="J148" i="2"/>
  <c r="BK2521" i="2"/>
  <c r="BK2349" i="2"/>
  <c r="J2107" i="2"/>
  <c r="J1995" i="2"/>
  <c r="BK1920" i="2"/>
  <c r="J1693" i="2"/>
  <c r="J1585" i="2"/>
  <c r="J1527" i="2"/>
  <c r="J1381" i="2"/>
  <c r="J1303" i="2"/>
  <c r="J1187" i="2"/>
  <c r="BK1099" i="2"/>
  <c r="BK844" i="2"/>
  <c r="J718" i="2"/>
  <c r="BK412" i="2"/>
  <c r="BK248" i="2"/>
  <c r="BK134" i="3"/>
  <c r="J105" i="3"/>
  <c r="J142" i="3"/>
  <c r="J136" i="3"/>
  <c r="BK131" i="3"/>
  <c r="J114" i="3"/>
  <c r="J165" i="3"/>
  <c r="BK147" i="3"/>
  <c r="J132" i="3"/>
  <c r="BK102" i="3"/>
  <c r="BK232" i="4"/>
  <c r="BK204" i="4"/>
  <c r="BK171" i="4"/>
  <c r="J119" i="4"/>
  <c r="BK228" i="4"/>
  <c r="BK198" i="4"/>
  <c r="J162" i="4"/>
  <c r="BK124" i="4"/>
  <c r="J243" i="4"/>
  <c r="BK194" i="4"/>
  <c r="J139" i="4"/>
  <c r="BK237" i="4"/>
  <c r="J216" i="4"/>
  <c r="BK188" i="4"/>
  <c r="J158" i="4"/>
  <c r="J114" i="4"/>
  <c r="BK278" i="5"/>
  <c r="J234" i="5"/>
  <c r="BK174" i="5"/>
  <c r="J147" i="5"/>
  <c r="J121" i="5"/>
  <c r="J278" i="5"/>
  <c r="J241" i="5"/>
  <c r="J189" i="5"/>
  <c r="J154" i="5"/>
  <c r="J319" i="5"/>
  <c r="J269" i="5"/>
  <c r="BK237" i="5"/>
  <c r="BK195" i="5"/>
  <c r="BK156" i="5"/>
  <c r="J108" i="5"/>
  <c r="J292" i="5"/>
  <c r="BK249" i="5"/>
  <c r="J201" i="5"/>
  <c r="BK166" i="5"/>
  <c r="BK134" i="5"/>
  <c r="J143" i="6"/>
  <c r="J160" i="6"/>
  <c r="BK133" i="6"/>
  <c r="J147" i="6"/>
  <c r="J113" i="6"/>
  <c r="J145" i="6"/>
  <c r="BK108" i="6"/>
  <c r="BK100" i="7"/>
  <c r="BK2310" i="2"/>
  <c r="J2129" i="2"/>
  <c r="BK2019" i="2"/>
  <c r="BK1939" i="2"/>
  <c r="BK1854" i="2"/>
  <c r="J1610" i="2"/>
  <c r="BK1501" i="2"/>
  <c r="BK1401" i="2"/>
  <c r="BK1336" i="2"/>
  <c r="J1255" i="2"/>
  <c r="J1117" i="2"/>
  <c r="J1038" i="2"/>
  <c r="J749" i="2"/>
  <c r="BK459" i="2"/>
  <c r="BK295" i="2"/>
  <c r="J168" i="2"/>
  <c r="J2264" i="2"/>
  <c r="J2043" i="2"/>
  <c r="BK1928" i="2"/>
  <c r="BK1832" i="2"/>
  <c r="J1602" i="2"/>
  <c r="BK1545" i="2"/>
  <c r="J1419" i="2"/>
  <c r="BK1312" i="2"/>
  <c r="J1110" i="2"/>
  <c r="J1049" i="2"/>
  <c r="J767" i="2"/>
  <c r="J641" i="2"/>
  <c r="J357" i="2"/>
  <c r="BK258" i="2"/>
  <c r="J2303" i="2"/>
  <c r="J2094" i="2"/>
  <c r="J1962" i="2"/>
  <c r="J1873" i="2"/>
  <c r="J1594" i="2"/>
  <c r="J1505" i="2"/>
  <c r="BK1415" i="2"/>
  <c r="BK1351" i="2"/>
  <c r="BK1309" i="2"/>
  <c r="BK1261" i="2"/>
  <c r="BK1108" i="2"/>
  <c r="J1037" i="2"/>
  <c r="BK739" i="2"/>
  <c r="J614" i="2"/>
  <c r="BK324" i="2"/>
  <c r="J206" i="2"/>
  <c r="BK2526" i="2"/>
  <c r="J2504" i="2"/>
  <c r="J2261" i="2"/>
  <c r="BK2008" i="2"/>
  <c r="BK1931" i="2"/>
  <c r="BK1655" i="2"/>
  <c r="BK1581" i="2"/>
  <c r="BK1408" i="2"/>
  <c r="BK1325" i="2"/>
  <c r="J1215" i="2"/>
  <c r="BK1139" i="2"/>
  <c r="J1070" i="2"/>
  <c r="J831" i="2"/>
  <c r="BK723" i="2"/>
  <c r="J428" i="2"/>
  <c r="J302" i="2"/>
  <c r="J159" i="3"/>
  <c r="BK142" i="3"/>
  <c r="BK118" i="3"/>
  <c r="J160" i="3"/>
  <c r="J127" i="3"/>
  <c r="BK103" i="3"/>
  <c r="J145" i="3"/>
  <c r="BK121" i="3"/>
  <c r="J250" i="4"/>
  <c r="BK225" i="4"/>
  <c r="J198" i="4"/>
  <c r="BK132" i="4"/>
  <c r="J251" i="4"/>
  <c r="J203" i="4"/>
  <c r="J178" i="4"/>
  <c r="J149" i="4"/>
  <c r="BK254" i="4"/>
  <c r="J223" i="4"/>
  <c r="BK154" i="4"/>
  <c r="BK248" i="4"/>
  <c r="BK218" i="4"/>
  <c r="J194" i="4"/>
  <c r="J177" i="4"/>
  <c r="BK120" i="4"/>
  <c r="J296" i="5"/>
  <c r="J232" i="5"/>
  <c r="BK180" i="5"/>
  <c r="J148" i="5"/>
  <c r="J312" i="5"/>
  <c r="BK261" i="5"/>
  <c r="BK229" i="5"/>
  <c r="J166" i="5"/>
  <c r="J288" i="5"/>
  <c r="BK243" i="5"/>
  <c r="J211" i="5"/>
  <c r="J169" i="5"/>
  <c r="J132" i="5"/>
  <c r="BK316" i="5"/>
  <c r="J295" i="5"/>
  <c r="J261" i="5"/>
  <c r="BK241" i="5"/>
  <c r="BK190" i="5"/>
  <c r="J157" i="5"/>
  <c r="J107" i="5"/>
  <c r="BK136" i="6"/>
  <c r="BK147" i="6"/>
  <c r="J118" i="6"/>
  <c r="BK132" i="6"/>
  <c r="J152" i="6"/>
  <c r="J138" i="6"/>
  <c r="BK104" i="7"/>
  <c r="BK1588" i="2"/>
  <c r="BK1379" i="2"/>
  <c r="J1263" i="2"/>
  <c r="BK1122" i="2"/>
  <c r="BK1034" i="2"/>
  <c r="J820" i="2"/>
  <c r="BK385" i="2"/>
  <c r="BK192" i="2"/>
  <c r="BK2212" i="2"/>
  <c r="BK2094" i="2"/>
  <c r="J1939" i="2"/>
  <c r="J1866" i="2"/>
  <c r="J1604" i="2"/>
  <c r="BK1505" i="2"/>
  <c r="J1407" i="2"/>
  <c r="J1335" i="2"/>
  <c r="J1236" i="2"/>
  <c r="J1124" i="2"/>
  <c r="J814" i="2"/>
  <c r="BK689" i="2"/>
  <c r="BK446" i="2"/>
  <c r="BK297" i="2"/>
  <c r="J2301" i="2"/>
  <c r="J2082" i="2"/>
  <c r="BK1910" i="2"/>
  <c r="J1655" i="2"/>
  <c r="BK1512" i="2"/>
  <c r="BK1427" i="2"/>
  <c r="BK1355" i="2"/>
  <c r="J1295" i="2"/>
  <c r="BK1202" i="2"/>
  <c r="BK1112" i="2"/>
  <c r="J848" i="2"/>
  <c r="BK730" i="2"/>
  <c r="BK461" i="2"/>
  <c r="BK302" i="2"/>
  <c r="J192" i="2"/>
  <c r="BK2529" i="2"/>
  <c r="J2349" i="2"/>
  <c r="J2183" i="2"/>
  <c r="J1989" i="2"/>
  <c r="J1895" i="2"/>
  <c r="BK1668" i="2"/>
  <c r="J1568" i="2"/>
  <c r="BK1407" i="2"/>
  <c r="BK1323" i="2"/>
  <c r="BK1198" i="2"/>
  <c r="BK1096" i="2"/>
  <c r="J823" i="2"/>
  <c r="J727" i="2"/>
  <c r="BK424" i="2"/>
  <c r="BK262" i="2"/>
  <c r="BK168" i="2"/>
  <c r="BK151" i="3"/>
  <c r="BK125" i="3"/>
  <c r="BK165" i="3"/>
  <c r="BK129" i="3"/>
  <c r="J170" i="3"/>
  <c r="J149" i="3"/>
  <c r="J124" i="3"/>
  <c r="J237" i="4"/>
  <c r="BK203" i="4"/>
  <c r="J175" i="4"/>
  <c r="BK111" i="4"/>
  <c r="J215" i="4"/>
  <c r="BK182" i="4"/>
  <c r="BK158" i="4"/>
  <c r="J258" i="4"/>
  <c r="BK244" i="4"/>
  <c r="BK177" i="4"/>
  <c r="J124" i="4"/>
  <c r="BK231" i="4"/>
  <c r="J204" i="4"/>
  <c r="J180" i="4"/>
  <c r="BK149" i="4"/>
  <c r="BK313" i="5"/>
  <c r="BK257" i="5"/>
  <c r="BK208" i="5"/>
  <c r="J173" i="5"/>
  <c r="J146" i="5"/>
  <c r="BK108" i="5"/>
  <c r="J244" i="5"/>
  <c r="J179" i="5"/>
  <c r="J167" i="5"/>
  <c r="BK110" i="5"/>
  <c r="BK283" i="5"/>
  <c r="J229" i="5"/>
  <c r="BK192" i="5"/>
  <c r="J150" i="5"/>
  <c r="J128" i="5"/>
  <c r="BK291" i="5"/>
  <c r="BK245" i="5"/>
  <c r="J209" i="5"/>
  <c r="J172" i="5"/>
  <c r="BK131" i="5"/>
  <c r="BK144" i="6"/>
  <c r="J110" i="6"/>
  <c r="J131" i="6"/>
  <c r="J157" i="6"/>
  <c r="J128" i="6"/>
  <c r="BK146" i="6"/>
  <c r="BK119" i="6"/>
  <c r="BK108" i="7"/>
  <c r="J119" i="7"/>
  <c r="BK2237" i="2"/>
  <c r="J2069" i="2"/>
  <c r="J2001" i="2"/>
  <c r="J1925" i="2"/>
  <c r="J1870" i="2"/>
  <c r="J1612" i="2"/>
  <c r="J1561" i="2"/>
  <c r="J1427" i="2"/>
  <c r="BK1338" i="2"/>
  <c r="J1175" i="2"/>
  <c r="BK1051" i="2"/>
  <c r="BK787" i="2"/>
  <c r="J643" i="2"/>
  <c r="J398" i="2"/>
  <c r="BK219" i="2"/>
  <c r="J2310" i="2"/>
  <c r="J2080" i="2"/>
  <c r="BK1954" i="2"/>
  <c r="J1907" i="2"/>
  <c r="J1745" i="2"/>
  <c r="BK1516" i="2"/>
  <c r="BK1372" i="2"/>
  <c r="BK1313" i="2"/>
  <c r="J1275" i="2"/>
  <c r="BK1179" i="2"/>
  <c r="J1126" i="2"/>
  <c r="BK1085" i="2"/>
  <c r="BK793" i="2"/>
  <c r="J678" i="2"/>
  <c r="BK350" i="2"/>
  <c r="BK221" i="2"/>
  <c r="BK2280" i="2"/>
  <c r="J2131" i="2"/>
  <c r="BK1979" i="2"/>
  <c r="BK1882" i="2"/>
  <c r="BK1510" i="2"/>
  <c r="BK1434" i="2"/>
  <c r="BK1360" i="2"/>
  <c r="BK1289" i="2"/>
  <c r="J1198" i="2"/>
  <c r="J1099" i="2"/>
  <c r="BK852" i="2"/>
  <c r="BK743" i="2"/>
  <c r="BK441" i="2"/>
  <c r="BK378" i="2"/>
  <c r="J2538" i="2"/>
  <c r="BK2347" i="2"/>
  <c r="BK2275" i="2"/>
  <c r="BK2057" i="2"/>
  <c r="BK1925" i="2"/>
  <c r="BK1618" i="2"/>
  <c r="BK1537" i="2"/>
  <c r="J1397" i="2"/>
  <c r="J1321" i="2"/>
  <c r="J1227" i="2"/>
  <c r="BK1117" i="2"/>
  <c r="BK1063" i="2"/>
  <c r="BK767" i="2"/>
  <c r="J461" i="2"/>
  <c r="BK318" i="2"/>
  <c r="J172" i="2"/>
  <c r="BK148" i="3"/>
  <c r="J121" i="3"/>
  <c r="BK163" i="3"/>
  <c r="BK132" i="3"/>
  <c r="J116" i="3"/>
  <c r="BK157" i="3"/>
  <c r="BK139" i="3"/>
  <c r="BK122" i="3"/>
  <c r="J104" i="3"/>
  <c r="J229" i="4"/>
  <c r="BK193" i="4"/>
  <c r="J138" i="4"/>
  <c r="J245" i="4"/>
  <c r="J207" i="4"/>
  <c r="J174" i="4"/>
  <c r="BK130" i="4"/>
  <c r="BK246" i="4"/>
  <c r="BK215" i="4"/>
  <c r="BK140" i="4"/>
  <c r="J235" i="4"/>
  <c r="J205" i="4"/>
  <c r="J187" i="4"/>
  <c r="J161" i="4"/>
  <c r="J122" i="4"/>
  <c r="BK273" i="5"/>
  <c r="BK233" i="5"/>
  <c r="J187" i="5"/>
  <c r="J170" i="5"/>
  <c r="BK140" i="5"/>
  <c r="BK290" i="5"/>
  <c r="J225" i="5"/>
  <c r="BK178" i="5"/>
  <c r="BK158" i="5"/>
  <c r="BK304" i="5"/>
  <c r="J253" i="5"/>
  <c r="J216" i="5"/>
  <c r="BK204" i="5"/>
  <c r="BK157" i="5"/>
  <c r="BK125" i="5"/>
  <c r="BK300" i="5"/>
  <c r="BK252" i="5"/>
  <c r="J212" i="5"/>
  <c r="BK169" i="5"/>
  <c r="J145" i="5"/>
  <c r="J159" i="6"/>
  <c r="BK109" i="6"/>
  <c r="J127" i="6"/>
  <c r="J148" i="6"/>
  <c r="BK116" i="6"/>
  <c r="J151" i="6"/>
  <c r="BK118" i="6"/>
  <c r="J110" i="7"/>
  <c r="J108" i="7"/>
  <c r="J2142" i="2"/>
  <c r="BK2043" i="2"/>
  <c r="BK1966" i="2"/>
  <c r="J1904" i="2"/>
  <c r="BK1723" i="2"/>
  <c r="BK1591" i="2"/>
  <c r="BK1478" i="2"/>
  <c r="BK1376" i="2"/>
  <c r="J1268" i="2"/>
  <c r="BK1110" i="2"/>
  <c r="J863" i="2"/>
  <c r="J709" i="2"/>
  <c r="BK364" i="2"/>
  <c r="J221" i="2"/>
  <c r="J2322" i="2"/>
  <c r="J2061" i="2"/>
  <c r="J1966" i="2"/>
  <c r="J1913" i="2"/>
  <c r="BK1770" i="2"/>
  <c r="J1587" i="2"/>
  <c r="BK1441" i="2"/>
  <c r="BK1227" i="2"/>
  <c r="BK1109" i="2"/>
  <c r="BK1065" i="2"/>
  <c r="BK698" i="2"/>
  <c r="J441" i="2"/>
  <c r="J314" i="2"/>
  <c r="J127" i="2"/>
  <c r="BK2146" i="2"/>
  <c r="J1961" i="2"/>
  <c r="BK1870" i="2"/>
  <c r="J1537" i="2"/>
  <c r="BK1411" i="2"/>
  <c r="J1349" i="2"/>
  <c r="BK1288" i="2"/>
  <c r="BK1163" i="2"/>
  <c r="BK1038" i="2"/>
  <c r="BK771" i="2"/>
  <c r="J698" i="2"/>
  <c r="BK457" i="2"/>
  <c r="BK291" i="2"/>
  <c r="J163" i="2"/>
  <c r="J2529" i="2"/>
  <c r="BK2339" i="2"/>
  <c r="J2188" i="2"/>
  <c r="J2019" i="2"/>
  <c r="BK1898" i="2"/>
  <c r="BK1612" i="2"/>
  <c r="BK1579" i="2"/>
  <c r="J1436" i="2"/>
  <c r="BK1329" i="2"/>
  <c r="BK1236" i="2"/>
  <c r="J1131" i="2"/>
  <c r="BK1090" i="2"/>
  <c r="J870" i="2"/>
  <c r="J743" i="2"/>
  <c r="J446" i="2"/>
  <c r="BK293" i="2"/>
  <c r="BK148" i="2"/>
  <c r="J122" i="3"/>
  <c r="J167" i="3"/>
  <c r="BK144" i="3"/>
  <c r="J139" i="3"/>
  <c r="BK123" i="3"/>
  <c r="BK104" i="3"/>
  <c r="J156" i="3"/>
  <c r="BK136" i="3"/>
  <c r="J108" i="3"/>
  <c r="BK238" i="4"/>
  <c r="J218" i="4"/>
  <c r="BK176" i="4"/>
  <c r="BK250" i="4"/>
  <c r="J208" i="4"/>
  <c r="BK180" i="4"/>
  <c r="J157" i="4"/>
  <c r="BK256" i="4"/>
  <c r="BK233" i="4"/>
  <c r="J188" i="4"/>
  <c r="J125" i="4"/>
  <c r="J233" i="4"/>
  <c r="J209" i="4"/>
  <c r="J176" i="4"/>
  <c r="BK151" i="4"/>
  <c r="J315" i="5"/>
  <c r="BK266" i="5"/>
  <c r="BK226" i="5"/>
  <c r="J186" i="5"/>
  <c r="J159" i="5"/>
  <c r="BK130" i="5"/>
  <c r="BK292" i="5"/>
  <c r="J228" i="5"/>
  <c r="BK176" i="5"/>
  <c r="BK155" i="5"/>
  <c r="J114" i="5"/>
  <c r="J291" i="5"/>
  <c r="J260" i="5"/>
  <c r="BK228" i="5"/>
  <c r="J206" i="5"/>
  <c r="J164" i="5"/>
  <c r="BK129" i="5"/>
  <c r="BK312" i="5"/>
  <c r="J279" i="5"/>
  <c r="J242" i="5"/>
  <c r="J191" i="5"/>
  <c r="BK160" i="5"/>
  <c r="J125" i="5"/>
  <c r="J134" i="6"/>
  <c r="J142" i="6"/>
  <c r="J114" i="6"/>
  <c r="BK126" i="6"/>
  <c r="J154" i="6"/>
  <c r="BK122" i="6"/>
  <c r="J131" i="7"/>
  <c r="BK131" i="7"/>
  <c r="J2185" i="2"/>
  <c r="J2057" i="2"/>
  <c r="BK1989" i="2"/>
  <c r="BK1913" i="2"/>
  <c r="J1735" i="2"/>
  <c r="J1579" i="2"/>
  <c r="BK1448" i="2"/>
  <c r="J1340" i="2"/>
  <c r="BK1187" i="2"/>
  <c r="BK1094" i="2"/>
  <c r="BK864" i="2"/>
  <c r="J723" i="2"/>
  <c r="J390" i="2"/>
  <c r="J262" i="2"/>
  <c r="J185" i="2"/>
  <c r="J2280" i="2"/>
  <c r="J2097" i="2"/>
  <c r="BK1962" i="2"/>
  <c r="BK1895" i="2"/>
  <c r="BK1735" i="2"/>
  <c r="BK1465" i="2"/>
  <c r="J1351" i="2"/>
  <c r="BK1252" i="2"/>
  <c r="J1159" i="2"/>
  <c r="BK870" i="2"/>
  <c r="BK720" i="2"/>
  <c r="BK448" i="2"/>
  <c r="J295" i="2"/>
  <c r="BK2332" i="2"/>
  <c r="BK2133" i="2"/>
  <c r="BK1998" i="2"/>
  <c r="BK1703" i="2"/>
  <c r="J1545" i="2"/>
  <c r="BK1455" i="2"/>
  <c r="BK1405" i="2"/>
  <c r="BK1343" i="2"/>
  <c r="BK1275" i="2"/>
  <c r="BK1146" i="2"/>
  <c r="J1048" i="2"/>
  <c r="BK801" i="2"/>
  <c r="J663" i="2"/>
  <c r="J385" i="2"/>
  <c r="J133" i="2"/>
  <c r="J2522" i="2"/>
  <c r="J2339" i="2"/>
  <c r="J2123" i="2"/>
  <c r="J1998" i="2"/>
  <c r="J1914" i="2"/>
  <c r="J1703" i="2"/>
  <c r="BK1589" i="2"/>
  <c r="BK1479" i="2"/>
  <c r="J1376" i="2"/>
  <c r="J1279" i="2"/>
  <c r="BK1157" i="2"/>
  <c r="BK1078" i="2"/>
  <c r="BK856" i="2"/>
  <c r="BK678" i="2"/>
  <c r="BK329" i="2"/>
  <c r="J175" i="2"/>
  <c r="J169" i="3"/>
  <c r="J150" i="3"/>
  <c r="J137" i="3"/>
  <c r="BK166" i="3"/>
  <c r="J118" i="3"/>
  <c r="J166" i="3"/>
  <c r="J151" i="3"/>
  <c r="BK128" i="3"/>
  <c r="J257" i="4"/>
  <c r="J230" i="4"/>
  <c r="BK191" i="4"/>
  <c r="BK143" i="4"/>
  <c r="BK259" i="4"/>
  <c r="BK210" i="4"/>
  <c r="J193" i="4"/>
  <c r="BK161" i="4"/>
  <c r="BK121" i="4"/>
  <c r="BK239" i="4"/>
  <c r="J192" i="4"/>
  <c r="BK128" i="4"/>
  <c r="BK234" i="4"/>
  <c r="J212" i="4"/>
  <c r="J190" i="4"/>
  <c r="J154" i="4"/>
  <c r="J316" i="5"/>
  <c r="BK265" i="5"/>
  <c r="J248" i="5"/>
  <c r="BK185" i="5"/>
  <c r="BK153" i="5"/>
  <c r="J127" i="5"/>
  <c r="BK288" i="5"/>
  <c r="J239" i="5"/>
  <c r="BK206" i="5"/>
  <c r="BK173" i="5"/>
  <c r="J143" i="5"/>
  <c r="J321" i="5"/>
  <c r="BK274" i="5"/>
  <c r="BK222" i="5"/>
  <c r="BK189" i="5"/>
  <c r="BK145" i="5"/>
  <c r="BK122" i="5"/>
  <c r="J258" i="5"/>
  <c r="BK213" i="5"/>
  <c r="BK168" i="5"/>
  <c r="BK135" i="5"/>
  <c r="J153" i="6"/>
  <c r="BK162" i="6"/>
  <c r="J130" i="6"/>
  <c r="BK105" i="6"/>
  <c r="J125" i="6"/>
  <c r="BK148" i="6"/>
  <c r="BK114" i="6"/>
  <c r="J149" i="7"/>
  <c r="J1524" i="2"/>
  <c r="J1410" i="2"/>
  <c r="J1323" i="2"/>
  <c r="J1149" i="2"/>
  <c r="BK1058" i="2"/>
  <c r="BK770" i="2"/>
  <c r="J647" i="2"/>
  <c r="J341" i="2"/>
  <c r="J238" i="2"/>
  <c r="BK2307" i="2"/>
  <c r="BK2039" i="2"/>
  <c r="BK1958" i="2"/>
  <c r="BK1890" i="2"/>
  <c r="BK1628" i="2"/>
  <c r="BK1519" i="2"/>
  <c r="J1412" i="2"/>
  <c r="BK1300" i="2"/>
  <c r="J1206" i="2"/>
  <c r="J1100" i="2"/>
  <c r="J1022" i="2"/>
  <c r="J739" i="2"/>
  <c r="J350" i="2"/>
  <c r="BK173" i="2"/>
  <c r="BK2120" i="2"/>
  <c r="J1968" i="2"/>
  <c r="BK1693" i="2"/>
  <c r="BK1527" i="2"/>
  <c r="BK1443" i="2"/>
  <c r="J1384" i="2"/>
  <c r="J1310" i="2"/>
  <c r="BK1238" i="2"/>
  <c r="J1067" i="2"/>
  <c r="BK756" i="2"/>
  <c r="J658" i="2"/>
  <c r="J404" i="2"/>
  <c r="J249" i="2"/>
  <c r="BK127" i="2"/>
  <c r="BK2518" i="2"/>
  <c r="BK2345" i="2"/>
  <c r="J2212" i="2"/>
  <c r="J2052" i="2"/>
  <c r="BK1961" i="2"/>
  <c r="J1770" i="2"/>
  <c r="BK1610" i="2"/>
  <c r="J1519" i="2"/>
  <c r="J1383" i="2"/>
  <c r="BK1315" i="2"/>
  <c r="BK1228" i="2"/>
  <c r="BK1126" i="2"/>
  <c r="BK1076" i="2"/>
  <c r="BK751" i="2"/>
  <c r="J627" i="2"/>
  <c r="J364" i="2"/>
  <c r="J219" i="2"/>
  <c r="BK168" i="3"/>
  <c r="BK140" i="3"/>
  <c r="J102" i="3"/>
  <c r="BK135" i="3"/>
  <c r="J117" i="3"/>
  <c r="BK153" i="3"/>
  <c r="BK130" i="3"/>
  <c r="BK105" i="3"/>
  <c r="J231" i="4"/>
  <c r="J214" i="4"/>
  <c r="BK156" i="4"/>
  <c r="BK257" i="4"/>
  <c r="J211" i="4"/>
  <c r="J152" i="4"/>
  <c r="J120" i="4"/>
  <c r="BK240" i="4"/>
  <c r="BK205" i="4"/>
  <c r="BK142" i="4"/>
  <c r="J246" i="4"/>
  <c r="J219" i="4"/>
  <c r="J196" i="4"/>
  <c r="J172" i="4"/>
  <c r="BK139" i="4"/>
  <c r="BK306" i="5"/>
  <c r="BK263" i="5"/>
  <c r="BK188" i="5"/>
  <c r="J165" i="5"/>
  <c r="BK120" i="5"/>
  <c r="J287" i="5"/>
  <c r="BK236" i="5"/>
  <c r="J213" i="5"/>
  <c r="BK139" i="5"/>
  <c r="J307" i="5"/>
  <c r="J268" i="5"/>
  <c r="BK242" i="5"/>
  <c r="BK212" i="5"/>
  <c r="J160" i="5"/>
  <c r="BK123" i="5"/>
  <c r="J313" i="5"/>
  <c r="BK275" i="5"/>
  <c r="BK225" i="5"/>
  <c r="J176" i="5"/>
  <c r="J162" i="5"/>
  <c r="J124" i="5"/>
  <c r="BK139" i="6"/>
  <c r="BK157" i="6"/>
  <c r="BK124" i="6"/>
  <c r="J139" i="6"/>
  <c r="BK156" i="6"/>
  <c r="J124" i="6"/>
  <c r="J147" i="7"/>
  <c r="J142" i="7"/>
  <c r="J2307" i="2"/>
  <c r="BK2082" i="2"/>
  <c r="BK1971" i="2"/>
  <c r="BK1914" i="2"/>
  <c r="J1785" i="2"/>
  <c r="BK1604" i="2"/>
  <c r="J1530" i="2"/>
  <c r="BK1388" i="2"/>
  <c r="BK1321" i="2"/>
  <c r="J1202" i="2"/>
  <c r="BK1081" i="2"/>
  <c r="J1034" i="2"/>
  <c r="BK718" i="2"/>
  <c r="BK428" i="2"/>
  <c r="BK274" i="2"/>
  <c r="J162" i="2"/>
  <c r="BK2183" i="2"/>
  <c r="BK1992" i="2"/>
  <c r="J1931" i="2"/>
  <c r="BK1810" i="2"/>
  <c r="BK1568" i="2"/>
  <c r="J1443" i="2"/>
  <c r="J827" i="2"/>
  <c r="BK451" i="2"/>
  <c r="BK269" i="2"/>
  <c r="BK2210" i="2"/>
  <c r="BK2011" i="2"/>
  <c r="J1893" i="2"/>
  <c r="J1598" i="2"/>
  <c r="J1476" i="2"/>
  <c r="J1416" i="2"/>
  <c r="J1346" i="2"/>
  <c r="J1315" i="2"/>
  <c r="BK1246" i="2"/>
  <c r="J1165" i="2"/>
  <c r="J1047" i="2"/>
  <c r="J770" i="2"/>
  <c r="J652" i="2"/>
  <c r="BK397" i="2"/>
  <c r="J293" i="2"/>
  <c r="J2526" i="2"/>
  <c r="BK2504" i="2"/>
  <c r="J2210" i="2"/>
  <c r="BK2080" i="2"/>
  <c r="BK1967" i="2"/>
  <c r="J1894" i="2"/>
  <c r="BK1682" i="2"/>
  <c r="BK1557" i="2"/>
  <c r="BK1420" i="2"/>
  <c r="BK1327" i="2"/>
  <c r="BK1281" i="2"/>
  <c r="BK1149" i="2"/>
  <c r="BK1029" i="2"/>
  <c r="J730" i="2"/>
  <c r="J645" i="2"/>
  <c r="J410" i="2"/>
  <c r="BK225" i="2"/>
  <c r="BK170" i="3"/>
  <c r="J152" i="3"/>
  <c r="J138" i="3"/>
  <c r="BK108" i="3"/>
  <c r="BK149" i="3"/>
  <c r="J128" i="3"/>
  <c r="J111" i="3"/>
  <c r="BK150" i="3"/>
  <c r="J129" i="3"/>
  <c r="BK243" i="4"/>
  <c r="BK220" i="4"/>
  <c r="J181" i="4"/>
  <c r="J127" i="4"/>
  <c r="J232" i="4"/>
  <c r="BK200" i="4"/>
  <c r="J167" i="4"/>
  <c r="J259" i="4"/>
  <c r="BK226" i="4"/>
  <c r="BK189" i="4"/>
  <c r="J130" i="4"/>
  <c r="BK241" i="4"/>
  <c r="J213" i="4"/>
  <c r="J184" i="4"/>
  <c r="BK152" i="4"/>
  <c r="BK324" i="5"/>
  <c r="J283" i="5"/>
  <c r="J249" i="5"/>
  <c r="BK183" i="5"/>
  <c r="J149" i="5"/>
  <c r="BK126" i="5"/>
  <c r="J275" i="5"/>
  <c r="J233" i="5"/>
  <c r="J205" i="5"/>
  <c r="BK164" i="5"/>
  <c r="BK133" i="5"/>
  <c r="BK289" i="5"/>
  <c r="BK244" i="5"/>
  <c r="J208" i="5"/>
  <c r="J168" i="5"/>
  <c r="J139" i="5"/>
  <c r="BK308" i="5"/>
  <c r="J262" i="5"/>
  <c r="J227" i="5"/>
  <c r="BK177" i="5"/>
  <c r="J152" i="5"/>
  <c r="BK165" i="6"/>
  <c r="J116" i="6"/>
  <c r="J144" i="6"/>
  <c r="J119" i="6"/>
  <c r="BK159" i="6"/>
  <c r="BK128" i="6"/>
  <c r="BK149" i="7"/>
  <c r="BK110" i="7"/>
  <c r="J123" i="7"/>
  <c r="J2215" i="2"/>
  <c r="J2067" i="2"/>
  <c r="J1985" i="2"/>
  <c r="J1917" i="2"/>
  <c r="BK1842" i="2"/>
  <c r="BK1607" i="2"/>
  <c r="J1516" i="2"/>
  <c r="J1434" i="2"/>
  <c r="J1355" i="2"/>
  <c r="J1238" i="2"/>
  <c r="BK1133" i="2"/>
  <c r="BK1047" i="2"/>
  <c r="J734" i="2"/>
  <c r="BK633" i="2"/>
  <c r="J291" i="2"/>
  <c r="BK172" i="2"/>
  <c r="BK2215" i="2"/>
  <c r="BK1976" i="2"/>
  <c r="J1898" i="2"/>
  <c r="J1723" i="2"/>
  <c r="J1557" i="2"/>
  <c r="J1408" i="2"/>
  <c r="BK1307" i="2"/>
  <c r="J1242" i="2"/>
  <c r="BK1131" i="2"/>
  <c r="J856" i="2"/>
  <c r="BK734" i="2"/>
  <c r="BK369" i="2"/>
  <c r="J234" i="2"/>
  <c r="J2305" i="2"/>
  <c r="BK2107" i="2"/>
  <c r="J1982" i="2"/>
  <c r="BK1894" i="2"/>
  <c r="J1608" i="2"/>
  <c r="BK1469" i="2"/>
  <c r="BK1436" i="2"/>
  <c r="J1388" i="2"/>
  <c r="BK1340" i="2"/>
  <c r="BK1263" i="2"/>
  <c r="BK1192" i="2"/>
  <c r="BK1070" i="2"/>
  <c r="BK835" i="2"/>
  <c r="J751" i="2"/>
  <c r="J639" i="2"/>
  <c r="BK390" i="2"/>
  <c r="J225" i="2"/>
  <c r="BK2534" i="2"/>
  <c r="BK2507" i="2"/>
  <c r="BK2264" i="2"/>
  <c r="BK2069" i="2"/>
  <c r="J1946" i="2"/>
  <c r="BK1893" i="2"/>
  <c r="BK1625" i="2"/>
  <c r="BK1540" i="2"/>
  <c r="BK1403" i="2"/>
  <c r="BK1319" i="2"/>
  <c r="J1223" i="2"/>
  <c r="J1122" i="2"/>
  <c r="BK1049" i="2"/>
  <c r="J756" i="2"/>
  <c r="BK465" i="2"/>
  <c r="BK357" i="2"/>
  <c r="J173" i="2"/>
  <c r="BK116" i="3"/>
  <c r="J148" i="3"/>
  <c r="J140" i="3"/>
  <c r="BK133" i="3"/>
  <c r="BK115" i="3"/>
  <c r="BK169" i="3"/>
  <c r="BK152" i="3"/>
  <c r="BK127" i="3"/>
  <c r="J242" i="4"/>
  <c r="BK197" i="4"/>
  <c r="J153" i="4"/>
  <c r="BK258" i="4"/>
  <c r="BK213" i="4"/>
  <c r="J185" i="4"/>
  <c r="J151" i="4"/>
  <c r="BK119" i="4"/>
  <c r="BK224" i="4"/>
  <c r="BK165" i="4"/>
  <c r="J253" i="4"/>
  <c r="J225" i="4"/>
  <c r="BK195" i="4"/>
  <c r="BK167" i="4"/>
  <c r="BK125" i="4"/>
  <c r="J290" i="5"/>
  <c r="BK251" i="5"/>
  <c r="J204" i="5"/>
  <c r="BK171" i="5"/>
  <c r="J134" i="5"/>
  <c r="J304" i="5"/>
  <c r="BK254" i="5"/>
  <c r="BK216" i="5"/>
  <c r="J163" i="5"/>
  <c r="J141" i="5"/>
  <c r="J308" i="5"/>
  <c r="BK287" i="5"/>
  <c r="J245" i="5"/>
  <c r="BK209" i="5"/>
  <c r="BK179" i="5"/>
  <c r="BK141" i="5"/>
  <c r="BK321" i="5"/>
  <c r="BK268" i="5"/>
  <c r="J222" i="5"/>
  <c r="BK175" i="5"/>
  <c r="J153" i="5"/>
  <c r="J122" i="5"/>
  <c r="BK123" i="6"/>
  <c r="BK153" i="6"/>
  <c r="J120" i="6"/>
  <c r="J133" i="6"/>
  <c r="BK149" i="6"/>
  <c r="J117" i="6"/>
  <c r="BK95" i="7"/>
  <c r="J114" i="7"/>
  <c r="BK2279" i="2"/>
  <c r="J2081" i="2"/>
  <c r="BK1970" i="2"/>
  <c r="J1883" i="2"/>
  <c r="J1641" i="2"/>
  <c r="BK1585" i="2"/>
  <c r="J1479" i="2"/>
  <c r="BK1369" i="2"/>
  <c r="BK1279" i="2"/>
  <c r="BK1137" i="2"/>
  <c r="J1063" i="2"/>
  <c r="J793" i="2"/>
  <c r="BK639" i="2"/>
  <c r="J254" i="2"/>
  <c r="BK143" i="2"/>
  <c r="BK2175" i="2"/>
  <c r="BK2005" i="2"/>
  <c r="J1950" i="2"/>
  <c r="J1876" i="2"/>
  <c r="J1614" i="2"/>
  <c r="J1510" i="2"/>
  <c r="J1405" i="2"/>
  <c r="BK1303" i="2"/>
  <c r="J1192" i="2"/>
  <c r="J1096" i="2"/>
  <c r="BK827" i="2"/>
  <c r="BK463" i="2"/>
  <c r="J324" i="2"/>
  <c r="BK163" i="2"/>
  <c r="J2237" i="2"/>
  <c r="BK2116" i="2"/>
  <c r="J1971" i="2"/>
  <c r="J1884" i="2"/>
  <c r="J1618" i="2"/>
  <c r="BK1471" i="2"/>
  <c r="BK1397" i="2"/>
  <c r="J1292" i="2"/>
  <c r="BK1189" i="2"/>
  <c r="J1069" i="2"/>
  <c r="BK820" i="2"/>
  <c r="BK709" i="2"/>
  <c r="BK641" i="2"/>
  <c r="J362" i="2"/>
  <c r="BK238" i="2"/>
  <c r="J2542" i="2"/>
  <c r="J2518" i="2"/>
  <c r="J2347" i="2"/>
  <c r="BK2185" i="2"/>
  <c r="BK2061" i="2"/>
  <c r="J1958" i="2"/>
  <c r="BK1756" i="2"/>
  <c r="J1553" i="2"/>
  <c r="J1441" i="2"/>
  <c r="BK1335" i="2"/>
  <c r="J1289" i="2"/>
  <c r="BK1175" i="2"/>
  <c r="BK1105" i="2"/>
  <c r="BK791" i="2"/>
  <c r="BK652" i="2"/>
  <c r="BK404" i="2"/>
  <c r="BK254" i="2"/>
  <c r="J162" i="3"/>
  <c r="BK146" i="3"/>
  <c r="BK106" i="3"/>
  <c r="BK156" i="3"/>
  <c r="J110" i="3"/>
  <c r="BK155" i="3"/>
  <c r="J133" i="3"/>
  <c r="BK107" i="3"/>
  <c r="BK208" i="4"/>
  <c r="J170" i="4"/>
  <c r="BK235" i="4"/>
  <c r="BK199" i="4"/>
  <c r="BK172" i="4"/>
  <c r="J132" i="4"/>
  <c r="BK245" i="4"/>
  <c r="BK216" i="4"/>
  <c r="BK141" i="4"/>
  <c r="J238" i="4"/>
  <c r="BK221" i="4"/>
  <c r="J199" i="4"/>
  <c r="BK162" i="4"/>
  <c r="BK138" i="4"/>
  <c r="J310" i="5"/>
  <c r="J252" i="5"/>
  <c r="BK218" i="5"/>
  <c r="J161" i="5"/>
  <c r="J131" i="5"/>
  <c r="BK296" i="5"/>
  <c r="BK253" i="5"/>
  <c r="BK221" i="5"/>
  <c r="J180" i="5"/>
  <c r="BK159" i="5"/>
  <c r="J120" i="5"/>
  <c r="J300" i="5"/>
  <c r="BK250" i="5"/>
  <c r="BK207" i="5"/>
  <c r="BK161" i="5"/>
  <c r="J126" i="5"/>
  <c r="J289" i="5"/>
  <c r="BK232" i="5"/>
  <c r="J181" i="5"/>
  <c r="BK148" i="5"/>
  <c r="BK164" i="6"/>
  <c r="BK113" i="6"/>
  <c r="BK138" i="6"/>
  <c r="J123" i="6"/>
  <c r="J146" i="6"/>
  <c r="J165" i="6"/>
  <c r="BK130" i="6"/>
  <c r="BK114" i="7"/>
  <c r="J100" i="7"/>
  <c r="P1111" i="2" l="1"/>
  <c r="T126" i="2"/>
  <c r="R200" i="2"/>
  <c r="R191" i="2"/>
  <c r="BK261" i="2"/>
  <c r="J261" i="2" s="1"/>
  <c r="J69" i="2" s="1"/>
  <c r="P340" i="2"/>
  <c r="P440" i="2"/>
  <c r="P708" i="2"/>
  <c r="T1028" i="2"/>
  <c r="T1027" i="2"/>
  <c r="T1077" i="2"/>
  <c r="T1121" i="2"/>
  <c r="BK1151" i="2"/>
  <c r="J1151" i="2" s="1"/>
  <c r="J81" i="2" s="1"/>
  <c r="BK1181" i="2"/>
  <c r="J1181" i="2"/>
  <c r="J82" i="2"/>
  <c r="R1191" i="2"/>
  <c r="R1280" i="2"/>
  <c r="R1291" i="2"/>
  <c r="BK1339" i="2"/>
  <c r="J1339" i="2" s="1"/>
  <c r="J86" i="2" s="1"/>
  <c r="T1421" i="2"/>
  <c r="T1504" i="2"/>
  <c r="T1593" i="2"/>
  <c r="BK1938" i="2"/>
  <c r="J1938" i="2"/>
  <c r="J91" i="2"/>
  <c r="R2018" i="2"/>
  <c r="BK2106" i="2"/>
  <c r="J2106" i="2"/>
  <c r="J93" i="2"/>
  <c r="P2122" i="2"/>
  <c r="T2187" i="2"/>
  <c r="BK2321" i="2"/>
  <c r="J2321" i="2"/>
  <c r="J97" i="2" s="1"/>
  <c r="P2348" i="2"/>
  <c r="P2512" i="2"/>
  <c r="P101" i="3"/>
  <c r="T109" i="3"/>
  <c r="T113" i="3"/>
  <c r="R126" i="3"/>
  <c r="T141" i="3"/>
  <c r="T161" i="3"/>
  <c r="T164" i="3"/>
  <c r="BK110" i="4"/>
  <c r="J110" i="4"/>
  <c r="J69" i="4" s="1"/>
  <c r="BK126" i="4"/>
  <c r="J126" i="4"/>
  <c r="J70" i="4" s="1"/>
  <c r="BK131" i="4"/>
  <c r="J131" i="4"/>
  <c r="J72" i="4"/>
  <c r="BK137" i="4"/>
  <c r="J137" i="4" s="1"/>
  <c r="J73" i="4" s="1"/>
  <c r="R150" i="4"/>
  <c r="R145" i="4" s="1"/>
  <c r="P169" i="4"/>
  <c r="P183" i="4"/>
  <c r="R206" i="4"/>
  <c r="BK247" i="4"/>
  <c r="J247" i="4" s="1"/>
  <c r="J83" i="4" s="1"/>
  <c r="BK255" i="4"/>
  <c r="J255" i="4" s="1"/>
  <c r="J84" i="4" s="1"/>
  <c r="BK106" i="5"/>
  <c r="J106" i="5"/>
  <c r="J69" i="5"/>
  <c r="P109" i="5"/>
  <c r="BK256" i="5"/>
  <c r="BK255" i="5" s="1"/>
  <c r="J255" i="5" s="1"/>
  <c r="J71" i="5" s="1"/>
  <c r="P267" i="5"/>
  <c r="T281" i="5"/>
  <c r="T280" i="5"/>
  <c r="R309" i="5"/>
  <c r="P322" i="5"/>
  <c r="P317" i="5" s="1"/>
  <c r="P104" i="6"/>
  <c r="P111" i="6"/>
  <c r="T115" i="6"/>
  <c r="T129" i="6"/>
  <c r="P135" i="6"/>
  <c r="P150" i="6"/>
  <c r="P155" i="6"/>
  <c r="R158" i="6"/>
  <c r="BK163" i="6"/>
  <c r="J163" i="6" s="1"/>
  <c r="J78" i="6" s="1"/>
  <c r="T94" i="7"/>
  <c r="P118" i="7"/>
  <c r="R126" i="2"/>
  <c r="BK200" i="2"/>
  <c r="J200" i="2" s="1"/>
  <c r="J68" i="2" s="1"/>
  <c r="R261" i="2"/>
  <c r="T340" i="2"/>
  <c r="T440" i="2"/>
  <c r="R708" i="2"/>
  <c r="P1028" i="2"/>
  <c r="P1027" i="2"/>
  <c r="P450" i="2" s="1"/>
  <c r="P1077" i="2"/>
  <c r="BK1121" i="2"/>
  <c r="J1121" i="2"/>
  <c r="J78" i="2"/>
  <c r="P1151" i="2"/>
  <c r="R1181" i="2"/>
  <c r="BK1191" i="2"/>
  <c r="J1191" i="2" s="1"/>
  <c r="J83" i="2" s="1"/>
  <c r="P1280" i="2"/>
  <c r="BK1291" i="2"/>
  <c r="J1291" i="2"/>
  <c r="J85" i="2"/>
  <c r="T1339" i="2"/>
  <c r="BK1421" i="2"/>
  <c r="J1421" i="2" s="1"/>
  <c r="J87" i="2" s="1"/>
  <c r="P1504" i="2"/>
  <c r="BK1593" i="2"/>
  <c r="J1593" i="2"/>
  <c r="J90" i="2"/>
  <c r="R1938" i="2"/>
  <c r="BK2018" i="2"/>
  <c r="J2018" i="2" s="1"/>
  <c r="J92" i="2" s="1"/>
  <c r="P2106" i="2"/>
  <c r="BK2122" i="2"/>
  <c r="J2122" i="2"/>
  <c r="J94" i="2"/>
  <c r="P2187" i="2"/>
  <c r="P2309" i="2"/>
  <c r="T2309" i="2"/>
  <c r="T2348" i="2"/>
  <c r="BK2512" i="2"/>
  <c r="J2512" i="2"/>
  <c r="J99" i="2"/>
  <c r="R101" i="3"/>
  <c r="BK109" i="3"/>
  <c r="J109" i="3"/>
  <c r="J70" i="3" s="1"/>
  <c r="P113" i="3"/>
  <c r="BK126" i="3"/>
  <c r="J126" i="3"/>
  <c r="J72" i="3"/>
  <c r="R141" i="3"/>
  <c r="R161" i="3"/>
  <c r="R164" i="3"/>
  <c r="P110" i="4"/>
  <c r="R126" i="4"/>
  <c r="R131" i="4"/>
  <c r="P137" i="4"/>
  <c r="P150" i="4"/>
  <c r="P145" i="4"/>
  <c r="R169" i="4"/>
  <c r="R183" i="4"/>
  <c r="T206" i="4"/>
  <c r="R247" i="4"/>
  <c r="T255" i="4"/>
  <c r="R106" i="5"/>
  <c r="T106" i="5"/>
  <c r="BK109" i="5"/>
  <c r="BK105" i="5" s="1"/>
  <c r="T256" i="5"/>
  <c r="T255" i="5" s="1"/>
  <c r="BK267" i="5"/>
  <c r="J267" i="5"/>
  <c r="J73" i="5"/>
  <c r="R281" i="5"/>
  <c r="R280" i="5" s="1"/>
  <c r="P309" i="5"/>
  <c r="BK322" i="5"/>
  <c r="J322" i="5" s="1"/>
  <c r="J80" i="5" s="1"/>
  <c r="BK104" i="6"/>
  <c r="J104" i="6"/>
  <c r="J69" i="6"/>
  <c r="BK111" i="6"/>
  <c r="J111" i="6"/>
  <c r="J70" i="6" s="1"/>
  <c r="BK115" i="6"/>
  <c r="J115" i="6" s="1"/>
  <c r="J71" i="6" s="1"/>
  <c r="BK129" i="6"/>
  <c r="J129" i="6"/>
  <c r="J72" i="6" s="1"/>
  <c r="BK135" i="6"/>
  <c r="J135" i="6" s="1"/>
  <c r="J73" i="6" s="1"/>
  <c r="BK150" i="6"/>
  <c r="J150" i="6"/>
  <c r="J74" i="6"/>
  <c r="BK155" i="6"/>
  <c r="J155" i="6" s="1"/>
  <c r="J75" i="6" s="1"/>
  <c r="BK158" i="6"/>
  <c r="J158" i="6" s="1"/>
  <c r="J76" i="6" s="1"/>
  <c r="R163" i="6"/>
  <c r="BK103" i="7"/>
  <c r="J103" i="7"/>
  <c r="J66" i="7" s="1"/>
  <c r="R118" i="7"/>
  <c r="BK126" i="2"/>
  <c r="J126" i="2" s="1"/>
  <c r="J66" i="2" s="1"/>
  <c r="P200" i="2"/>
  <c r="P191" i="2"/>
  <c r="T261" i="2"/>
  <c r="BK340" i="2"/>
  <c r="J340" i="2"/>
  <c r="J70" i="2" s="1"/>
  <c r="BK440" i="2"/>
  <c r="J440" i="2" s="1"/>
  <c r="J71" i="2" s="1"/>
  <c r="T708" i="2"/>
  <c r="T450" i="2"/>
  <c r="R1028" i="2"/>
  <c r="R1027" i="2"/>
  <c r="BK1077" i="2"/>
  <c r="J1077" i="2" s="1"/>
  <c r="J76" i="2" s="1"/>
  <c r="R1121" i="2"/>
  <c r="T1151" i="2"/>
  <c r="T1181" i="2"/>
  <c r="T1191" i="2"/>
  <c r="T1280" i="2"/>
  <c r="P1291" i="2"/>
  <c r="R1339" i="2"/>
  <c r="P1421" i="2"/>
  <c r="R1504" i="2"/>
  <c r="R1593" i="2"/>
  <c r="P1938" i="2"/>
  <c r="P2018" i="2"/>
  <c r="T2106" i="2"/>
  <c r="T2122" i="2"/>
  <c r="R2187" i="2"/>
  <c r="P2321" i="2"/>
  <c r="R2348" i="2"/>
  <c r="T2512" i="2"/>
  <c r="T101" i="3"/>
  <c r="R109" i="3"/>
  <c r="R113" i="3"/>
  <c r="P126" i="3"/>
  <c r="BK141" i="3"/>
  <c r="J141" i="3" s="1"/>
  <c r="J73" i="3" s="1"/>
  <c r="BK161" i="3"/>
  <c r="J161" i="3"/>
  <c r="J74" i="3" s="1"/>
  <c r="BK164" i="3"/>
  <c r="J164" i="3" s="1"/>
  <c r="J75" i="3" s="1"/>
  <c r="R110" i="4"/>
  <c r="P126" i="4"/>
  <c r="P131" i="4"/>
  <c r="T137" i="4"/>
  <c r="T150" i="4"/>
  <c r="T145" i="4"/>
  <c r="BK169" i="4"/>
  <c r="J169" i="4" s="1"/>
  <c r="J80" i="4" s="1"/>
  <c r="BK183" i="4"/>
  <c r="J183" i="4"/>
  <c r="J81" i="4"/>
  <c r="P206" i="4"/>
  <c r="P247" i="4"/>
  <c r="P255" i="4"/>
  <c r="P106" i="5"/>
  <c r="T109" i="5"/>
  <c r="P256" i="5"/>
  <c r="P255" i="5"/>
  <c r="T267" i="5"/>
  <c r="P281" i="5"/>
  <c r="P280" i="5"/>
  <c r="T309" i="5"/>
  <c r="T322" i="5"/>
  <c r="T317" i="5" s="1"/>
  <c r="R104" i="6"/>
  <c r="R111" i="6"/>
  <c r="R115" i="6"/>
  <c r="R129" i="6"/>
  <c r="T135" i="6"/>
  <c r="T150" i="6"/>
  <c r="T155" i="6"/>
  <c r="T158" i="6"/>
  <c r="P163" i="6"/>
  <c r="BK94" i="7"/>
  <c r="R94" i="7"/>
  <c r="R103" i="7"/>
  <c r="BK118" i="7"/>
  <c r="J118" i="7" s="1"/>
  <c r="J67" i="7" s="1"/>
  <c r="BK146" i="7"/>
  <c r="J146" i="7"/>
  <c r="J70" i="7"/>
  <c r="P126" i="2"/>
  <c r="T200" i="2"/>
  <c r="T191" i="2"/>
  <c r="P261" i="2"/>
  <c r="R340" i="2"/>
  <c r="R440" i="2"/>
  <c r="BK708" i="2"/>
  <c r="J708" i="2"/>
  <c r="J73" i="2"/>
  <c r="BK1028" i="2"/>
  <c r="J1028" i="2"/>
  <c r="J75" i="2" s="1"/>
  <c r="R1077" i="2"/>
  <c r="P1121" i="2"/>
  <c r="R1151" i="2"/>
  <c r="P1181" i="2"/>
  <c r="P1191" i="2"/>
  <c r="BK1280" i="2"/>
  <c r="J1280" i="2"/>
  <c r="J84" i="2" s="1"/>
  <c r="T1291" i="2"/>
  <c r="P1339" i="2"/>
  <c r="R1421" i="2"/>
  <c r="BK1504" i="2"/>
  <c r="J1504" i="2"/>
  <c r="J88" i="2" s="1"/>
  <c r="P1593" i="2"/>
  <c r="T1938" i="2"/>
  <c r="T2018" i="2"/>
  <c r="R2106" i="2"/>
  <c r="R2122" i="2"/>
  <c r="BK2187" i="2"/>
  <c r="J2187" i="2"/>
  <c r="J95" i="2" s="1"/>
  <c r="BK2309" i="2"/>
  <c r="J2309" i="2" s="1"/>
  <c r="J96" i="2" s="1"/>
  <c r="R2309" i="2"/>
  <c r="R2321" i="2"/>
  <c r="T2321" i="2"/>
  <c r="BK2348" i="2"/>
  <c r="J2348" i="2" s="1"/>
  <c r="J98" i="2" s="1"/>
  <c r="R2512" i="2"/>
  <c r="BK101" i="3"/>
  <c r="J101" i="3" s="1"/>
  <c r="J69" i="3" s="1"/>
  <c r="P109" i="3"/>
  <c r="BK113" i="3"/>
  <c r="J113" i="3" s="1"/>
  <c r="J71" i="3" s="1"/>
  <c r="T126" i="3"/>
  <c r="P141" i="3"/>
  <c r="P161" i="3"/>
  <c r="P164" i="3"/>
  <c r="T110" i="4"/>
  <c r="T126" i="4"/>
  <c r="T131" i="4"/>
  <c r="R137" i="4"/>
  <c r="BK150" i="4"/>
  <c r="J150" i="4"/>
  <c r="J77" i="4" s="1"/>
  <c r="T169" i="4"/>
  <c r="T183" i="4"/>
  <c r="BK206" i="4"/>
  <c r="J206" i="4" s="1"/>
  <c r="J82" i="4" s="1"/>
  <c r="T247" i="4"/>
  <c r="R255" i="4"/>
  <c r="R109" i="5"/>
  <c r="R256" i="5"/>
  <c r="R255" i="5"/>
  <c r="R267" i="5"/>
  <c r="BK281" i="5"/>
  <c r="BK280" i="5" s="1"/>
  <c r="J280" i="5" s="1"/>
  <c r="J74" i="5" s="1"/>
  <c r="BK309" i="5"/>
  <c r="J309" i="5"/>
  <c r="J76" i="5"/>
  <c r="R322" i="5"/>
  <c r="R317" i="5" s="1"/>
  <c r="T104" i="6"/>
  <c r="T111" i="6"/>
  <c r="P115" i="6"/>
  <c r="P129" i="6"/>
  <c r="R135" i="6"/>
  <c r="R150" i="6"/>
  <c r="R155" i="6"/>
  <c r="P158" i="6"/>
  <c r="T163" i="6"/>
  <c r="P94" i="7"/>
  <c r="P103" i="7"/>
  <c r="T103" i="7"/>
  <c r="T118" i="7"/>
  <c r="P146" i="7"/>
  <c r="R146" i="7"/>
  <c r="T146" i="7"/>
  <c r="BK2541" i="2"/>
  <c r="J2541" i="2" s="1"/>
  <c r="J101" i="2" s="1"/>
  <c r="BK129" i="4"/>
  <c r="J129" i="4"/>
  <c r="J71" i="4"/>
  <c r="BK146" i="4"/>
  <c r="J146" i="4" s="1"/>
  <c r="J75" i="4" s="1"/>
  <c r="BK320" i="5"/>
  <c r="J320" i="5"/>
  <c r="J79" i="5" s="1"/>
  <c r="BK1111" i="2"/>
  <c r="J1111" i="2"/>
  <c r="J77" i="2"/>
  <c r="BK1148" i="2"/>
  <c r="J1148" i="2" s="1"/>
  <c r="J79" i="2" s="1"/>
  <c r="BK191" i="2"/>
  <c r="J191" i="2" s="1"/>
  <c r="J67" i="2" s="1"/>
  <c r="BK1590" i="2"/>
  <c r="J1590" i="2"/>
  <c r="J89" i="2" s="1"/>
  <c r="BK148" i="4"/>
  <c r="J148" i="4" s="1"/>
  <c r="J76" i="4" s="1"/>
  <c r="BK318" i="5"/>
  <c r="J318" i="5" s="1"/>
  <c r="J78" i="5" s="1"/>
  <c r="BK136" i="7"/>
  <c r="J136" i="7" s="1"/>
  <c r="J68" i="7" s="1"/>
  <c r="BK141" i="7"/>
  <c r="J141" i="7"/>
  <c r="J69" i="7" s="1"/>
  <c r="BK166" i="4"/>
  <c r="J166" i="4"/>
  <c r="J78" i="4"/>
  <c r="BK161" i="6"/>
  <c r="J161" i="6" s="1"/>
  <c r="J77" i="6" s="1"/>
  <c r="F59" i="7"/>
  <c r="BE112" i="7"/>
  <c r="E50" i="7"/>
  <c r="BE95" i="7"/>
  <c r="BE114" i="7"/>
  <c r="BE131" i="7"/>
  <c r="BE149" i="7"/>
  <c r="J56" i="7"/>
  <c r="BE123" i="7"/>
  <c r="BE100" i="7"/>
  <c r="BE104" i="7"/>
  <c r="BE108" i="7"/>
  <c r="BE110" i="7"/>
  <c r="BE119" i="7"/>
  <c r="BE137" i="7"/>
  <c r="BE142" i="7"/>
  <c r="BE147" i="7"/>
  <c r="J256" i="5"/>
  <c r="J72" i="5"/>
  <c r="J281" i="5"/>
  <c r="J75" i="5" s="1"/>
  <c r="F99" i="6"/>
  <c r="BE112" i="6"/>
  <c r="BE123" i="6"/>
  <c r="BE124" i="6"/>
  <c r="BE131" i="6"/>
  <c r="BE138" i="6"/>
  <c r="BE143" i="6"/>
  <c r="BE160" i="6"/>
  <c r="BE165" i="6"/>
  <c r="J60" i="6"/>
  <c r="BE107" i="6"/>
  <c r="BE108" i="6"/>
  <c r="BE113" i="6"/>
  <c r="BE117" i="6"/>
  <c r="BE119" i="6"/>
  <c r="BE120" i="6"/>
  <c r="BE121" i="6"/>
  <c r="BE122" i="6"/>
  <c r="BE130" i="6"/>
  <c r="BE133" i="6"/>
  <c r="BE134" i="6"/>
  <c r="BE136" i="6"/>
  <c r="BE137" i="6"/>
  <c r="BE139" i="6"/>
  <c r="BE142" i="6"/>
  <c r="BE146" i="6"/>
  <c r="BE153" i="6"/>
  <c r="BE154" i="6"/>
  <c r="BE157" i="6"/>
  <c r="BE159" i="6"/>
  <c r="E52" i="6"/>
  <c r="BE106" i="6"/>
  <c r="BE110" i="6"/>
  <c r="BE118" i="6"/>
  <c r="BE125" i="6"/>
  <c r="BE127" i="6"/>
  <c r="BE141" i="6"/>
  <c r="BE144" i="6"/>
  <c r="BE148" i="6"/>
  <c r="BE151" i="6"/>
  <c r="BE152" i="6"/>
  <c r="BE162" i="6"/>
  <c r="BE164" i="6"/>
  <c r="BE105" i="6"/>
  <c r="BE109" i="6"/>
  <c r="BE114" i="6"/>
  <c r="BE116" i="6"/>
  <c r="BE126" i="6"/>
  <c r="BE128" i="6"/>
  <c r="BE132" i="6"/>
  <c r="BE140" i="6"/>
  <c r="BE145" i="6"/>
  <c r="BE147" i="6"/>
  <c r="BE149" i="6"/>
  <c r="BE156" i="6"/>
  <c r="F63" i="5"/>
  <c r="BE108" i="5"/>
  <c r="BE110" i="5"/>
  <c r="BE111" i="5"/>
  <c r="BE120" i="5"/>
  <c r="BE127" i="5"/>
  <c r="BE133" i="5"/>
  <c r="BE139" i="5"/>
  <c r="BE140" i="5"/>
  <c r="BE141" i="5"/>
  <c r="BE142" i="5"/>
  <c r="BE144" i="5"/>
  <c r="BE145" i="5"/>
  <c r="BE155" i="5"/>
  <c r="BE157" i="5"/>
  <c r="BE158" i="5"/>
  <c r="BE174" i="5"/>
  <c r="BE178" i="5"/>
  <c r="BE179" i="5"/>
  <c r="BE181" i="5"/>
  <c r="BE183" i="5"/>
  <c r="BE188" i="5"/>
  <c r="BE201" i="5"/>
  <c r="BE205" i="5"/>
  <c r="BE206" i="5"/>
  <c r="BE207" i="5"/>
  <c r="BE216" i="5"/>
  <c r="BE218" i="5"/>
  <c r="BE220" i="5"/>
  <c r="BE226" i="5"/>
  <c r="BE227" i="5"/>
  <c r="BE229" i="5"/>
  <c r="BE233" i="5"/>
  <c r="BE243" i="5"/>
  <c r="BE247" i="5"/>
  <c r="BE254" i="5"/>
  <c r="BE264" i="5"/>
  <c r="BE272" i="5"/>
  <c r="BE283" i="5"/>
  <c r="BE287" i="5"/>
  <c r="BE289" i="5"/>
  <c r="BE296" i="5"/>
  <c r="BE303" i="5"/>
  <c r="BE307" i="5"/>
  <c r="BE313" i="5"/>
  <c r="BE319" i="5"/>
  <c r="J98" i="5"/>
  <c r="BE114" i="5"/>
  <c r="BE117" i="5"/>
  <c r="BE128" i="5"/>
  <c r="BE132" i="5"/>
  <c r="BE134" i="5"/>
  <c r="BE146" i="5"/>
  <c r="BE149" i="5"/>
  <c r="BE150" i="5"/>
  <c r="BE151" i="5"/>
  <c r="BE152" i="5"/>
  <c r="BE153" i="5"/>
  <c r="BE159" i="5"/>
  <c r="BE160" i="5"/>
  <c r="BE161" i="5"/>
  <c r="BE162" i="5"/>
  <c r="BE163" i="5"/>
  <c r="BE164" i="5"/>
  <c r="BE165" i="5"/>
  <c r="BE166" i="5"/>
  <c r="BE169" i="5"/>
  <c r="BE170" i="5"/>
  <c r="BE172" i="5"/>
  <c r="BE173" i="5"/>
  <c r="BE176" i="5"/>
  <c r="BE177" i="5"/>
  <c r="BE180" i="5"/>
  <c r="BE185" i="5"/>
  <c r="BE186" i="5"/>
  <c r="BE217" i="5"/>
  <c r="BE219" i="5"/>
  <c r="BE225" i="5"/>
  <c r="BE232" i="5"/>
  <c r="BE235" i="5"/>
  <c r="BE241" i="5"/>
  <c r="BE248" i="5"/>
  <c r="BE250" i="5"/>
  <c r="BE257" i="5"/>
  <c r="BE259" i="5"/>
  <c r="BE263" i="5"/>
  <c r="BE265" i="5"/>
  <c r="BE275" i="5"/>
  <c r="BE291" i="5"/>
  <c r="BE305" i="5"/>
  <c r="BE314" i="5"/>
  <c r="BE316" i="5"/>
  <c r="BE323" i="5"/>
  <c r="E90" i="5"/>
  <c r="BE107" i="5"/>
  <c r="BE121" i="5"/>
  <c r="BE123" i="5"/>
  <c r="BE125" i="5"/>
  <c r="BE126" i="5"/>
  <c r="BE129" i="5"/>
  <c r="BE130" i="5"/>
  <c r="BE131" i="5"/>
  <c r="BE143" i="5"/>
  <c r="BE147" i="5"/>
  <c r="BE148" i="5"/>
  <c r="BE156" i="5"/>
  <c r="BE171" i="5"/>
  <c r="BE182" i="5"/>
  <c r="BE184" i="5"/>
  <c r="BE187" i="5"/>
  <c r="BE189" i="5"/>
  <c r="BE195" i="5"/>
  <c r="BE198" i="5"/>
  <c r="BE204" i="5"/>
  <c r="BE208" i="5"/>
  <c r="BE211" i="5"/>
  <c r="BE212" i="5"/>
  <c r="BE222" i="5"/>
  <c r="BE234" i="5"/>
  <c r="BE239" i="5"/>
  <c r="BE244" i="5"/>
  <c r="BE249" i="5"/>
  <c r="BE251" i="5"/>
  <c r="BE258" i="5"/>
  <c r="BE266" i="5"/>
  <c r="BE273" i="5"/>
  <c r="BE279" i="5"/>
  <c r="BE282" i="5"/>
  <c r="BE300" i="5"/>
  <c r="BE304" i="5"/>
  <c r="BE306" i="5"/>
  <c r="BE308" i="5"/>
  <c r="BE122" i="5"/>
  <c r="BE124" i="5"/>
  <c r="BE135" i="5"/>
  <c r="BE154" i="5"/>
  <c r="BE167" i="5"/>
  <c r="BE168" i="5"/>
  <c r="BE175" i="5"/>
  <c r="BE190" i="5"/>
  <c r="BE191" i="5"/>
  <c r="BE192" i="5"/>
  <c r="BE209" i="5"/>
  <c r="BE213" i="5"/>
  <c r="BE221" i="5"/>
  <c r="BE228" i="5"/>
  <c r="BE236" i="5"/>
  <c r="BE237" i="5"/>
  <c r="BE242" i="5"/>
  <c r="BE245" i="5"/>
  <c r="BE252" i="5"/>
  <c r="BE253" i="5"/>
  <c r="BE260" i="5"/>
  <c r="BE261" i="5"/>
  <c r="BE262" i="5"/>
  <c r="BE268" i="5"/>
  <c r="BE269" i="5"/>
  <c r="BE274" i="5"/>
  <c r="BE278" i="5"/>
  <c r="BE288" i="5"/>
  <c r="BE290" i="5"/>
  <c r="BE292" i="5"/>
  <c r="BE293" i="5"/>
  <c r="BE295" i="5"/>
  <c r="BE310" i="5"/>
  <c r="BE311" i="5"/>
  <c r="BE312" i="5"/>
  <c r="BE315" i="5"/>
  <c r="BE321" i="5"/>
  <c r="BE324" i="5"/>
  <c r="E52" i="4"/>
  <c r="F63" i="4"/>
  <c r="BE114" i="4"/>
  <c r="BE119" i="4"/>
  <c r="BE132" i="4"/>
  <c r="BE147" i="4"/>
  <c r="BE152" i="4"/>
  <c r="BE161" i="4"/>
  <c r="BE165" i="4"/>
  <c r="BE167" i="4"/>
  <c r="BE174" i="4"/>
  <c r="BE190" i="4"/>
  <c r="BE191" i="4"/>
  <c r="BE192" i="4"/>
  <c r="BE193" i="4"/>
  <c r="BE197" i="4"/>
  <c r="BE201" i="4"/>
  <c r="BE209" i="4"/>
  <c r="BE212" i="4"/>
  <c r="BE214" i="4"/>
  <c r="BE215" i="4"/>
  <c r="BE220" i="4"/>
  <c r="BE224" i="4"/>
  <c r="BE225" i="4"/>
  <c r="BE227" i="4"/>
  <c r="BE229" i="4"/>
  <c r="BE238" i="4"/>
  <c r="BE239" i="4"/>
  <c r="BE243" i="4"/>
  <c r="BE251" i="4"/>
  <c r="BE252" i="4"/>
  <c r="BE254" i="4"/>
  <c r="J102" i="4"/>
  <c r="BE122" i="4"/>
  <c r="BE125" i="4"/>
  <c r="BE130" i="4"/>
  <c r="BE133" i="4"/>
  <c r="BE138" i="4"/>
  <c r="BE153" i="4"/>
  <c r="BE154" i="4"/>
  <c r="BE155" i="4"/>
  <c r="BE156" i="4"/>
  <c r="BE158" i="4"/>
  <c r="BE162" i="4"/>
  <c r="BE170" i="4"/>
  <c r="BE171" i="4"/>
  <c r="BE172" i="4"/>
  <c r="BE175" i="4"/>
  <c r="BE178" i="4"/>
  <c r="BE179" i="4"/>
  <c r="BE180" i="4"/>
  <c r="BE181" i="4"/>
  <c r="BE184" i="4"/>
  <c r="BE196" i="4"/>
  <c r="BE203" i="4"/>
  <c r="BE207" i="4"/>
  <c r="BE210" i="4"/>
  <c r="BE217" i="4"/>
  <c r="BE218" i="4"/>
  <c r="BE221" i="4"/>
  <c r="BE226" i="4"/>
  <c r="BE230" i="4"/>
  <c r="BE234" i="4"/>
  <c r="BE236" i="4"/>
  <c r="BE241" i="4"/>
  <c r="BE249" i="4"/>
  <c r="BE257" i="4"/>
  <c r="BE258" i="4"/>
  <c r="BE260" i="4"/>
  <c r="BE111" i="4"/>
  <c r="BE141" i="4"/>
  <c r="BE143" i="4"/>
  <c r="BE176" i="4"/>
  <c r="BE177" i="4"/>
  <c r="BE186" i="4"/>
  <c r="BE187" i="4"/>
  <c r="BE188" i="4"/>
  <c r="BE195" i="4"/>
  <c r="BE202" i="4"/>
  <c r="BE204" i="4"/>
  <c r="BE208" i="4"/>
  <c r="BE219" i="4"/>
  <c r="BE222" i="4"/>
  <c r="BE223" i="4"/>
  <c r="BE231" i="4"/>
  <c r="BE232" i="4"/>
  <c r="BE233" i="4"/>
  <c r="BE237" i="4"/>
  <c r="BE240" i="4"/>
  <c r="BE242" i="4"/>
  <c r="BE246" i="4"/>
  <c r="BE248" i="4"/>
  <c r="BE250" i="4"/>
  <c r="BE256" i="4"/>
  <c r="BE259" i="4"/>
  <c r="BE120" i="4"/>
  <c r="BE121" i="4"/>
  <c r="BE123" i="4"/>
  <c r="BE124" i="4"/>
  <c r="BE127" i="4"/>
  <c r="BE128" i="4"/>
  <c r="BE134" i="4"/>
  <c r="BE139" i="4"/>
  <c r="BE140" i="4"/>
  <c r="BE142" i="4"/>
  <c r="BE144" i="4"/>
  <c r="BE149" i="4"/>
  <c r="BE151" i="4"/>
  <c r="BE157" i="4"/>
  <c r="BE173" i="4"/>
  <c r="BE182" i="4"/>
  <c r="BE185" i="4"/>
  <c r="BE189" i="4"/>
  <c r="BE194" i="4"/>
  <c r="BE198" i="4"/>
  <c r="BE199" i="4"/>
  <c r="BE200" i="4"/>
  <c r="BE205" i="4"/>
  <c r="BE211" i="4"/>
  <c r="BE213" i="4"/>
  <c r="BE216" i="4"/>
  <c r="BE228" i="4"/>
  <c r="BE235" i="4"/>
  <c r="BE244" i="4"/>
  <c r="BE245" i="4"/>
  <c r="BE253" i="4"/>
  <c r="BK1027" i="2"/>
  <c r="J1027" i="2" s="1"/>
  <c r="J74" i="2" s="1"/>
  <c r="E52" i="3"/>
  <c r="J93" i="3"/>
  <c r="BE104" i="3"/>
  <c r="BE107" i="3"/>
  <c r="BE108" i="3"/>
  <c r="BE111" i="3"/>
  <c r="BE116" i="3"/>
  <c r="BE120" i="3"/>
  <c r="BE127" i="3"/>
  <c r="BE129" i="3"/>
  <c r="BE132" i="3"/>
  <c r="BE134" i="3"/>
  <c r="BE135" i="3"/>
  <c r="BE138" i="3"/>
  <c r="BE140" i="3"/>
  <c r="BE142" i="3"/>
  <c r="BE144" i="3"/>
  <c r="BE146" i="3"/>
  <c r="BE149" i="3"/>
  <c r="BE151" i="3"/>
  <c r="BE152" i="3"/>
  <c r="BE154" i="3"/>
  <c r="BE156" i="3"/>
  <c r="BE158" i="3"/>
  <c r="BE167" i="3"/>
  <c r="BE103" i="3"/>
  <c r="BE106" i="3"/>
  <c r="BE110" i="3"/>
  <c r="BE112" i="3"/>
  <c r="BE115" i="3"/>
  <c r="BE117" i="3"/>
  <c r="BE119" i="3"/>
  <c r="BE122" i="3"/>
  <c r="BE125" i="3"/>
  <c r="BE128" i="3"/>
  <c r="BE130" i="3"/>
  <c r="BE131" i="3"/>
  <c r="BE137" i="3"/>
  <c r="BE139" i="3"/>
  <c r="BE143" i="3"/>
  <c r="BE148" i="3"/>
  <c r="BE155" i="3"/>
  <c r="BE159" i="3"/>
  <c r="BE162" i="3"/>
  <c r="BE165" i="3"/>
  <c r="BE169" i="3"/>
  <c r="F63" i="3"/>
  <c r="BE102" i="3"/>
  <c r="BE105" i="3"/>
  <c r="BE114" i="3"/>
  <c r="BE118" i="3"/>
  <c r="BE121" i="3"/>
  <c r="BE123" i="3"/>
  <c r="BE124" i="3"/>
  <c r="BE133" i="3"/>
  <c r="BE136" i="3"/>
  <c r="BE145" i="3"/>
  <c r="BE147" i="3"/>
  <c r="BE150" i="3"/>
  <c r="BE153" i="3"/>
  <c r="BE157" i="3"/>
  <c r="BE160" i="3"/>
  <c r="BE163" i="3"/>
  <c r="BE166" i="3"/>
  <c r="BE168" i="3"/>
  <c r="BE170" i="3"/>
  <c r="J56" i="2"/>
  <c r="BE155" i="2"/>
  <c r="BE163" i="2"/>
  <c r="BE178" i="2"/>
  <c r="BE192" i="2"/>
  <c r="BE216" i="2"/>
  <c r="BE221" i="2"/>
  <c r="BE238" i="2"/>
  <c r="BE243" i="2"/>
  <c r="BE258" i="2"/>
  <c r="BE289" i="2"/>
  <c r="BE293" i="2"/>
  <c r="BE295" i="2"/>
  <c r="BE352" i="2"/>
  <c r="BE383" i="2"/>
  <c r="BE390" i="2"/>
  <c r="BE451" i="2"/>
  <c r="BE463" i="2"/>
  <c r="BE627" i="2"/>
  <c r="BE629" i="2"/>
  <c r="BE637" i="2"/>
  <c r="BE639" i="2"/>
  <c r="BE643" i="2"/>
  <c r="BE658" i="2"/>
  <c r="BE689" i="2"/>
  <c r="BE696" i="2"/>
  <c r="BE709" i="2"/>
  <c r="BE720" i="2"/>
  <c r="BE734" i="2"/>
  <c r="BE739" i="2"/>
  <c r="BE782" i="2"/>
  <c r="BE801" i="2"/>
  <c r="BE816" i="2"/>
  <c r="BE827" i="2"/>
  <c r="BE835" i="2"/>
  <c r="BE848" i="2"/>
  <c r="BE1022" i="2"/>
  <c r="BE1038" i="2"/>
  <c r="BE1047" i="2"/>
  <c r="BE1048" i="2"/>
  <c r="BE1058" i="2"/>
  <c r="BE1066" i="2"/>
  <c r="BE1069" i="2"/>
  <c r="BE1081" i="2"/>
  <c r="BE1108" i="2"/>
  <c r="BE1110" i="2"/>
  <c r="BE1135" i="2"/>
  <c r="BE1146" i="2"/>
  <c r="BE1163" i="2"/>
  <c r="BE1179" i="2"/>
  <c r="BE1189" i="2"/>
  <c r="BE1202" i="2"/>
  <c r="BE1206" i="2"/>
  <c r="BE1238" i="2"/>
  <c r="BE1246" i="2"/>
  <c r="BE1263" i="2"/>
  <c r="BE1292" i="2"/>
  <c r="BE1307" i="2"/>
  <c r="BE1309" i="2"/>
  <c r="BE1313" i="2"/>
  <c r="BE1336" i="2"/>
  <c r="BE1340" i="2"/>
  <c r="BE1351" i="2"/>
  <c r="BE1360" i="2"/>
  <c r="BE1369" i="2"/>
  <c r="BE1379" i="2"/>
  <c r="BE1400" i="2"/>
  <c r="BE1405" i="2"/>
  <c r="BE1410" i="2"/>
  <c r="BE1412" i="2"/>
  <c r="BE1416" i="2"/>
  <c r="BE1427" i="2"/>
  <c r="BE1443" i="2"/>
  <c r="BE1467" i="2"/>
  <c r="BE1471" i="2"/>
  <c r="BE1476" i="2"/>
  <c r="BE1488" i="2"/>
  <c r="BE1510" i="2"/>
  <c r="BE1561" i="2"/>
  <c r="BE1588" i="2"/>
  <c r="BE1594" i="2"/>
  <c r="BE1598" i="2"/>
  <c r="BE1604" i="2"/>
  <c r="BE1628" i="2"/>
  <c r="BE1723" i="2"/>
  <c r="BE1785" i="2"/>
  <c r="BE1810" i="2"/>
  <c r="BE1820" i="2"/>
  <c r="BE1832" i="2"/>
  <c r="BE1854" i="2"/>
  <c r="BE1910" i="2"/>
  <c r="BE1937" i="2"/>
  <c r="BE1939" i="2"/>
  <c r="BE1950" i="2"/>
  <c r="BE1969" i="2"/>
  <c r="BE1971" i="2"/>
  <c r="BE1985" i="2"/>
  <c r="BE2011" i="2"/>
  <c r="BE2025" i="2"/>
  <c r="BE2039" i="2"/>
  <c r="BE2082" i="2"/>
  <c r="BE2133" i="2"/>
  <c r="BE2142" i="2"/>
  <c r="BE2146" i="2"/>
  <c r="BE2215" i="2"/>
  <c r="BE2280" i="2"/>
  <c r="BE2305" i="2"/>
  <c r="BE2307" i="2"/>
  <c r="BE2318" i="2"/>
  <c r="BE2319" i="2"/>
  <c r="BE2334" i="2"/>
  <c r="BE2339" i="2"/>
  <c r="BE2345" i="2"/>
  <c r="BE2347" i="2"/>
  <c r="BE2349" i="2"/>
  <c r="BE2504" i="2"/>
  <c r="BE2507" i="2"/>
  <c r="BE2510" i="2"/>
  <c r="BE2513" i="2"/>
  <c r="BE2518" i="2"/>
  <c r="BE2521" i="2"/>
  <c r="BE2522" i="2"/>
  <c r="BE2526" i="2"/>
  <c r="BE2529" i="2"/>
  <c r="BE2534" i="2"/>
  <c r="BE2538" i="2"/>
  <c r="BE2542" i="2"/>
  <c r="E111" i="2"/>
  <c r="BE139" i="2"/>
  <c r="BE159" i="2"/>
  <c r="BE168" i="2"/>
  <c r="BE172" i="2"/>
  <c r="BE173" i="2"/>
  <c r="BE175" i="2"/>
  <c r="BE234" i="2"/>
  <c r="BE249" i="2"/>
  <c r="BE262" i="2"/>
  <c r="BE269" i="2"/>
  <c r="BE297" i="2"/>
  <c r="BE314" i="2"/>
  <c r="BE346" i="2"/>
  <c r="BE362" i="2"/>
  <c r="BE364" i="2"/>
  <c r="BE424" i="2"/>
  <c r="BE435" i="2"/>
  <c r="BE446" i="2"/>
  <c r="BE448" i="2"/>
  <c r="BE459" i="2"/>
  <c r="BE678" i="2"/>
  <c r="BE707" i="2"/>
  <c r="BE727" i="2"/>
  <c r="BE767" i="2"/>
  <c r="BE787" i="2"/>
  <c r="BE793" i="2"/>
  <c r="BE814" i="2"/>
  <c r="BE823" i="2"/>
  <c r="BE836" i="2"/>
  <c r="BE856" i="2"/>
  <c r="BE863" i="2"/>
  <c r="BE1029" i="2"/>
  <c r="BE1051" i="2"/>
  <c r="BE1063" i="2"/>
  <c r="BE1065" i="2"/>
  <c r="BE1074" i="2"/>
  <c r="BE1082" i="2"/>
  <c r="BE1094" i="2"/>
  <c r="BE1100" i="2"/>
  <c r="BE1109" i="2"/>
  <c r="BE1117" i="2"/>
  <c r="BE1122" i="2"/>
  <c r="BE1131" i="2"/>
  <c r="BE1133" i="2"/>
  <c r="BE1149" i="2"/>
  <c r="BE1157" i="2"/>
  <c r="BE1170" i="2"/>
  <c r="BE1175" i="2"/>
  <c r="BE1187" i="2"/>
  <c r="BE1227" i="2"/>
  <c r="BE1228" i="2"/>
  <c r="BE1252" i="2"/>
  <c r="BE1257" i="2"/>
  <c r="BE1300" i="2"/>
  <c r="BE1312" i="2"/>
  <c r="BE1321" i="2"/>
  <c r="BE1325" i="2"/>
  <c r="BE1335" i="2"/>
  <c r="BE1364" i="2"/>
  <c r="BE1380" i="2"/>
  <c r="BE1383" i="2"/>
  <c r="BE1408" i="2"/>
  <c r="BE1441" i="2"/>
  <c r="BE1478" i="2"/>
  <c r="BE1501" i="2"/>
  <c r="BE1516" i="2"/>
  <c r="BE1530" i="2"/>
  <c r="BE1553" i="2"/>
  <c r="BE1585" i="2"/>
  <c r="BE1587" i="2"/>
  <c r="BE1602" i="2"/>
  <c r="BE1607" i="2"/>
  <c r="BE1612" i="2"/>
  <c r="BE1625" i="2"/>
  <c r="BE1711" i="2"/>
  <c r="BE1735" i="2"/>
  <c r="BE1745" i="2"/>
  <c r="BE1770" i="2"/>
  <c r="BE1800" i="2"/>
  <c r="BE1842" i="2"/>
  <c r="BE1883" i="2"/>
  <c r="BE1895" i="2"/>
  <c r="BE1898" i="2"/>
  <c r="BE1904" i="2"/>
  <c r="BE1913" i="2"/>
  <c r="BE1920" i="2"/>
  <c r="BE1925" i="2"/>
  <c r="BE1928" i="2"/>
  <c r="BE1934" i="2"/>
  <c r="BE1945" i="2"/>
  <c r="BE1954" i="2"/>
  <c r="BE1966" i="2"/>
  <c r="BE1967" i="2"/>
  <c r="BE1989" i="2"/>
  <c r="BE2001" i="2"/>
  <c r="BE2027" i="2"/>
  <c r="BE2043" i="2"/>
  <c r="BE2057" i="2"/>
  <c r="BE2067" i="2"/>
  <c r="BE2069" i="2"/>
  <c r="BE2105" i="2"/>
  <c r="BE2129" i="2"/>
  <c r="BE2179" i="2"/>
  <c r="BE2183" i="2"/>
  <c r="BE2264" i="2"/>
  <c r="BE2279" i="2"/>
  <c r="BE2310" i="2"/>
  <c r="BE2322" i="2"/>
  <c r="BE2330" i="2"/>
  <c r="BE127" i="2"/>
  <c r="BE131" i="2"/>
  <c r="BE143" i="2"/>
  <c r="BE162" i="2"/>
  <c r="BE185" i="2"/>
  <c r="BE198" i="2"/>
  <c r="BE201" i="2"/>
  <c r="BE219" i="2"/>
  <c r="BE225" i="2"/>
  <c r="BE248" i="2"/>
  <c r="BE254" i="2"/>
  <c r="BE274" i="2"/>
  <c r="BE291" i="2"/>
  <c r="BE302" i="2"/>
  <c r="BE341" i="2"/>
  <c r="BE357" i="2"/>
  <c r="BE369" i="2"/>
  <c r="BE385" i="2"/>
  <c r="BE397" i="2"/>
  <c r="BE404" i="2"/>
  <c r="BE410" i="2"/>
  <c r="BE428" i="2"/>
  <c r="BE461" i="2"/>
  <c r="BE633" i="2"/>
  <c r="BE645" i="2"/>
  <c r="BE647" i="2"/>
  <c r="BE656" i="2"/>
  <c r="BE672" i="2"/>
  <c r="BE703" i="2"/>
  <c r="BE718" i="2"/>
  <c r="BE723" i="2"/>
  <c r="BE730" i="2"/>
  <c r="BE743" i="2"/>
  <c r="BE749" i="2"/>
  <c r="BE751" i="2"/>
  <c r="BE770" i="2"/>
  <c r="BE791" i="2"/>
  <c r="BE808" i="2"/>
  <c r="BE820" i="2"/>
  <c r="BE831" i="2"/>
  <c r="BE844" i="2"/>
  <c r="BE852" i="2"/>
  <c r="BE859" i="2"/>
  <c r="BE864" i="2"/>
  <c r="BE1034" i="2"/>
  <c r="BE1037" i="2"/>
  <c r="BE1072" i="2"/>
  <c r="BE1078" i="2"/>
  <c r="BE1090" i="2"/>
  <c r="BE1099" i="2"/>
  <c r="BE1137" i="2"/>
  <c r="BE1143" i="2"/>
  <c r="BE1165" i="2"/>
  <c r="BE1182" i="2"/>
  <c r="BE1198" i="2"/>
  <c r="BE1215" i="2"/>
  <c r="BE1255" i="2"/>
  <c r="BE1261" i="2"/>
  <c r="BE1268" i="2"/>
  <c r="BE1279" i="2"/>
  <c r="BE1281" i="2"/>
  <c r="BE1289" i="2"/>
  <c r="BE1297" i="2"/>
  <c r="BE1315" i="2"/>
  <c r="BE1319" i="2"/>
  <c r="BE1323" i="2"/>
  <c r="BE1329" i="2"/>
  <c r="BE1338" i="2"/>
  <c r="BE1343" i="2"/>
  <c r="BE1349" i="2"/>
  <c r="BE1355" i="2"/>
  <c r="BE1376" i="2"/>
  <c r="BE1381" i="2"/>
  <c r="BE1384" i="2"/>
  <c r="BE1388" i="2"/>
  <c r="BE1397" i="2"/>
  <c r="BE1401" i="2"/>
  <c r="BE1422" i="2"/>
  <c r="BE1434" i="2"/>
  <c r="BE1448" i="2"/>
  <c r="BE1460" i="2"/>
  <c r="BE1469" i="2"/>
  <c r="BE1479" i="2"/>
  <c r="BE1486" i="2"/>
  <c r="BE1497" i="2"/>
  <c r="BE1524" i="2"/>
  <c r="BE1527" i="2"/>
  <c r="BE1540" i="2"/>
  <c r="BE1549" i="2"/>
  <c r="BE1565" i="2"/>
  <c r="BE1579" i="2"/>
  <c r="BE1581" i="2"/>
  <c r="BE1591" i="2"/>
  <c r="BE1596" i="2"/>
  <c r="BE1610" i="2"/>
  <c r="BE1618" i="2"/>
  <c r="BE1641" i="2"/>
  <c r="BE1668" i="2"/>
  <c r="BE1682" i="2"/>
  <c r="BE1703" i="2"/>
  <c r="BE1870" i="2"/>
  <c r="BE1876" i="2"/>
  <c r="BE1882" i="2"/>
  <c r="BE1887" i="2"/>
  <c r="BE1893" i="2"/>
  <c r="BE1901" i="2"/>
  <c r="BE1914" i="2"/>
  <c r="BE1917" i="2"/>
  <c r="BE1961" i="2"/>
  <c r="BE1970" i="2"/>
  <c r="BE1995" i="2"/>
  <c r="BE1998" i="2"/>
  <c r="BE2008" i="2"/>
  <c r="BE2019" i="2"/>
  <c r="BE2052" i="2"/>
  <c r="BE2081" i="2"/>
  <c r="BE2107" i="2"/>
  <c r="BE2120" i="2"/>
  <c r="BE2131" i="2"/>
  <c r="BE2139" i="2"/>
  <c r="BE2185" i="2"/>
  <c r="BE2188" i="2"/>
  <c r="BE2237" i="2"/>
  <c r="BE2303" i="2"/>
  <c r="F59" i="2"/>
  <c r="BE133" i="2"/>
  <c r="BE148" i="2"/>
  <c r="BE206" i="2"/>
  <c r="BE318" i="2"/>
  <c r="BE324" i="2"/>
  <c r="BE329" i="2"/>
  <c r="BE350" i="2"/>
  <c r="BE378" i="2"/>
  <c r="BE398" i="2"/>
  <c r="BE412" i="2"/>
  <c r="BE441" i="2"/>
  <c r="BE457" i="2"/>
  <c r="BE465" i="2"/>
  <c r="BE614" i="2"/>
  <c r="BE641" i="2"/>
  <c r="BE652" i="2"/>
  <c r="BE663" i="2"/>
  <c r="BE698" i="2"/>
  <c r="BE714" i="2"/>
  <c r="BE756" i="2"/>
  <c r="BE762" i="2"/>
  <c r="BE771" i="2"/>
  <c r="BE797" i="2"/>
  <c r="BE870" i="2"/>
  <c r="BE1049" i="2"/>
  <c r="BE1067" i="2"/>
  <c r="BE1070" i="2"/>
  <c r="BE1076" i="2"/>
  <c r="BE1085" i="2"/>
  <c r="BE1096" i="2"/>
  <c r="BE1105" i="2"/>
  <c r="BE1112" i="2"/>
  <c r="BE1124" i="2"/>
  <c r="BE1126" i="2"/>
  <c r="BE1139" i="2"/>
  <c r="BE1152" i="2"/>
  <c r="BE1159" i="2"/>
  <c r="BE1192" i="2"/>
  <c r="BE1213" i="2"/>
  <c r="BE1223" i="2"/>
  <c r="BE1236" i="2"/>
  <c r="BE1242" i="2"/>
  <c r="BE1247" i="2"/>
  <c r="BE1275" i="2"/>
  <c r="BE1288" i="2"/>
  <c r="BE1295" i="2"/>
  <c r="BE1303" i="2"/>
  <c r="BE1310" i="2"/>
  <c r="BE1316" i="2"/>
  <c r="BE1327" i="2"/>
  <c r="BE1334" i="2"/>
  <c r="BE1346" i="2"/>
  <c r="BE1372" i="2"/>
  <c r="BE1393" i="2"/>
  <c r="BE1403" i="2"/>
  <c r="BE1407" i="2"/>
  <c r="BE1411" i="2"/>
  <c r="BE1415" i="2"/>
  <c r="BE1419" i="2"/>
  <c r="BE1420" i="2"/>
  <c r="BE1436" i="2"/>
  <c r="BE1455" i="2"/>
  <c r="BE1465" i="2"/>
  <c r="BE1505" i="2"/>
  <c r="BE1512" i="2"/>
  <c r="BE1519" i="2"/>
  <c r="BE1537" i="2"/>
  <c r="BE1545" i="2"/>
  <c r="BE1557" i="2"/>
  <c r="BE1568" i="2"/>
  <c r="BE1586" i="2"/>
  <c r="BE1589" i="2"/>
  <c r="BE1608" i="2"/>
  <c r="BE1614" i="2"/>
  <c r="BE1622" i="2"/>
  <c r="BE1655" i="2"/>
  <c r="BE1693" i="2"/>
  <c r="BE1756" i="2"/>
  <c r="BE1866" i="2"/>
  <c r="BE1873" i="2"/>
  <c r="BE1879" i="2"/>
  <c r="BE1884" i="2"/>
  <c r="BE1890" i="2"/>
  <c r="BE1894" i="2"/>
  <c r="BE1907" i="2"/>
  <c r="BE1931" i="2"/>
  <c r="BE1946" i="2"/>
  <c r="BE1958" i="2"/>
  <c r="BE1962" i="2"/>
  <c r="BE1968" i="2"/>
  <c r="BE1976" i="2"/>
  <c r="BE1979" i="2"/>
  <c r="BE1982" i="2"/>
  <c r="BE1992" i="2"/>
  <c r="BE2005" i="2"/>
  <c r="BE2014" i="2"/>
  <c r="BE2061" i="2"/>
  <c r="BE2080" i="2"/>
  <c r="BE2094" i="2"/>
  <c r="BE2097" i="2"/>
  <c r="BE2104" i="2"/>
  <c r="BE2116" i="2"/>
  <c r="BE2123" i="2"/>
  <c r="BE2175" i="2"/>
  <c r="BE2210" i="2"/>
  <c r="BE2212" i="2"/>
  <c r="BE2261" i="2"/>
  <c r="BE2275" i="2"/>
  <c r="BE2301" i="2"/>
  <c r="BE2332" i="2"/>
  <c r="J38" i="6"/>
  <c r="AW61" i="1" s="1"/>
  <c r="J36" i="7"/>
  <c r="AW62" i="1"/>
  <c r="AS55" i="1"/>
  <c r="AS54" i="1" s="1"/>
  <c r="F38" i="2"/>
  <c r="BC56" i="1" s="1"/>
  <c r="F39" i="4"/>
  <c r="BB59" i="1" s="1"/>
  <c r="F38" i="3"/>
  <c r="BA58" i="1"/>
  <c r="F38" i="4"/>
  <c r="BA59" i="1" s="1"/>
  <c r="F39" i="6"/>
  <c r="BB61" i="1"/>
  <c r="F40" i="3"/>
  <c r="BC58" i="1" s="1"/>
  <c r="F40" i="4"/>
  <c r="BC59" i="1"/>
  <c r="F39" i="7"/>
  <c r="BD62" i="1" s="1"/>
  <c r="F36" i="2"/>
  <c r="BA56" i="1"/>
  <c r="F41" i="4"/>
  <c r="BD59" i="1" s="1"/>
  <c r="J36" i="2"/>
  <c r="AW56" i="1"/>
  <c r="F39" i="3"/>
  <c r="BB58" i="1" s="1"/>
  <c r="F40" i="5"/>
  <c r="BC60" i="1"/>
  <c r="J38" i="4"/>
  <c r="AW59" i="1" s="1"/>
  <c r="F39" i="5"/>
  <c r="BB60" i="1"/>
  <c r="F41" i="6"/>
  <c r="BD61" i="1" s="1"/>
  <c r="F40" i="6"/>
  <c r="BC61" i="1"/>
  <c r="F37" i="7"/>
  <c r="BB62" i="1" s="1"/>
  <c r="F39" i="2"/>
  <c r="BD56" i="1"/>
  <c r="F41" i="3"/>
  <c r="BD58" i="1" s="1"/>
  <c r="F41" i="5"/>
  <c r="BD60" i="1"/>
  <c r="F36" i="7"/>
  <c r="BA62" i="1" s="1"/>
  <c r="F37" i="2"/>
  <c r="BB56" i="1" s="1"/>
  <c r="F38" i="5"/>
  <c r="BA60" i="1" s="1"/>
  <c r="J38" i="3"/>
  <c r="AW58" i="1"/>
  <c r="J38" i="5"/>
  <c r="AW60" i="1" s="1"/>
  <c r="F38" i="6"/>
  <c r="BA61" i="1"/>
  <c r="F38" i="7"/>
  <c r="BC62" i="1" s="1"/>
  <c r="BK168" i="4" l="1"/>
  <c r="J168" i="4" s="1"/>
  <c r="J79" i="4" s="1"/>
  <c r="J109" i="5"/>
  <c r="J70" i="5" s="1"/>
  <c r="R450" i="2"/>
  <c r="R124" i="2" s="1"/>
  <c r="P93" i="7"/>
  <c r="P92" i="7" s="1"/>
  <c r="AU62" i="1" s="1"/>
  <c r="R93" i="7"/>
  <c r="R92" i="7"/>
  <c r="P109" i="4"/>
  <c r="T93" i="7"/>
  <c r="T92" i="7"/>
  <c r="T124" i="2"/>
  <c r="T168" i="4"/>
  <c r="T108" i="4" s="1"/>
  <c r="BK93" i="7"/>
  <c r="J93" i="7"/>
  <c r="J64" i="7"/>
  <c r="R109" i="4"/>
  <c r="R105" i="5"/>
  <c r="R104" i="5"/>
  <c r="P124" i="2"/>
  <c r="P100" i="3"/>
  <c r="P99" i="3"/>
  <c r="AU58" i="1"/>
  <c r="T109" i="4"/>
  <c r="R103" i="6"/>
  <c r="R102" i="6"/>
  <c r="P105" i="5"/>
  <c r="P104" i="5" s="1"/>
  <c r="AU60" i="1" s="1"/>
  <c r="T100" i="3"/>
  <c r="T99" i="3" s="1"/>
  <c r="P1150" i="2"/>
  <c r="P168" i="4"/>
  <c r="T103" i="6"/>
  <c r="T102" i="6" s="1"/>
  <c r="R1150" i="2"/>
  <c r="T1150" i="2"/>
  <c r="T105" i="5"/>
  <c r="T104" i="5" s="1"/>
  <c r="R168" i="4"/>
  <c r="R100" i="3"/>
  <c r="R99" i="3"/>
  <c r="P103" i="6"/>
  <c r="P102" i="6" s="1"/>
  <c r="AU61" i="1" s="1"/>
  <c r="BK145" i="4"/>
  <c r="J145" i="4" s="1"/>
  <c r="J74" i="4" s="1"/>
  <c r="J94" i="7"/>
  <c r="J65" i="7"/>
  <c r="BK1150" i="2"/>
  <c r="J1150" i="2" s="1"/>
  <c r="J80" i="2" s="1"/>
  <c r="BK2540" i="2"/>
  <c r="J2540" i="2" s="1"/>
  <c r="J100" i="2" s="1"/>
  <c r="BK317" i="5"/>
  <c r="J317" i="5"/>
  <c r="J77" i="5" s="1"/>
  <c r="BK100" i="3"/>
  <c r="J100" i="3"/>
  <c r="J68" i="3"/>
  <c r="BK103" i="6"/>
  <c r="BK102" i="6" s="1"/>
  <c r="J102" i="6" s="1"/>
  <c r="J67" i="6" s="1"/>
  <c r="J105" i="5"/>
  <c r="J68" i="5" s="1"/>
  <c r="BK450" i="2"/>
  <c r="J450" i="2"/>
  <c r="J72" i="2"/>
  <c r="F37" i="3"/>
  <c r="AZ58" i="1" s="1"/>
  <c r="F37" i="6"/>
  <c r="AZ61" i="1"/>
  <c r="F37" i="4"/>
  <c r="AZ59" i="1" s="1"/>
  <c r="J37" i="6"/>
  <c r="AV61" i="1"/>
  <c r="AT61" i="1" s="1"/>
  <c r="F35" i="2"/>
  <c r="AZ56" i="1"/>
  <c r="J37" i="4"/>
  <c r="AV59" i="1" s="1"/>
  <c r="AT59" i="1" s="1"/>
  <c r="J35" i="7"/>
  <c r="AV62" i="1"/>
  <c r="AT62" i="1" s="1"/>
  <c r="BA57" i="1"/>
  <c r="AW57" i="1"/>
  <c r="F37" i="5"/>
  <c r="AZ60" i="1" s="1"/>
  <c r="BB57" i="1"/>
  <c r="AX57" i="1"/>
  <c r="J35" i="2"/>
  <c r="AV56" i="1" s="1"/>
  <c r="AT56" i="1" s="1"/>
  <c r="BD57" i="1"/>
  <c r="BC57" i="1"/>
  <c r="AY57" i="1" s="1"/>
  <c r="J37" i="3"/>
  <c r="AV58" i="1"/>
  <c r="AT58" i="1"/>
  <c r="J37" i="5"/>
  <c r="AV60" i="1" s="1"/>
  <c r="AT60" i="1" s="1"/>
  <c r="F35" i="7"/>
  <c r="AZ62" i="1"/>
  <c r="BK109" i="4" l="1"/>
  <c r="J109" i="4" s="1"/>
  <c r="J68" i="4" s="1"/>
  <c r="R123" i="2"/>
  <c r="R108" i="4"/>
  <c r="P123" i="2"/>
  <c r="AU56" i="1"/>
  <c r="T123" i="2"/>
  <c r="P108" i="4"/>
  <c r="AU59" i="1" s="1"/>
  <c r="AU57" i="1" s="1"/>
  <c r="BK108" i="4"/>
  <c r="J108" i="4"/>
  <c r="J103" i="6"/>
  <c r="J68" i="6"/>
  <c r="BK92" i="7"/>
  <c r="J92" i="7" s="1"/>
  <c r="J63" i="7" s="1"/>
  <c r="BK99" i="3"/>
  <c r="J99" i="3" s="1"/>
  <c r="J67" i="3" s="1"/>
  <c r="BK104" i="5"/>
  <c r="J104" i="5"/>
  <c r="J67" i="5" s="1"/>
  <c r="BK124" i="2"/>
  <c r="J124" i="2"/>
  <c r="J64" i="2" s="1"/>
  <c r="BA55" i="1"/>
  <c r="BA54" i="1"/>
  <c r="W30" i="1"/>
  <c r="BD55" i="1"/>
  <c r="BD54" i="1" s="1"/>
  <c r="W33" i="1" s="1"/>
  <c r="AZ57" i="1"/>
  <c r="AV57" i="1" s="1"/>
  <c r="AT57" i="1" s="1"/>
  <c r="J34" i="6"/>
  <c r="AG61" i="1"/>
  <c r="BC55" i="1"/>
  <c r="AY55" i="1"/>
  <c r="J34" i="4"/>
  <c r="AG59" i="1" s="1"/>
  <c r="BB55" i="1"/>
  <c r="BB54" i="1"/>
  <c r="AX54" i="1"/>
  <c r="J43" i="6" l="1"/>
  <c r="J43" i="4"/>
  <c r="J67" i="4"/>
  <c r="BK123" i="2"/>
  <c r="J123" i="2"/>
  <c r="J63" i="2"/>
  <c r="AN59" i="1"/>
  <c r="AN61" i="1"/>
  <c r="AW54" i="1"/>
  <c r="AK30" i="1"/>
  <c r="AX55" i="1"/>
  <c r="W31" i="1"/>
  <c r="J34" i="3"/>
  <c r="AG58" i="1"/>
  <c r="J34" i="5"/>
  <c r="AG60" i="1"/>
  <c r="AN60" i="1" s="1"/>
  <c r="AW55" i="1"/>
  <c r="AZ55" i="1"/>
  <c r="AV55" i="1"/>
  <c r="AU55" i="1"/>
  <c r="AU54" i="1"/>
  <c r="J32" i="7"/>
  <c r="AG62" i="1" s="1"/>
  <c r="BC54" i="1"/>
  <c r="W32" i="1"/>
  <c r="J43" i="5" l="1"/>
  <c r="J41" i="7"/>
  <c r="J43" i="3"/>
  <c r="AN62" i="1"/>
  <c r="AN58" i="1"/>
  <c r="AG57" i="1"/>
  <c r="AG55" i="1" s="1"/>
  <c r="AG54" i="1" s="1"/>
  <c r="AK26" i="1" s="1"/>
  <c r="AZ54" i="1"/>
  <c r="W29" i="1"/>
  <c r="J32" i="2"/>
  <c r="AG56" i="1"/>
  <c r="AY54" i="1"/>
  <c r="AT55" i="1"/>
  <c r="J41" i="2" l="1"/>
  <c r="AN56" i="1"/>
  <c r="AN55" i="1"/>
  <c r="AN57" i="1"/>
  <c r="AV54" i="1"/>
  <c r="AK29" i="1"/>
  <c r="AK35" i="1" s="1"/>
  <c r="AT54" i="1" l="1"/>
  <c r="AN54" i="1"/>
</calcChain>
</file>

<file path=xl/sharedStrings.xml><?xml version="1.0" encoding="utf-8"?>
<sst xmlns="http://schemas.openxmlformats.org/spreadsheetml/2006/main" count="32851" uniqueCount="4693">
  <si>
    <t>Export Komplet</t>
  </si>
  <si>
    <t>VZ</t>
  </si>
  <si>
    <t>2.0</t>
  </si>
  <si>
    <t>ZAMOK</t>
  </si>
  <si>
    <t>False</t>
  </si>
  <si>
    <t>{5300e0ac-beac-44fc-be7b-48fad946b201}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</si>
  <si>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</si>
  <si>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</si>
  <si>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</si>
  <si>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</si>
  <si>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</si>
  <si>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</si>
  <si>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</si>
  <si>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</si>
  <si>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MR2024-3-1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</si>
  <si>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</si>
  <si>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</si>
  <si>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Přístavba ,stavební úpravy a střešní nástavba ZŠ Slatinice</t>
  </si>
  <si>
    <t>KSO:</t>
  </si>
  <si>
    <t>801 3</t>
  </si>
  <si>
    <t>CC-CZ:</t>
  </si>
  <si>
    <t>Místo:</t>
  </si>
  <si>
    <t>K.ú Slatinice na Hané</t>
  </si>
  <si>
    <t>Datum:</t>
  </si>
  <si>
    <t>29. 2. 2024</t>
  </si>
  <si>
    <t>CZ-CPV:</t>
  </si>
  <si>
    <t>45000000-7</t>
  </si>
  <si>
    <t>CZ-CPA:</t>
  </si>
  <si>
    <t>41</t>
  </si>
  <si>
    <t>Zadavatel:</t>
  </si>
  <si>
    <t>IČ:</t>
  </si>
  <si>
    <t>00299456</t>
  </si>
  <si>
    <t>Obec Slatinice č.p.50</t>
  </si>
  <si>
    <t>DIČ:</t>
  </si>
  <si>
    <t/>
  </si>
  <si>
    <t>Uchazeč:</t>
  </si>
  <si>
    <t>Vyplň údaj</t>
  </si>
  <si>
    <t>Projektant:</t>
  </si>
  <si>
    <t>MgA,Ing arch. L. Blažek ,Ing arch H. Zatloukalová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</si>
  <si>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</si>
  <si>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</si>
  <si>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</si>
  <si>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</si>
  <si>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</si>
  <si>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</si>
  <si>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</si>
  <si>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</si>
  <si>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</si>
  <si>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</si>
  <si>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</si>
  <si>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</si>
  <si>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</si>
  <si>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</si>
  <si>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</si>
  <si>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</si>
  <si>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</si>
  <si>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</si>
  <si>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</si>
  <si>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</si>
  <si>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</si>
  <si>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</si>
  <si>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</si>
  <si>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</si>
  <si>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</si>
  <si>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</si>
  <si>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</si>
  <si>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</si>
  <si>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</si>
  <si>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</si>
  <si>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</si>
  <si>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</si>
  <si>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</si>
  <si>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</si>
  <si>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</si>
  <si>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</si>
  <si>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</si>
  <si>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</si>
  <si>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</si>
  <si>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</si>
  <si>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</si>
  <si>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</si>
  <si>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</si>
  <si>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STA</t>
  </si>
  <si>
    <t>1</t>
  </si>
  <si>
    <t>{bbe406be-921a-4ffa-b540-12ed208fa337}</t>
  </si>
  <si>
    <t>/</t>
  </si>
  <si>
    <t>MR 2024-3-1 a</t>
  </si>
  <si>
    <t>D1.1 ,D1.2 -Arch. stavební řešení ,konstrukční řešení</t>
  </si>
  <si>
    <t>Soupis</t>
  </si>
  <si>
    <t>2</t>
  </si>
  <si>
    <t>{eaaf4640-d8b5-41de-b349-d33937d44554}</t>
  </si>
  <si>
    <t>MR 2024-3-1 b</t>
  </si>
  <si>
    <t>D1,4  Technika prostředí staveb</t>
  </si>
  <si>
    <t>{53d76c32-4bfb-4fda-80d8-2f69610c8255}</t>
  </si>
  <si>
    <t>D.1.4.1  VYTÁPĚNÍ</t>
  </si>
  <si>
    <t>3</t>
  </si>
  <si>
    <t>{fa4d7ace-15cf-47a9-8038-45e8e09b8717}</t>
  </si>
  <si>
    <t>D-1.4 Zdravotní instalace</t>
  </si>
  <si>
    <t>{67d1b211-40d0-464c-aec5-43e0def4c52f}</t>
  </si>
  <si>
    <t>D 1.4 Elektroinstalace- silnoproud</t>
  </si>
  <si>
    <t>{7da1154c-7b42-4044-b80b-9d399290d9e2}</t>
  </si>
  <si>
    <t>04</t>
  </si>
  <si>
    <t>D1.4 Vzduchotechnika</t>
  </si>
  <si>
    <t>{b2cd452d-90fd-4d11-983e-3d39e2b15160}</t>
  </si>
  <si>
    <t>VRN</t>
  </si>
  <si>
    <t>Vedlejší náklady</t>
  </si>
  <si>
    <t>{18cded69-ff5d-41fd-ad36-8b17f600601b}</t>
  </si>
  <si>
    <t>KRYCÍ LIST SOUPISU PRACÍ</t>
  </si>
  <si>
    <t>Objekt:</t>
  </si>
  <si>
    <t>MR2024-3-1 - Přístavba ,stavební úpravy a střešní nástavba ZŠ Slatinice</t>
  </si>
  <si>
    <t>Soupis:</t>
  </si>
  <si>
    <t>MR 2024-3-1 a - D1.1 ,D1.2 -Arch. stavební řešení ,konstrukční řešení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</si>
  <si>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</si>
  <si>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</si>
  <si>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</si>
  <si>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</si>
  <si>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</si>
  <si>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</si>
  <si>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10 - Zemní práce</t>
  </si>
  <si>
    <t xml:space="preserve">    2 - Zakládání</t>
  </si>
  <si>
    <t xml:space="preserve">      27 - Zakládání - základy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</si>
  <si>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</si>
  <si>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</si>
  <si>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</si>
  <si>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</si>
  <si>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  96 - Bourání konstrukcí</t>
  </si>
  <si>
    <t xml:space="preserve">      64 - Osazování výplní otvorů</t>
  </si>
  <si>
    <t xml:space="preserve">        94 - Lešení a stavební výtahy</t>
  </si>
  <si>
    <t xml:space="preserve">      95 - Různé dokončovací konstrukce a práce pozemních staveb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</si>
  <si>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</si>
  <si>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</si>
  <si>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</si>
  <si>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</si>
  <si>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</si>
  <si>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</si>
  <si>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</si>
  <si>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</si>
  <si>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725 - Zdravotechnika - zařizovací předměty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</si>
  <si>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</si>
  <si>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</si>
  <si>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</si>
  <si>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</si>
  <si>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</si>
  <si>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</si>
  <si>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</si>
  <si>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772 - Podlahy z kamene</t>
  </si>
  <si>
    <t xml:space="preserve">    776 - Podlahy povlakové</t>
  </si>
  <si>
    <t xml:space="preserve">    781 - Dokončovací práce - obklady</t>
  </si>
  <si>
    <t xml:space="preserve">    782 - Dokončovací práce - obklady z kamene</t>
  </si>
  <si>
    <t xml:space="preserve">    783 - Dokončovací práce - nátěry</t>
  </si>
  <si>
    <t xml:space="preserve">    784 - Dokončovací práce - malby a tapety</t>
  </si>
  <si>
    <t xml:space="preserve">    786 - Dokončovací práce - čalounické úpravy</t>
  </si>
  <si>
    <t>M - Práce a dodávky M</t>
  </si>
  <si>
    <t xml:space="preserve">    33-M - Montáže dopr.zaříz.,sklad. zař. a váh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</si>
  <si>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</si>
  <si>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</si>
  <si>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</si>
  <si>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</si>
  <si>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</si>
  <si>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</si>
  <si>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</si>
  <si>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</si>
  <si>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</si>
  <si>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</si>
  <si>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</si>
  <si>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</si>
  <si>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</si>
  <si>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</si>
  <si>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</si>
  <si>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</si>
  <si>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</si>
  <si>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10</t>
  </si>
  <si>
    <t>K</t>
  </si>
  <si>
    <t>113106171</t>
  </si>
  <si>
    <t>Rozebrání dlažeb a dílců vozovek a ploch s přemístěním hmot na skládku na vzdálenost do 3 m nebo s naložením na dopravní prostředek, s jakoukoliv výplní spár ručně ze zámkové dlažby s ložem z kameniva</t>
  </si>
  <si>
    <t>m2</t>
  </si>
  <si>
    <t>CS URS 2024 1</t>
  </si>
  <si>
    <t>4</t>
  </si>
  <si>
    <t>63671288</t>
  </si>
  <si>
    <t>VV</t>
  </si>
  <si>
    <t>_Bourací výkresy - půdorysy" v místě postavení nové přístavby</t>
  </si>
  <si>
    <t>"od +-0,00m na -0,100m"</t>
  </si>
  <si>
    <t>65,14</t>
  </si>
  <si>
    <t>113107112</t>
  </si>
  <si>
    <t>Odstranění podkladů nebo krytů ručně s přemístěním hmot na skládku na vzdálenost do 3 m nebo s naložením na dopravní prostředek z kameniva těženého, o tl. vrstvy přes 100 do 200 mm</t>
  </si>
  <si>
    <t>-1983720768</t>
  </si>
  <si>
    <t>65,14 "dle výkresů základů"</t>
  </si>
  <si>
    <t>122151101</t>
  </si>
  <si>
    <t>Odkopávky a prokopávky nezapažené strojně v hornině třídy těžitelnosti I skupiny 1 a 2 do 20 m3</t>
  </si>
  <si>
    <t>m3</t>
  </si>
  <si>
    <t>-844905136</t>
  </si>
  <si>
    <t>_Půdorys 1NP"</t>
  </si>
  <si>
    <t xml:space="preserve"> - Řezy"</t>
  </si>
  <si>
    <t xml:space="preserve"> (chodník)"</t>
  </si>
  <si>
    <t>10,73+0,707</t>
  </si>
  <si>
    <t>Součet</t>
  </si>
  <si>
    <t>122211101</t>
  </si>
  <si>
    <t>Odkopávky a prokopávky ručně zapažené i nezapažené v hornině třídy těžitelnosti I skupiny 3</t>
  </si>
  <si>
    <t>-2094726759</t>
  </si>
  <si>
    <t>"u stávajícího základu"</t>
  </si>
  <si>
    <t>(0,700*0,700)/2*7,755</t>
  </si>
  <si>
    <t>5</t>
  </si>
  <si>
    <t>129911122</t>
  </si>
  <si>
    <t>Bourání konstrukcí v odkopávkách a prokopávkách ručně s přemístěním suti na hromady na vzdálenost do 20 m nebo s naložením na dopravní prostředek z betonu prostého prokládaného kamenem</t>
  </si>
  <si>
    <t>CS ÚRS 2024 01</t>
  </si>
  <si>
    <t>-948567884</t>
  </si>
  <si>
    <t>Online PSC</t>
  </si>
  <si>
    <t>https://podminky.urs.cz/item/CS_URS_2024_01/129911122</t>
  </si>
  <si>
    <t>bouání šachty</t>
  </si>
  <si>
    <t>0,8*0,8*0,8</t>
  </si>
  <si>
    <t>6</t>
  </si>
  <si>
    <t>132251251</t>
  </si>
  <si>
    <t>Hloubení nezapažených rýh šířky přes 800 do 2 000 mm strojně s urovnáním dna do předepsaného profilu a spádu v hornině třídy těžitelnosti I skupiny 3 do 20 m3</t>
  </si>
  <si>
    <t>-2075476944</t>
  </si>
  <si>
    <t>nakotu -1,414</t>
  </si>
  <si>
    <t>"pasy" 1,2*0,8*0,6*(9,65+7,45+2,5)</t>
  </si>
  <si>
    <t>1,2*0,3*8,925</t>
  </si>
  <si>
    <t>4*0,9*1,2*0,6</t>
  </si>
  <si>
    <t>"vyhloubení rýhy pro sanasi soklu "0,8*0,1*(28,4*7,5+7,3+12,6+28,45)</t>
  </si>
  <si>
    <t>7</t>
  </si>
  <si>
    <t>139751101</t>
  </si>
  <si>
    <t>Vykopávka v uzavřených prostorech ručně v hornině třídy těžitelnosti I skupiny 1 až 3</t>
  </si>
  <si>
    <t>28564152</t>
  </si>
  <si>
    <t>1 PP výkop pro dojezd zdviže</t>
  </si>
  <si>
    <t>1,48*2,8*00,5</t>
  </si>
  <si>
    <t>8</t>
  </si>
  <si>
    <t>151101301</t>
  </si>
  <si>
    <t>Zřízení rozepření zapažených stěn výkopů s potřebným přepažováním při pažení příložném, hloubky do 4 m</t>
  </si>
  <si>
    <t>1132663015</t>
  </si>
  <si>
    <t>předpoklad u stávajících základů</t>
  </si>
  <si>
    <t>25</t>
  </si>
  <si>
    <t>9</t>
  </si>
  <si>
    <t>151101311</t>
  </si>
  <si>
    <t>Odstranění rozepření stěn výkopů s uložením materiálu na vzdálenost do 3 m od okraje výkopu pažení příložného, hloubky do 4 m</t>
  </si>
  <si>
    <t>1705219674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</si>
  <si>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</si>
  <si>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</si>
  <si>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2063130285</t>
  </si>
  <si>
    <t>"výkop "11,43+1,9+(65,14*0,25)+2,072+10,71</t>
  </si>
  <si>
    <t>"vytlačená zemina</t>
  </si>
  <si>
    <t>-(10,86+6,85)</t>
  </si>
  <si>
    <t>11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</si>
  <si>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</si>
  <si>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</si>
  <si>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-632272625</t>
  </si>
  <si>
    <t>"dopočet do 16km"</t>
  </si>
  <si>
    <t>24,68*5</t>
  </si>
  <si>
    <t>167151101</t>
  </si>
  <si>
    <t>Nakládání, skládání a překládání neulehlého výkopku nebo sypaniny strojně nakládání, množství do 100 m3, z horniny třídy těžitelnosti I, skupiny 1 až 3</t>
  </si>
  <si>
    <t>70208918</t>
  </si>
  <si>
    <t>13</t>
  </si>
  <si>
    <t>171201231</t>
  </si>
  <si>
    <t>Poplatek za uložení stavebního odpadu na recyklační skládce (skládkovné) zeminy a kamení zatříděného do Katalogu odpadů pod kódem 17 05 04</t>
  </si>
  <si>
    <t>t</t>
  </si>
  <si>
    <t>-687503437</t>
  </si>
  <si>
    <t>24,68*1,8</t>
  </si>
  <si>
    <t>14</t>
  </si>
  <si>
    <t>171251201</t>
  </si>
  <si>
    <t>Uložení sypaniny na skládky nebo meziskládky bez hutnění s upravením uložené sypaniny do předepsaného tvaru</t>
  </si>
  <si>
    <t>1208642966</t>
  </si>
  <si>
    <t>24,68</t>
  </si>
  <si>
    <t>15</t>
  </si>
  <si>
    <t>174111101</t>
  </si>
  <si>
    <t>Zásyp sypaninou z jakékoliv horniny ručně s uložením výkopku ve vrstvách se zhutněním jam, šachet, rýh nebo kolem objektů v těchto vykopávkách</t>
  </si>
  <si>
    <t>-2102821932</t>
  </si>
  <si>
    <t>"výkop "11,43+(65,14*0,25)+1,9+10,71+2,072</t>
  </si>
  <si>
    <t>základy</t>
  </si>
  <si>
    <t>-17,2</t>
  </si>
  <si>
    <t>"zásyp rýhy "20,908</t>
  </si>
  <si>
    <t>"zásyp šachty "0,8*0,8*0,8</t>
  </si>
  <si>
    <t>16</t>
  </si>
  <si>
    <t>181911102</t>
  </si>
  <si>
    <t>Úprava pláně vyrovnáním výškových rozdílů ručně v hornině třídy těžitelnosti I skupiny 1 a 2 se zhutněním</t>
  </si>
  <si>
    <t>-261378146</t>
  </si>
  <si>
    <t>pod přístavbou deska</t>
  </si>
  <si>
    <t>11*7,3</t>
  </si>
  <si>
    <t>pod schodištěm</t>
  </si>
  <si>
    <t>0,9*10</t>
  </si>
  <si>
    <t>Zakládání</t>
  </si>
  <si>
    <t>17</t>
  </si>
  <si>
    <t>213141111</t>
  </si>
  <si>
    <t>Zřízení vrstvy z geotextilie filtrační, separační, odvodňovací, ochranné, výztužné nebo protierozní v rovině nebo ve sklonu do 1:5, šířky do 3 m</t>
  </si>
  <si>
    <t>-1428739259</t>
  </si>
  <si>
    <t>https://podminky.urs.cz/item/CS_URS_2024_01/213141111</t>
  </si>
  <si>
    <t>geotextílie 2x</t>
  </si>
  <si>
    <t>skladby podlah nad terénem</t>
  </si>
  <si>
    <t>(107,74+55,5+65,14+16,34)*2</t>
  </si>
  <si>
    <t>18</t>
  </si>
  <si>
    <t>M</t>
  </si>
  <si>
    <t>69311080</t>
  </si>
  <si>
    <t>geotextilie netkaná separační, ochranná, filtrační, drenážní PES 200g/m2</t>
  </si>
  <si>
    <t>-1494888696</t>
  </si>
  <si>
    <t>489,44*1,1845 "Přepočtené koeficientem množství</t>
  </si>
  <si>
    <t>27</t>
  </si>
  <si>
    <t>Zakládání - základy</t>
  </si>
  <si>
    <t>19</t>
  </si>
  <si>
    <t>271542211</t>
  </si>
  <si>
    <t>Podsyp pod základové konstrukce se zhutněním a urovnáním povrchu ze štěrkodrtě netříděné</t>
  </si>
  <si>
    <t>-731620664</t>
  </si>
  <si>
    <t xml:space="preserve">pod výtahovou šachtu </t>
  </si>
  <si>
    <t>1,48*2,3*0,1</t>
  </si>
  <si>
    <t>"skladba S1.02 "65,14*0,1</t>
  </si>
  <si>
    <t>20</t>
  </si>
  <si>
    <t>273321611</t>
  </si>
  <si>
    <t>Základy z betonu železového (bez výztuže) desky z betonu bez zvláštních nároků na prostředí tř. C 30/37</t>
  </si>
  <si>
    <t>48980134</t>
  </si>
  <si>
    <t>https://podminky.urs.cz/item/CS_URS_2024_01/273321611</t>
  </si>
  <si>
    <t>deska PD</t>
  </si>
  <si>
    <t>0,17*7,3*10,25</t>
  </si>
  <si>
    <t>-3*0,17</t>
  </si>
  <si>
    <t>"schodiště</t>
  </si>
  <si>
    <t>0,98*9,65*0,17</t>
  </si>
  <si>
    <t xml:space="preserve"> výtahový dojezd</t>
  </si>
  <si>
    <t>0,96+0,5</t>
  </si>
  <si>
    <t>273351121</t>
  </si>
  <si>
    <t>Bednění základů desek zřízení</t>
  </si>
  <si>
    <t>-497941378</t>
  </si>
  <si>
    <t>https://podminky.urs.cz/item/CS_URS_2024_01/273351121</t>
  </si>
  <si>
    <t>0,17*(7,45+0,98+8,925+0,98+2,5)</t>
  </si>
  <si>
    <t>22</t>
  </si>
  <si>
    <t>273351122</t>
  </si>
  <si>
    <t>Bednění základů desek odstranění</t>
  </si>
  <si>
    <t>226098531</t>
  </si>
  <si>
    <t>https://podminky.urs.cz/item/CS_URS_2024_01/273351122</t>
  </si>
  <si>
    <t>23</t>
  </si>
  <si>
    <t>273361821</t>
  </si>
  <si>
    <t>Výztuž základů desek z betonářské oceli 10 505 (R) nebo BSt 500</t>
  </si>
  <si>
    <t>695857349</t>
  </si>
  <si>
    <t>https://podminky.urs.cz/item/CS_URS_2024_01/273361821</t>
  </si>
  <si>
    <t>14,78*120*0,001</t>
  </si>
  <si>
    <t>24</t>
  </si>
  <si>
    <t>274321511</t>
  </si>
  <si>
    <t>Základy z betonu železového (bez výztuže) pasy z betonu bez zvláštních nároků na prostředí tř. C 25/30</t>
  </si>
  <si>
    <t>1945474097</t>
  </si>
  <si>
    <t>výkres základů -př10</t>
  </si>
  <si>
    <t>1,2*0,6*0,5*(7,45+8,925+2,6)</t>
  </si>
  <si>
    <t>0,68*0,6*0,5*4</t>
  </si>
  <si>
    <t>0,3*8,95*1,2</t>
  </si>
  <si>
    <t>přípočet na zalití bez bednění</t>
  </si>
  <si>
    <t>274361821</t>
  </si>
  <si>
    <t>Výztuž základů pasů z betonářské oceli 10 505 (R) nebo BSt 500</t>
  </si>
  <si>
    <t>-1155932915</t>
  </si>
  <si>
    <t>"předpoklad 120kg/m3 objemu betonu"</t>
  </si>
  <si>
    <t>11,89*125*0,001</t>
  </si>
  <si>
    <t>26</t>
  </si>
  <si>
    <t>275321511</t>
  </si>
  <si>
    <t>Základy z betonu železového (bez výztuže) patky z betonu bez zvláštních nároků na prostředí tř. C 25/30</t>
  </si>
  <si>
    <t>-1063942293</t>
  </si>
  <si>
    <t>"1NP, č od -0,100m na -0,800m"</t>
  </si>
  <si>
    <t>"pod nový komín"</t>
  </si>
  <si>
    <t>(0,650*0,550)*0,7500</t>
  </si>
  <si>
    <t>275351121</t>
  </si>
  <si>
    <t>Bednění základů patek zřízení</t>
  </si>
  <si>
    <t>1507130490</t>
  </si>
  <si>
    <t>"1NP, č.m.118; od -0,100m na -0,800m"</t>
  </si>
  <si>
    <t>(0,55*2+0,65)*0,70</t>
  </si>
  <si>
    <t>28</t>
  </si>
  <si>
    <t>275351122</t>
  </si>
  <si>
    <t>Bednění základů patek odstranění</t>
  </si>
  <si>
    <t>1667586149</t>
  </si>
  <si>
    <t>29</t>
  </si>
  <si>
    <t>275362021</t>
  </si>
  <si>
    <t>Výztuž základů patek ze svařovaných sítí z drátů typu KARI</t>
  </si>
  <si>
    <t>1571675357</t>
  </si>
  <si>
    <t>"předpoklad KARI 8/100x8/100= 7,99kg/m2; 3x2m = 6m2 = 47,940kg/kus"</t>
  </si>
  <si>
    <t>"(0,65*0,55+0,55*0,70+0,65*0,70)*2 = 2,395m2"</t>
  </si>
  <si>
    <t>47,940*1*0,001</t>
  </si>
  <si>
    <t>30</t>
  </si>
  <si>
    <t>279113154</t>
  </si>
  <si>
    <t>Základové zdi z tvárnic ztraceného bednění včetně výplně z betonu bez zvláštních nároků na vliv prostředí třídy C 25/30, tloušťky zdiva přes 250 do 300 mm</t>
  </si>
  <si>
    <t>358983923</t>
  </si>
  <si>
    <t>https://podminky.urs.cz/item/CS_URS_2024_01/279113154</t>
  </si>
  <si>
    <t>výkres základů</t>
  </si>
  <si>
    <t>0,5*(7,45+9,65+2,5)</t>
  </si>
  <si>
    <t>31</t>
  </si>
  <si>
    <t>279362021</t>
  </si>
  <si>
    <t>Výztuž základových zdí nosných svislých nebo odkloněných od svislice, rovinných nebo oblých, deskových nebo žebrových, včetně výztuže jejich žeber ze svařovaných sítí z drátů typu KARI</t>
  </si>
  <si>
    <t>-553754989</t>
  </si>
  <si>
    <t>https://podminky.urs.cz/item/CS_URS_2024_01/279362021</t>
  </si>
  <si>
    <t>"PD deska "1,2</t>
  </si>
  <si>
    <t>Svislé a kompletní konstrukce</t>
  </si>
  <si>
    <t>32</t>
  </si>
  <si>
    <t>310239411</t>
  </si>
  <si>
    <t>Zazdívka otvorů ve zdivu nadzákladovém cihlami pálenými plochy přes 1 m2 do 4 m2 na maltu cementovou</t>
  </si>
  <si>
    <t>-288544803</t>
  </si>
  <si>
    <t>https://podminky.urs.cz/item/CS_URS_2024_01/310239411</t>
  </si>
  <si>
    <t>"míst 1.15 "1*2*0,25</t>
  </si>
  <si>
    <t>dozdívky</t>
  </si>
  <si>
    <t>"1 NP "2*0,34*0,3+0,6*2*0,5+1*2*0,7</t>
  </si>
  <si>
    <t>"2 NP "0,6*0,7*2</t>
  </si>
  <si>
    <t>33</t>
  </si>
  <si>
    <t>311235141</t>
  </si>
  <si>
    <t>Zdivo jednovrstvé z cihel děrovaných broušených na celoplošnou tenkovrstvou maltu, pevnost cihel přes P10 do P15, tl. zdiva 240 mm</t>
  </si>
  <si>
    <t>-582926366</t>
  </si>
  <si>
    <t>https://podminky.urs.cz/item/CS_URS_2024_01/311235141</t>
  </si>
  <si>
    <t>"3 NP "3,7*(3,27+0,85+2,13+1,24+0,3+3,44+0,96+4,7)</t>
  </si>
  <si>
    <t>-8,5</t>
  </si>
  <si>
    <t>34</t>
  </si>
  <si>
    <t>311235161</t>
  </si>
  <si>
    <t>Zdivo jednovrstvé z cihel děrovaných broušených na celoplošnou tenkovrstvou maltu, pevnost cihel přes P10 do P15, tl. zdiva 300 mm</t>
  </si>
  <si>
    <t>1804857033</t>
  </si>
  <si>
    <t>https://podminky.urs.cz/item/CS_URS_2024_01/311235161</t>
  </si>
  <si>
    <t xml:space="preserve">dle půdorysu a řezu </t>
  </si>
  <si>
    <t>3,8*12,26</t>
  </si>
  <si>
    <t>3,14*9,75</t>
  </si>
  <si>
    <t>0,8*5,7</t>
  </si>
  <si>
    <t>"štít4"44,3</t>
  </si>
  <si>
    <t>"dle řezu B "2,9*(9,8+8,64)</t>
  </si>
  <si>
    <t>"řez A "3,45*(1,35+1,45+3,13+3,53+3,44+0,92+0,9+1,1)</t>
  </si>
  <si>
    <t>-18,2</t>
  </si>
  <si>
    <t xml:space="preserve">"zdivo šachty2 NP </t>
  </si>
  <si>
    <t>3,45*(1,45+0,15)</t>
  </si>
  <si>
    <t>"1 NP "1,45*3</t>
  </si>
  <si>
    <t>"3 NP "(1,45+1,23+1,45)*3,4</t>
  </si>
  <si>
    <t>35</t>
  </si>
  <si>
    <t>314231115</t>
  </si>
  <si>
    <t>Zdivo komínů a ventilací volně stojících z cihel pálených plných dl. 290 mm P 7 M až P 15 M, na maltu ze suché směsi 5 MPa</t>
  </si>
  <si>
    <t>-1301820170</t>
  </si>
  <si>
    <t>https://podminky.urs.cz/item/CS_URS_2024_01/314231115</t>
  </si>
  <si>
    <t>36</t>
  </si>
  <si>
    <t>314236182</t>
  </si>
  <si>
    <t>Ukončení jednoprůduchového cihelného komínu komínovým límcem, světlý průměr vložky 16 cm</t>
  </si>
  <si>
    <t>kus</t>
  </si>
  <si>
    <t>-1642807907</t>
  </si>
  <si>
    <t>https://podminky.urs.cz/item/CS_URS_2024_01/314236182</t>
  </si>
  <si>
    <t>37</t>
  </si>
  <si>
    <t>314237202</t>
  </si>
  <si>
    <t>Komín jednoprůduchový cihelný s izolovanými nerezovými vložkami komínové těleso výšky 3 m z keramických broušených tvarovek, světlý průměr vložky 15 cm</t>
  </si>
  <si>
    <t>soubor</t>
  </si>
  <si>
    <t>1141384297</t>
  </si>
  <si>
    <t>https://podminky.urs.cz/item/CS_URS_2024_01/314237202</t>
  </si>
  <si>
    <t>38</t>
  </si>
  <si>
    <t>314237212</t>
  </si>
  <si>
    <t>Komín jednoprůduchový cihelný s izolovanými nerezovými vložkami komínové těleso výšky 3 m z keramických broušených tvarovek, světlý průměr vložky Příplatek k ceně za každý další i započatý metr výšky komínového tělesa přes 3 m, světlý průměr vložky 15 cm</t>
  </si>
  <si>
    <t>m</t>
  </si>
  <si>
    <t>-283742352</t>
  </si>
  <si>
    <t>https://podminky.urs.cz/item/CS_URS_2024_01/314237212</t>
  </si>
  <si>
    <t>39</t>
  </si>
  <si>
    <t>317235511</t>
  </si>
  <si>
    <t>Doplnění říms z cihelných příčkovek na cementovou maltu (s dodáním hmot) vyložených do 300 mm</t>
  </si>
  <si>
    <t>2086999372</t>
  </si>
  <si>
    <t>https://podminky.urs.cz/item/CS_URS_2024_01/317235511</t>
  </si>
  <si>
    <t>doplnění a oprava římsy</t>
  </si>
  <si>
    <t>79</t>
  </si>
  <si>
    <t>40</t>
  </si>
  <si>
    <t>317941123</t>
  </si>
  <si>
    <t>Osazování ocelových válcovaných nosníků na zdivu I nebo IE nebo U nebo UE nebo L č. 14 až 22 nebo výšky do 220 mm</t>
  </si>
  <si>
    <t>376298708</t>
  </si>
  <si>
    <t>https://podminky.urs.cz/item/CS_URS_2024_01/317941123</t>
  </si>
  <si>
    <t>"1 NP ""IPE 120</t>
  </si>
  <si>
    <t>1,5*6*10,4,8*0,001</t>
  </si>
  <si>
    <t>1,6*4*10,4*0,001</t>
  </si>
  <si>
    <t>1,8*4*10,4*0,001</t>
  </si>
  <si>
    <t>Mezisoučet</t>
  </si>
  <si>
    <t>"2 NP "</t>
  </si>
  <si>
    <t>4*1,6*10,4*0,001</t>
  </si>
  <si>
    <t>3*1,4*10,4*0,001</t>
  </si>
  <si>
    <t>13010744</t>
  </si>
  <si>
    <t>ocel profilová jakost S235JR (11 375) průřez IPE 120</t>
  </si>
  <si>
    <t>939937416</t>
  </si>
  <si>
    <t>ztratné 10 %</t>
  </si>
  <si>
    <t>0,253*1,1</t>
  </si>
  <si>
    <t>42</t>
  </si>
  <si>
    <t>317998115</t>
  </si>
  <si>
    <t>Izolace tepelná mezi překlady z pěnového polystyrenu výšky 24 cm, tloušťky 100 mm</t>
  </si>
  <si>
    <t>-753648012</t>
  </si>
  <si>
    <t>https://podminky.urs.cz/item/CS_URS_2024_01/317998115</t>
  </si>
  <si>
    <t>dle půdorysů</t>
  </si>
  <si>
    <t>"1 NP"2*1</t>
  </si>
  <si>
    <t>"2 NP "2</t>
  </si>
  <si>
    <t>43</t>
  </si>
  <si>
    <t>319201321</t>
  </si>
  <si>
    <t>Vyrovnání nerovného povrchu vnitřního i vnějšího zdiva bez odsekání vadných cihel, maltou (s dodáním hmot) tl. do 30 mm</t>
  </si>
  <si>
    <t>-89314536</t>
  </si>
  <si>
    <t>https://podminky.urs.cz/item/CS_URS_2024_01/319201321</t>
  </si>
  <si>
    <t xml:space="preserve">dorovnání </t>
  </si>
  <si>
    <t>0,7*2*6</t>
  </si>
  <si>
    <t>44</t>
  </si>
  <si>
    <t>346244381</t>
  </si>
  <si>
    <t>Plentování ocelových válcovaných nosníků jednostranné cihlami na maltu, výška stojiny do 200 mm</t>
  </si>
  <si>
    <t>1202902202</t>
  </si>
  <si>
    <t>1,6*4*0,12*2</t>
  </si>
  <si>
    <t>1,8*4**0,12*2</t>
  </si>
  <si>
    <t>4*1,6*0,12*2</t>
  </si>
  <si>
    <t>3*1,4*0,12*2</t>
  </si>
  <si>
    <t>Vodorovné konstrukce</t>
  </si>
  <si>
    <t>45</t>
  </si>
  <si>
    <t>411321414</t>
  </si>
  <si>
    <t>Stropy z betonu železového (bez výztuže) stropů deskových, plochých střech, desek balkonových, desek hřibových stropů včetně hlavic hřibových sloupů tř. C 25/30</t>
  </si>
  <si>
    <t>2124629158</t>
  </si>
  <si>
    <t>https://podminky.urs.cz/item/CS_URS_2024_01/411321414</t>
  </si>
  <si>
    <t>stropní deska nad 1 NP- dřevobeton</t>
  </si>
  <si>
    <t>386*0,08</t>
  </si>
  <si>
    <t>46</t>
  </si>
  <si>
    <t>411351011</t>
  </si>
  <si>
    <t>Bednění stropních konstrukcí - bez podpěrné konstrukce desek tloušťky stropní desky přes 5 do 25 cm zřízení</t>
  </si>
  <si>
    <t>-453648753</t>
  </si>
  <si>
    <t>https://podminky.urs.cz/item/CS_URS_2024_01/411351011</t>
  </si>
  <si>
    <t>387</t>
  </si>
  <si>
    <t>47</t>
  </si>
  <si>
    <t>411351012</t>
  </si>
  <si>
    <t>Bednění stropních konstrukcí - bez podpěrné konstrukce desek tloušťky stropní desky přes 5 do 25 cm odstranění</t>
  </si>
  <si>
    <t>209718463</t>
  </si>
  <si>
    <t>https://podminky.urs.cz/item/CS_URS_2024_01/411351012</t>
  </si>
  <si>
    <t>48</t>
  </si>
  <si>
    <t>411354203</t>
  </si>
  <si>
    <t>Bednění stropů ztracené ocelové žebrované ze širokých tenkostěnných ohýbaných profilů (hraněných trapézových vln), bez úpravy povrchu otevřeného podhledu, bez podpěrné konstrukce, s osazením nasucho na zdech do připravených ozubů, popř. na rovných zdech, trámech, průvlacích, do traverz s povrchem lesklým, výšky vln 40 mm, tl. plechu 0,75 mm</t>
  </si>
  <si>
    <t>1040026763</t>
  </si>
  <si>
    <t>https://podminky.urs.cz/item/CS_URS_2024_01/411354203</t>
  </si>
  <si>
    <t>strop nad 2 NP</t>
  </si>
  <si>
    <t>291</t>
  </si>
  <si>
    <t>49</t>
  </si>
  <si>
    <t>411354311</t>
  </si>
  <si>
    <t>Podpěrná konstrukce stropů - desek, kleneb a skořepin výška podepření do 4 m tloušťka stropu přes 5 do 15 cm zřízení</t>
  </si>
  <si>
    <t>-1403456934</t>
  </si>
  <si>
    <t>https://podminky.urs.cz/item/CS_URS_2024_01/411354311</t>
  </si>
  <si>
    <t>387+291</t>
  </si>
  <si>
    <t>stropy</t>
  </si>
  <si>
    <t>50</t>
  </si>
  <si>
    <t>411354312</t>
  </si>
  <si>
    <t>Podpěrná konstrukce stropů - desek, kleneb a skořepin výška podepření do 4 m tloušťka stropu přes 5 do 15 cm odstranění</t>
  </si>
  <si>
    <t>805142307</t>
  </si>
  <si>
    <t>https://podminky.urs.cz/item/CS_URS_2024_01/411354312</t>
  </si>
  <si>
    <t>51</t>
  </si>
  <si>
    <t>411362021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</si>
  <si>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ze svařovaných sítí z drátů typu KARI</t>
  </si>
  <si>
    <t>570698531</t>
  </si>
  <si>
    <t>https://podminky.urs.cz/item/CS_URS_2024_01/411362021</t>
  </si>
  <si>
    <t>"1 NP "3,6</t>
  </si>
  <si>
    <t>"2 NP "2,8</t>
  </si>
  <si>
    <t>52</t>
  </si>
  <si>
    <t>411362112</t>
  </si>
  <si>
    <t>Ztužení koster z betonářské oceli na hranách konstrukce stropních trámů (žeber, kazet) T-průřezu a ve styku (koutu) s deskou popř. trámů samostatných válcovanou ocelí tvaru L jakéhokoliv profilu, z oceli 11 373</t>
  </si>
  <si>
    <t>-1807043447</t>
  </si>
  <si>
    <t>https://podminky.urs.cz/item/CS_URS_2024_01/411362112</t>
  </si>
  <si>
    <t>dle statiky plechy , podtahy+</t>
  </si>
  <si>
    <t>1 NP</t>
  </si>
  <si>
    <t>(3,9+66,31+33,158+67,14+74,6+15,1+28,2+62,8+42,17+17,046+62,8+28,61+36,5+71,12+33,158+49,7)*0,001</t>
  </si>
  <si>
    <t>2 NP</t>
  </si>
  <si>
    <t>(71,59+136,294+169,9+27,08+173,7+12,56+8,5+94,2+14,75+34,2+67,1)*0,001</t>
  </si>
  <si>
    <t>"3 NP "1,861</t>
  </si>
  <si>
    <t>53</t>
  </si>
  <si>
    <t>413321414</t>
  </si>
  <si>
    <t>Nosníky z betonu železového (bez výztuže) včetně stěnových i jeřábových drah, volných trámů, průvlaků, rámových příčlí, ztužidel, konzol, vodorovných táhel apod., tyčových konstrukcí tř. C 25/30</t>
  </si>
  <si>
    <t>-173760101</t>
  </si>
  <si>
    <t>https://podminky.urs.cz/item/CS_URS_2024_01/413321414</t>
  </si>
  <si>
    <t>průvlaky viz statika</t>
  </si>
  <si>
    <t>0,24*0,3*11,4</t>
  </si>
  <si>
    <t>54</t>
  </si>
  <si>
    <t>413351121</t>
  </si>
  <si>
    <t>Bednění nosníků a průvlaků - bez podpěrné konstrukce výška nosníku po spodní líc stropní desky přes 100 cm zřízení</t>
  </si>
  <si>
    <t>-1257304091</t>
  </si>
  <si>
    <t>https://podminky.urs.cz/item/CS_URS_2024_01/413351121</t>
  </si>
  <si>
    <t>55</t>
  </si>
  <si>
    <t>413351122</t>
  </si>
  <si>
    <t>Bednění nosníků a průvlaků - bez podpěrné konstrukce výška nosníku po spodní líc stropní desky přes 100 cm odstranění</t>
  </si>
  <si>
    <t>1306524297</t>
  </si>
  <si>
    <t>https://podminky.urs.cz/item/CS_URS_2024_01/413351122</t>
  </si>
  <si>
    <t>0,3*11,4</t>
  </si>
  <si>
    <t>56</t>
  </si>
  <si>
    <t>413941121</t>
  </si>
  <si>
    <t>Osazování ocelových válcovaných nosníků ve stropech I nebo IE nebo U nebo UE nebo L do č.12 nebo výšky do 120 mm</t>
  </si>
  <si>
    <t>419458914</t>
  </si>
  <si>
    <t>https://podminky.urs.cz/item/CS_URS_2024_01/413941121</t>
  </si>
  <si>
    <t>výpis dle statiky strop nad 1 NP</t>
  </si>
  <si>
    <t>0,066+0,033+0,067+0,074</t>
  </si>
  <si>
    <t>nad 2 NP</t>
  </si>
  <si>
    <t>0,067</t>
  </si>
  <si>
    <t>57</t>
  </si>
  <si>
    <t>665800646</t>
  </si>
  <si>
    <t>58</t>
  </si>
  <si>
    <t>417321414</t>
  </si>
  <si>
    <t>Ztužující pásy a věnce z betonu železového (bez výztuže) tř. C 20/25</t>
  </si>
  <si>
    <t>1578504440</t>
  </si>
  <si>
    <t>https://podminky.urs.cz/item/CS_URS_2024_01/417321414</t>
  </si>
  <si>
    <t>věnce /viz statika/</t>
  </si>
  <si>
    <t>"1 NP "(1,04+7,54+8,46+0,51+2,6)*0,3*0,25</t>
  </si>
  <si>
    <t>"3 NP "(4,35+3,44+3,27+0,15+4,43+7,155+11,44)*0,3*0,25</t>
  </si>
  <si>
    <t>59</t>
  </si>
  <si>
    <t>417351115</t>
  </si>
  <si>
    <t>Bednění bočnic ztužujících pásů a věnců včetně vzpěr zřízení</t>
  </si>
  <si>
    <t>1149129900</t>
  </si>
  <si>
    <t>https://podminky.urs.cz/item/CS_URS_2024_01/417351115</t>
  </si>
  <si>
    <t>"1 NP "(1,04+7,54+8,46+0,51+2,6)*2*0,25</t>
  </si>
  <si>
    <t>"3 NP "(4,35+3,44+3,27+0,15+4,43+7,155+11,44)*2*0,25</t>
  </si>
  <si>
    <t>60</t>
  </si>
  <si>
    <t>417351116</t>
  </si>
  <si>
    <t>Bednění bočnic ztužujících pásů a věnců včetně vzpěr odstranění</t>
  </si>
  <si>
    <t>-1418540754</t>
  </si>
  <si>
    <t>https://podminky.urs.cz/item/CS_URS_2024_01/417351116</t>
  </si>
  <si>
    <t>61</t>
  </si>
  <si>
    <t>430321414</t>
  </si>
  <si>
    <t>Schodišťové konstrukce a rampy z betonu železového (bez výztuže) stupně, schodnice, ramena, podesty s nosníky tř. C 25/30</t>
  </si>
  <si>
    <t>1177583051</t>
  </si>
  <si>
    <t>https://podminky.urs.cz/item/CS_URS_2024_01/430321414</t>
  </si>
  <si>
    <t>schodiště do 3 NP</t>
  </si>
  <si>
    <t>3,44*1,28*0,15+2,9*1*0,15*2</t>
  </si>
  <si>
    <t>1*24*(0,155+0,29)*0,5</t>
  </si>
  <si>
    <t>rampa</t>
  </si>
  <si>
    <t>17*0,2</t>
  </si>
  <si>
    <t>"venkovní schodiště</t>
  </si>
  <si>
    <t>0,3*0,9*8,64*2</t>
  </si>
  <si>
    <t>"čela "1,2</t>
  </si>
  <si>
    <t>62</t>
  </si>
  <si>
    <t>430361821</t>
  </si>
  <si>
    <t>Výztuž schodišťových konstrukcí a ramp stupňů, schodnic, ramen, podest s nosníky z betonářské oceli 10 505 (R) nebo BSt 500</t>
  </si>
  <si>
    <t>501764317</t>
  </si>
  <si>
    <t>https://podminky.urs.cz/item/CS_URS_2024_01/430361821</t>
  </si>
  <si>
    <t>16,136*85*0,001</t>
  </si>
  <si>
    <t>63</t>
  </si>
  <si>
    <t>431351121</t>
  </si>
  <si>
    <t>Bednění podest, podstupňových desek a ramp včetně podpěrné konstrukce výšky do 4 m půdorysně přímočarých zřízení</t>
  </si>
  <si>
    <t>-236066560</t>
  </si>
  <si>
    <t>https://podminky.urs.cz/item/CS_URS_2024_01/431351121</t>
  </si>
  <si>
    <t>3,44*1,28+2,9*1*2</t>
  </si>
  <si>
    <t>1*24*(0,155+0,29)</t>
  </si>
  <si>
    <t>"venkovní schodiště "8,64*1,2*2</t>
  </si>
  <si>
    <t>64</t>
  </si>
  <si>
    <t>R411-1</t>
  </si>
  <si>
    <t>D+ M lepených kotev , vrutů ,atd /viz statika/</t>
  </si>
  <si>
    <t>ks</t>
  </si>
  <si>
    <t>R položka</t>
  </si>
  <si>
    <t>653704072</t>
  </si>
  <si>
    <t>"1 NP "2+10+10+18+36+54+32</t>
  </si>
  <si>
    <t>"2 NP "22+22+40+40+2+15+62</t>
  </si>
  <si>
    <t>"3 NP "8+12+96+20+10+10+10+26+4</t>
  </si>
  <si>
    <t>Komunikace pozemní</t>
  </si>
  <si>
    <t>65</t>
  </si>
  <si>
    <t>451577877</t>
  </si>
  <si>
    <t>Podklad nebo lože pod dlažbu (přídlažbu) v ploše vodorovné nebo ve sklonu do 1:5, tloušťky od 30 do 100 mm ze štěrkopísku</t>
  </si>
  <si>
    <t>24198392</t>
  </si>
  <si>
    <t>https://podminky.urs.cz/item/CS_URS_2024_01/451577877</t>
  </si>
  <si>
    <t>doplnění a úprava chodníku</t>
  </si>
  <si>
    <t>24,8</t>
  </si>
  <si>
    <t>66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</si>
  <si>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</si>
  <si>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</si>
  <si>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1356705497</t>
  </si>
  <si>
    <t>https://podminky.urs.cz/item/CS_URS_2024_01/596211110</t>
  </si>
  <si>
    <t>67</t>
  </si>
  <si>
    <t>59245015</t>
  </si>
  <si>
    <t>dlažba zámková betonová tvaru I 200x165mm tl 60mm přírodní</t>
  </si>
  <si>
    <t>-1896118542</t>
  </si>
  <si>
    <t>24,8*1,03 "Přepočtené koeficientem množství</t>
  </si>
  <si>
    <t>Úpravy povrchů, podlahy a osazování výplní</t>
  </si>
  <si>
    <t>68</t>
  </si>
  <si>
    <t>611142032</t>
  </si>
  <si>
    <t>Pletivo vnitřních ploch jutová rohož vtlačená do omítky stropů</t>
  </si>
  <si>
    <t>644269046</t>
  </si>
  <si>
    <t>https://podminky.urs.cz/item/CS_URS_2024_01/611142032</t>
  </si>
  <si>
    <t>"stropy - 1 PP "37,16</t>
  </si>
  <si>
    <t xml:space="preserve"> "1 NP"386,24</t>
  </si>
  <si>
    <t>"2 NP "309,34</t>
  </si>
  <si>
    <t>69</t>
  </si>
  <si>
    <t>611311111</t>
  </si>
  <si>
    <t>Omítka vápenná vnitřních ploch nanášená ručně jednovrstvá hrubá, tloušťky do 10 mm zatřená vodorovných konstrukcí stropů rovných</t>
  </si>
  <si>
    <t>273403035</t>
  </si>
  <si>
    <t>https://podminky.urs.cz/item/CS_URS_2024_01/611311111</t>
  </si>
  <si>
    <t>70</t>
  </si>
  <si>
    <t>611311141</t>
  </si>
  <si>
    <t>Omítka vápenná vnitřních ploch nanášená ručně dvouvrstvá štuková, tloušťky jádrové omítky do 10 mm a tloušťky štuku do 3 mm vodorovných konstrukcí stropů rovných</t>
  </si>
  <si>
    <t>-1947356687</t>
  </si>
  <si>
    <t>https://podminky.urs.cz/item/CS_URS_2024_01/611311141</t>
  </si>
  <si>
    <t>71</t>
  </si>
  <si>
    <t>612131101</t>
  </si>
  <si>
    <t>Podkladní a spojovací vrstva vnitřních omítaných ploch cementový postřik nanášený ručně celoplošně stěn</t>
  </si>
  <si>
    <t>-402720866</t>
  </si>
  <si>
    <t>https://podminky.urs.cz/item/CS_URS_2024_01/612131101</t>
  </si>
  <si>
    <t>72</t>
  </si>
  <si>
    <t>612131121</t>
  </si>
  <si>
    <t>Podkladní a spojovací vrstva vnitřních omítaných ploch penetrace disperzní nanášená ručně stěn</t>
  </si>
  <si>
    <t>-867012940</t>
  </si>
  <si>
    <t>https://podminky.urs.cz/item/CS_URS_2024_01/612131121</t>
  </si>
  <si>
    <t>73</t>
  </si>
  <si>
    <t>612142001</t>
  </si>
  <si>
    <t>Pletivo vnitřních ploch v ploše nebo pruzích, na plném podkladu sklovláknité vtlačené do tmelu včetně tmelu stěn</t>
  </si>
  <si>
    <t>-1180465165</t>
  </si>
  <si>
    <t>https://podminky.urs.cz/item/CS_URS_2024_01/612142001</t>
  </si>
  <si>
    <t>3 NP</t>
  </si>
  <si>
    <t>"míst 3,06-3,07</t>
  </si>
  <si>
    <t>(2,3+3,13+3,13+2,3+2+2,3)*2,35</t>
  </si>
  <si>
    <t>"míst 3,08 "3,47*0,6+2,35*2,6*2</t>
  </si>
  <si>
    <t>"míst 3,09 "8,7*0,6+4,1*10,83*2</t>
  </si>
  <si>
    <t>"míst 3,11 "2*(1,92+1,86)*2,86</t>
  </si>
  <si>
    <t>"míst 3,12 "2,86*(1,97+1,47)*2-0,7*1,97</t>
  </si>
  <si>
    <t>"míst 3.13"(0,9+1,1)*2*2,6</t>
  </si>
  <si>
    <t>-0,6*1,97</t>
  </si>
  <si>
    <t>" míst 3,14 "2*(1,22+1,47)*2</t>
  </si>
  <si>
    <t>-0,7*1,97</t>
  </si>
  <si>
    <t>"míst3.01 "3,46*(3,34+7,035)*2</t>
  </si>
  <si>
    <t>-2,5*2,2*3</t>
  </si>
  <si>
    <t>-0,9*1,2*2</t>
  </si>
  <si>
    <t>"míst 3,03 "0,6*7,7+(2,4+5,15+2,46)*2,7</t>
  </si>
  <si>
    <t>"míst3.02 "3,14*(7,76+10,1)</t>
  </si>
  <si>
    <t>-2,25*2,2</t>
  </si>
  <si>
    <t>"mst 3.04 "2*(2,3+2,6)*3,92</t>
  </si>
  <si>
    <t>-0,9*1,97</t>
  </si>
  <si>
    <t>"míst 3.05 "2*(7,65+4,62)*2,35</t>
  </si>
  <si>
    <t>"201 a "2*(3,46+12,06)*3,36</t>
  </si>
  <si>
    <t>-0,9*1,97*3</t>
  </si>
  <si>
    <t>-0,8*1,97*2</t>
  </si>
  <si>
    <t>-3,44*3,36</t>
  </si>
  <si>
    <t>"2.01  schodiště "32,2</t>
  </si>
  <si>
    <t>"míst 2,02 "(7,24+3,46)*3,7</t>
  </si>
  <si>
    <t>-1,13*3,2*2</t>
  </si>
  <si>
    <t>"míst 2.03 "2*(7+9,18)*3,7</t>
  </si>
  <si>
    <t>-4*1,13*2,28</t>
  </si>
  <si>
    <t>"míst 2,04 "3,45*(7+10,61)*2</t>
  </si>
  <si>
    <t xml:space="preserve"> "míst 2.05 "3,45*(6,9+1,425+0,85+1,5+0,15)-0,9*1,97</t>
  </si>
  <si>
    <t>-1,42*3,2</t>
  </si>
  <si>
    <t>"míst 2.06 "2*(6,9+7)*3,45</t>
  </si>
  <si>
    <t>1,47*3,465</t>
  </si>
  <si>
    <t>3*1,13*2,25</t>
  </si>
  <si>
    <t>3*1,42*2,28</t>
  </si>
  <si>
    <t>"míst 2,07 "2*(2,4+2)*3,8</t>
  </si>
  <si>
    <t>-0,8*1,97</t>
  </si>
  <si>
    <t>"míst 2,08</t>
  </si>
  <si>
    <t>2*(1+1,49)*3,8</t>
  </si>
  <si>
    <t>"míst 2.09 "2*(1+1,49)*3,8</t>
  </si>
  <si>
    <t>"míst 2.10 "3,8*(1,13+1,83)*2</t>
  </si>
  <si>
    <t>-1,03*2,25</t>
  </si>
  <si>
    <t>"míst 2.11"2*(1,96+1,5)*3,8</t>
  </si>
  <si>
    <t>-0,65*1,1</t>
  </si>
  <si>
    <t>"míst 2.12 "2*(1+1,27)*3,8</t>
  </si>
  <si>
    <t>-0,6*1</t>
  </si>
  <si>
    <t>"míst 2.13 "2*(1,27+1)*3,8</t>
  </si>
  <si>
    <t>"1 PP "1,6*(2,98+3,8+1,89+3,8+2,9+8,1+2,55+0,7+0,92+8,1+3,1)</t>
  </si>
  <si>
    <t>"1 NP  míst 1,04 "2*(5,23+9,04)*3,05</t>
  </si>
  <si>
    <t>-1,13*2,05*3</t>
  </si>
  <si>
    <t>"míst1.03 "2*(5,23+9,04)*3,05</t>
  </si>
  <si>
    <t>"míst 1,202 "2*(6,8+2,2)*3,05</t>
  </si>
  <si>
    <t>-1,05*2,15</t>
  </si>
  <si>
    <t>-1*2,6</t>
  </si>
  <si>
    <t>-1,1*2,5</t>
  </si>
  <si>
    <t>"míst1.01a "3,05*(2,26+7,31)*2</t>
  </si>
  <si>
    <t>-2,16*2,25</t>
  </si>
  <si>
    <t>"1.01 b "(3,41+3,68+3,68)*3,34</t>
  </si>
  <si>
    <t>-0,9*1,97*2</t>
  </si>
  <si>
    <t>-2,16*2,56</t>
  </si>
  <si>
    <t>"1.01 c míst "3,34*(5,27+5,27+1+0,35+1+2,43+1+2,43+1+0,92+1,03)</t>
  </si>
  <si>
    <t>-0,8*1,97*3</t>
  </si>
  <si>
    <t>-1,25*2,6</t>
  </si>
  <si>
    <t>-0,6*1,97*2</t>
  </si>
  <si>
    <t>"1.01 d "3,05*4*2</t>
  </si>
  <si>
    <t>3,34*(3,05+2+2)</t>
  </si>
  <si>
    <t>"míst1.07 "2*(1,2+2,25)*2,7-0,8*1,97</t>
  </si>
  <si>
    <t>2*(1,2+2,25)*2,7-0,8*1,97</t>
  </si>
  <si>
    <t>"míst 1.12 "2*(7+7,515)*3,35</t>
  </si>
  <si>
    <t>-8,46*2,5</t>
  </si>
  <si>
    <t>-0,8*2</t>
  </si>
  <si>
    <t>-0,9*2,05*2</t>
  </si>
  <si>
    <t>"míst1.13"2*(1,9+1,62)*3,35</t>
  </si>
  <si>
    <t>-1,3*2,6</t>
  </si>
  <si>
    <t>"míst 1.14 "2*(1,73+3,445)*3,06</t>
  </si>
  <si>
    <t>-0,9*2,05</t>
  </si>
  <si>
    <t>"Míst 1,15 "3,25*(1+1+2+1,45+1,45+0,6)</t>
  </si>
  <si>
    <t>"míst1.16 "3,28*(1++2+1,9)*2</t>
  </si>
  <si>
    <t>"míst1.17 "2*(1,55+3,445)*3,06</t>
  </si>
  <si>
    <t>3,06*1,5</t>
  </si>
  <si>
    <t>"míst 1,24 "2*(1,05+1,5)*2,97</t>
  </si>
  <si>
    <t>"míst1.05 "3,1*(2,25+1,42)</t>
  </si>
  <si>
    <t>"míst1.09"2*(4+6,81)-0,9*1,97</t>
  </si>
  <si>
    <t>-1,13*2,05*2</t>
  </si>
  <si>
    <t>36,45*2,09</t>
  </si>
  <si>
    <t>"míst 1.10 "2*(6,81+4,8)*3,05</t>
  </si>
  <si>
    <t>-2*1,13*2,05*2</t>
  </si>
  <si>
    <t>-3,45*2,06</t>
  </si>
  <si>
    <t>"míst1,11 "2*(3,38+7,245)*3,06</t>
  </si>
  <si>
    <t>-0,9*2,9</t>
  </si>
  <si>
    <t>-1,12*2,08</t>
  </si>
  <si>
    <t>"míst1,25 "2,97*(1,35+1,4)*2</t>
  </si>
  <si>
    <t>"míst 1,26 "2*(1,25+1,78)*3,05</t>
  </si>
  <si>
    <t>"míst1,27 "2*(1+1,25)*3,05</t>
  </si>
  <si>
    <t>-0,6*0,9</t>
  </si>
  <si>
    <t>"míst 1,28"2*(2,54+1,63)*3,05</t>
  </si>
  <si>
    <t>"míst 1,29 "2*(1,5+1,57)*3,05</t>
  </si>
  <si>
    <t>"míst 1.30 "2*(0,9+1,5)*3,05</t>
  </si>
  <si>
    <t>"míst 1,08 "2*(6,84+2,3)*3,15</t>
  </si>
  <si>
    <t>"odpočet obkladů"-192,047</t>
  </si>
  <si>
    <t>přípočet ostění</t>
  </si>
  <si>
    <t>"E01 "0,3*(2,5+2,5+8,35)</t>
  </si>
  <si>
    <t>"E03 "2*0,3*(1,96+1,05+1,96)</t>
  </si>
  <si>
    <t>"E04 "0,3*(1,8+4,69+1,8)</t>
  </si>
  <si>
    <t>"E05 "0,3*(2,48+1,9+2,48)</t>
  </si>
  <si>
    <t>"E06 "0,3*(2,34+1,46+2,34)</t>
  </si>
  <si>
    <t>"E07 ,E08 "0,3*(1,1+0,6+1,1)*2</t>
  </si>
  <si>
    <t>"E09 "03*(1,8+5,7+1,8)</t>
  </si>
  <si>
    <t>"E10 "3*0,3*(1,18+0,66+1,18)</t>
  </si>
  <si>
    <t>"E11 "0,3*(1,18+0,66+1,18)</t>
  </si>
  <si>
    <t>74</t>
  </si>
  <si>
    <t>612315302</t>
  </si>
  <si>
    <t>Vápenná omítka ostění nebo nadpraží štuková</t>
  </si>
  <si>
    <t>1140914845</t>
  </si>
  <si>
    <t>https://podminky.urs.cz/item/CS_URS_2024_01/612315302</t>
  </si>
  <si>
    <t>75</t>
  </si>
  <si>
    <t>612321141</t>
  </si>
  <si>
    <t>Omítka vápenocementová vnitřních ploch nanášená ručně dvouvrstvá, tloušťky jádrové omítky do 10 mm a tloušťky štuku do 3 mm štuková svislých konstrukcí stěn</t>
  </si>
  <si>
    <t>-17695577</t>
  </si>
  <si>
    <t>https://podminky.urs.cz/item/CS_URS_2024_01/612321141</t>
  </si>
  <si>
    <t>76</t>
  </si>
  <si>
    <t>612321191</t>
  </si>
  <si>
    <t>Omítka vápenocementová vnitřních ploch nanášená ručně Příplatek k cenám za každých dalších i započatých 5 mm tloušťky omítky přes 10 mm stěn</t>
  </si>
  <si>
    <t>1371339973</t>
  </si>
  <si>
    <t>https://podminky.urs.cz/item/CS_URS_2024_01/612321191</t>
  </si>
  <si>
    <t>2009,28*3</t>
  </si>
  <si>
    <t>77</t>
  </si>
  <si>
    <t>622131101</t>
  </si>
  <si>
    <t>Podkladní a spojovací vrstva vnějších omítaných ploch cementový postřik nanášený ručně celoplošně stěn</t>
  </si>
  <si>
    <t>509904771</t>
  </si>
  <si>
    <t>https://podminky.urs.cz/item/CS_URS_2024_01/622131101</t>
  </si>
  <si>
    <t>štítová stěna</t>
  </si>
  <si>
    <t>44,3</t>
  </si>
  <si>
    <t>78</t>
  </si>
  <si>
    <t>622131121</t>
  </si>
  <si>
    <t>Podkladní a spojovací vrstva vnějších omítaných ploch penetrace nanášená ručně stěn</t>
  </si>
  <si>
    <t>25540434</t>
  </si>
  <si>
    <t>https://podminky.urs.cz/item/CS_URS_2024_01/622131121</t>
  </si>
  <si>
    <t>622135001</t>
  </si>
  <si>
    <t>Vyrovnání nerovností podkladu vnějších omítaných ploch maltou, tloušťky do 10 mm vápenocementovou stěn</t>
  </si>
  <si>
    <t>2030777837</t>
  </si>
  <si>
    <t>https://podminky.urs.cz/item/CS_URS_2024_01/622135001</t>
  </si>
  <si>
    <t>80</t>
  </si>
  <si>
    <t>622142001</t>
  </si>
  <si>
    <t>Pletivo vnějších ploch v ploše nebo pruzích, na plném podkladu sklovláknité vtlačené do tmelu stěn</t>
  </si>
  <si>
    <t>-548754480</t>
  </si>
  <si>
    <t>https://podminky.urs.cz/item/CS_URS_2024_01/622142001</t>
  </si>
  <si>
    <t>81</t>
  </si>
  <si>
    <t>622143003</t>
  </si>
  <si>
    <t>Montáž omítkových profilů plastových, pozinkovaných nebo dřevěných upevněných vtlačením do podkladní vrstvy nebo přibitím rohových s tkaninou</t>
  </si>
  <si>
    <t>1394901511</t>
  </si>
  <si>
    <t>https://podminky.urs.cz/item/CS_URS_2024_01/622143003</t>
  </si>
  <si>
    <t>82</t>
  </si>
  <si>
    <t>55343025</t>
  </si>
  <si>
    <t>profil rohový Pz+PVC pro vnější omítky tl 7mm</t>
  </si>
  <si>
    <t>583912745</t>
  </si>
  <si>
    <t>15*1,05 "Přepočtené koeficientem množství</t>
  </si>
  <si>
    <t>83</t>
  </si>
  <si>
    <t>622221035</t>
  </si>
  <si>
    <t>Montáž kontaktního zateplení lepením a injektovaným kotvením z desek z minerální vlny s podélnou orientací vláken nebo kombinovaných (dodávka ve specifikaci) na jakýkoliv podklad, tloušťky desek přes 120 do 160 mm</t>
  </si>
  <si>
    <t>2003377827</t>
  </si>
  <si>
    <t>https://podminky.urs.cz/item/CS_URS_2024_01/622221035</t>
  </si>
  <si>
    <t>štítová ze´d</t>
  </si>
  <si>
    <t>84</t>
  </si>
  <si>
    <t>63152266</t>
  </si>
  <si>
    <t>deska tepelně izolační minerální kontaktních fasád podélné vlákno λ=0,034 tl 160mm</t>
  </si>
  <si>
    <t>-1717067133</t>
  </si>
  <si>
    <t>44,3*1,1</t>
  </si>
  <si>
    <t>48,73*1,05 "Přepočtené koeficientem množství</t>
  </si>
  <si>
    <t>85</t>
  </si>
  <si>
    <t>622631001</t>
  </si>
  <si>
    <t>Spárování vnějších ploch pohledového zdiva z cihel, spárovací maltou stěn</t>
  </si>
  <si>
    <t>-2126734546</t>
  </si>
  <si>
    <t>https://podminky.urs.cz/item/CS_URS_2024_01/622631001</t>
  </si>
  <si>
    <t>86</t>
  </si>
  <si>
    <t>629995101</t>
  </si>
  <si>
    <t>Očištění vnějších ploch tlakovou vodou omytím</t>
  </si>
  <si>
    <t>-889848757</t>
  </si>
  <si>
    <t>https://podminky.urs.cz/item/CS_URS_2024_01/629995101</t>
  </si>
  <si>
    <t>očištění fadády před nátěrem</t>
  </si>
  <si>
    <t>58,1+51,5+58,7+86,1+12,7+13,9+20,6+104,8+31,4+12,4+10,2+13,8+41,3+16,4+14,6+16+53,9+36,6</t>
  </si>
  <si>
    <t>87</t>
  </si>
  <si>
    <t>631311125</t>
  </si>
  <si>
    <t>Mazanina z betonu prostého bez zvýšených nároků na prostředí tl. přes 80 do 120 mm tř. C 20/25</t>
  </si>
  <si>
    <t>1524875999</t>
  </si>
  <si>
    <t>https://podminky.urs.cz/item/CS_URS_2024_01/631311125</t>
  </si>
  <si>
    <t>"S1,01 "55,1*0,08</t>
  </si>
  <si>
    <t>"S1.02 "65,14*0,08</t>
  </si>
  <si>
    <t>"S1.03 "16,34*0,08</t>
  </si>
  <si>
    <t>"S1.6"267,04*0,07</t>
  </si>
  <si>
    <t>"S1.07 "12,5*0,05</t>
  </si>
  <si>
    <t>"doplnění trapezových vlin"291*0,08</t>
  </si>
  <si>
    <t>88</t>
  </si>
  <si>
    <t>631362021</t>
  </si>
  <si>
    <t>Výztuž mazanin ze svařovaných sítí z drátů typu KARI</t>
  </si>
  <si>
    <t>60691067</t>
  </si>
  <si>
    <t>https://podminky.urs.cz/item/CS_URS_2024_01/631362021</t>
  </si>
  <si>
    <t>kari sítě do mazanin</t>
  </si>
  <si>
    <t>(55,1+65,14+16,34+267,04+12,5)*4,5*0,001</t>
  </si>
  <si>
    <t>291*4,5*0,001</t>
  </si>
  <si>
    <t>89</t>
  </si>
  <si>
    <t>632451024</t>
  </si>
  <si>
    <t>Potěr cementový vyrovnávací z malty (MC-15) v pásu o průměrné (střední) tl. přes 40 do 50 mm</t>
  </si>
  <si>
    <t>-823788362</t>
  </si>
  <si>
    <t>https://podminky.urs.cz/item/CS_URS_2024_01/632451024</t>
  </si>
  <si>
    <t>potěr pod teracové parapetní desky</t>
  </si>
  <si>
    <t>(0,22*4,75)</t>
  </si>
  <si>
    <t>0,22*5,7</t>
  </si>
  <si>
    <t>0,43*1,72</t>
  </si>
  <si>
    <t>0,28*0,6*2</t>
  </si>
  <si>
    <t>pod plastové parapety</t>
  </si>
  <si>
    <t>1,25*0,45*2</t>
  </si>
  <si>
    <t>90</t>
  </si>
  <si>
    <t>632481213</t>
  </si>
  <si>
    <t>Separační vrstva k oddělení podlahových vrstev z polyetylénové fólie</t>
  </si>
  <si>
    <t>-1203101080</t>
  </si>
  <si>
    <t>https://podminky.urs.cz/item/CS_URS_2024_01/632481213</t>
  </si>
  <si>
    <t>"S1.01 "55,1</t>
  </si>
  <si>
    <t>"S1.02 "65,14</t>
  </si>
  <si>
    <t>"S1.06 "267,04</t>
  </si>
  <si>
    <t>"S1.07 "12,5</t>
  </si>
  <si>
    <t>91</t>
  </si>
  <si>
    <t>633811111</t>
  </si>
  <si>
    <t>Povrchová úprava betonových podlah broušení nerovností do 2 mm (stržení šlemu)</t>
  </si>
  <si>
    <t>-1334518005</t>
  </si>
  <si>
    <t>https://podminky.urs.cz/item/CS_URS_2024_01/633811111</t>
  </si>
  <si>
    <t>92</t>
  </si>
  <si>
    <t>635211121</t>
  </si>
  <si>
    <t>Násyp lehký pod podlahy s udusáním a urovnáním povrchu z keramzitu</t>
  </si>
  <si>
    <t>-390437259</t>
  </si>
  <si>
    <t>https://podminky.urs.cz/item/CS_URS_2024_01/635211121</t>
  </si>
  <si>
    <t>"S1.05 - násyp zlehkého granulátu</t>
  </si>
  <si>
    <t>"S1.05 "309*0,1</t>
  </si>
  <si>
    <t>93</t>
  </si>
  <si>
    <t>642946111</t>
  </si>
  <si>
    <t>Osazení stavebního pouzdra posuvných dveří do zděné příčky s jednou kapsou pro jedno dveřní křídlo průchozí šířky do 800 mm</t>
  </si>
  <si>
    <t>-1509918869</t>
  </si>
  <si>
    <t>https://podminky.urs.cz/item/CS_URS_2024_01/642946111</t>
  </si>
  <si>
    <t>dveře I05</t>
  </si>
  <si>
    <t>94</t>
  </si>
  <si>
    <t>JAP.S700081</t>
  </si>
  <si>
    <t>pouzdro stavební STANDARD S700-081 800mm</t>
  </si>
  <si>
    <t>-251145242</t>
  </si>
  <si>
    <t>96</t>
  </si>
  <si>
    <t>Bourání konstrukcí</t>
  </si>
  <si>
    <t>95</t>
  </si>
  <si>
    <t>712331801</t>
  </si>
  <si>
    <t>Odstranění povlakové krytiny střech plochých do 10° z pásů uložených na sucho AIP nebo NAIP</t>
  </si>
  <si>
    <t>CS URS 2024 01</t>
  </si>
  <si>
    <t>1902533156</t>
  </si>
  <si>
    <t>P</t>
  </si>
  <si>
    <t>Poznámka k položce:_x000D_
porovnávací položka - odstranění textilie (podhled)_x000D_
viz. pol_767582800</t>
  </si>
  <si>
    <t>stávající střecha</t>
  </si>
  <si>
    <t>548,7-64,2</t>
  </si>
  <si>
    <t>762331811</t>
  </si>
  <si>
    <t>Demontáž vázaných konstrukcí krovů sklonu do 60° z hranolů, hranolků, fošen, průřezové plochy do 120 cm2</t>
  </si>
  <si>
    <t>1010059927</t>
  </si>
  <si>
    <t>_Bourací výkresy - půdorysy"</t>
  </si>
  <si>
    <t>800,2</t>
  </si>
  <si>
    <t>97</t>
  </si>
  <si>
    <t>762331812</t>
  </si>
  <si>
    <t>Demontáž vázaných konstrukcí krovů sklonu do 60° z hranolů, hranolků, fošen, průřezové plochy přes 120 do 224 cm2</t>
  </si>
  <si>
    <t>1108749344</t>
  </si>
  <si>
    <t>"Půdorys 2NP"165,2</t>
  </si>
  <si>
    <t>98</t>
  </si>
  <si>
    <t>762331813</t>
  </si>
  <si>
    <t>Demontáž vázaných konstrukcí krovů sklonu do 60° z hranolů, hranolků, fošen, průřezové plochy přes 224 do 288 cm2</t>
  </si>
  <si>
    <t>-1222606778</t>
  </si>
  <si>
    <t>střecha stávající</t>
  </si>
  <si>
    <t>413,15</t>
  </si>
  <si>
    <t>99</t>
  </si>
  <si>
    <t>762331814</t>
  </si>
  <si>
    <t>Demontáž vázaných konstrukcí krovů sklonu do 60° z hranolů, hranolků, fošen, průřezové plochy přes 288 do 450 cm2</t>
  </si>
  <si>
    <t>1417053206</t>
  </si>
  <si>
    <t>_Bourací výkresy - řezy"</t>
  </si>
  <si>
    <t>143</t>
  </si>
  <si>
    <t>100</t>
  </si>
  <si>
    <t>762341811</t>
  </si>
  <si>
    <t>Demontáž bednění a laťování bednění střech rovných, obloukových, sklonu do 60° se všemi nadstřešními konstrukcemi z prken hrubých, hoblovaných tl. do 32 mm</t>
  </si>
  <si>
    <t>-1665299694</t>
  </si>
  <si>
    <t>"sedlová střecha"</t>
  </si>
  <si>
    <t>485</t>
  </si>
  <si>
    <t>101</t>
  </si>
  <si>
    <t>762812811</t>
  </si>
  <si>
    <t>Demontáž záklopů stropů vrchních a zapuštěných z hoblovaných prken s olištováním, tl. do 32 mm</t>
  </si>
  <si>
    <t>2104579253</t>
  </si>
  <si>
    <t>"2NP_strop nad hlavní částí"</t>
  </si>
  <si>
    <t>252</t>
  </si>
  <si>
    <t>102</t>
  </si>
  <si>
    <t>762841811</t>
  </si>
  <si>
    <t>Demontáž podbíjení obkladů stropů a střech sklonu do 60° z hrubých prken tl. do 35 mm bez omítky</t>
  </si>
  <si>
    <t>-1095354480</t>
  </si>
  <si>
    <t>252,9</t>
  </si>
  <si>
    <t>103</t>
  </si>
  <si>
    <t>764001851</t>
  </si>
  <si>
    <t>Demontáž klempířských konstrukcí oplechování hřebene s větrací mřížkou nebo podkladním plechem do suti</t>
  </si>
  <si>
    <t>-1439775112</t>
  </si>
  <si>
    <t>17,250</t>
  </si>
  <si>
    <t>2,230</t>
  </si>
  <si>
    <t>104</t>
  </si>
  <si>
    <t>764001871</t>
  </si>
  <si>
    <t>Demontáž klempířských konstrukcí oplechování nároží s větrací mřížkou nebo podkladním plechem do suti</t>
  </si>
  <si>
    <t>-1427013844</t>
  </si>
  <si>
    <t>_Bourací výkresy - pohledy"</t>
  </si>
  <si>
    <t>9,04*2</t>
  </si>
  <si>
    <t>105</t>
  </si>
  <si>
    <t>764002801</t>
  </si>
  <si>
    <t>Demontáž klempířských konstrukcí závětrné lišty do suti</t>
  </si>
  <si>
    <t>126416711</t>
  </si>
  <si>
    <t>106</t>
  </si>
  <si>
    <t>764002812</t>
  </si>
  <si>
    <t>Demontáž klempířských konstrukcí okapového plechu do suti, v krytině skládané</t>
  </si>
  <si>
    <t>-1771149730</t>
  </si>
  <si>
    <t>107</t>
  </si>
  <si>
    <t>764002821</t>
  </si>
  <si>
    <t>Demontáž klempířských konstrukcí střešního výlezu do suti</t>
  </si>
  <si>
    <t>-962930292</t>
  </si>
  <si>
    <t>Bourací výkresy - pohledy"</t>
  </si>
  <si>
    <t>108</t>
  </si>
  <si>
    <t>764002841</t>
  </si>
  <si>
    <t>Demontáž klempířských konstrukcí oplechování horních ploch zdí a nadezdívek do suti</t>
  </si>
  <si>
    <t>908294924</t>
  </si>
  <si>
    <t>"D.1.1; 01_Bourací výkresy - půdorysy"</t>
  </si>
  <si>
    <t>"D.1.1; 02_Bourací výkresy - řezy"</t>
  </si>
  <si>
    <t>"D.1.1; 03_Bourací výkresy - pohledy"</t>
  </si>
  <si>
    <t>79+80</t>
  </si>
  <si>
    <t>109</t>
  </si>
  <si>
    <t>764002851</t>
  </si>
  <si>
    <t>Demontáž klempířských konstrukcí oplechování parapetů do suti</t>
  </si>
  <si>
    <t>-955901794</t>
  </si>
  <si>
    <t>po obvodě</t>
  </si>
  <si>
    <t>14+2,5</t>
  </si>
  <si>
    <t>110</t>
  </si>
  <si>
    <t>764002871</t>
  </si>
  <si>
    <t>Demontáž klempířských konstrukcí lemování zdí do suti</t>
  </si>
  <si>
    <t>1130228375</t>
  </si>
  <si>
    <t>111</t>
  </si>
  <si>
    <t>764002881</t>
  </si>
  <si>
    <t>Demontáž klempířských konstrukcí lemování střešních prostupů do suti</t>
  </si>
  <si>
    <t>1048934709</t>
  </si>
  <si>
    <t>"komíny"</t>
  </si>
  <si>
    <t>(1,75*1,75-0,55*0,55)*3</t>
  </si>
  <si>
    <t>(1,70*1,70-0,50*0,50)*2</t>
  </si>
  <si>
    <t>(1,53*1,53-0,33*0,33)*1</t>
  </si>
  <si>
    <t>"střešní výlez"</t>
  </si>
  <si>
    <t>(1,89+1,69-0,69*0,59)*5</t>
  </si>
  <si>
    <t>112</t>
  </si>
  <si>
    <t>764004801</t>
  </si>
  <si>
    <t>Demontáž klempířských konstrukcí žlabu podokapního do suti</t>
  </si>
  <si>
    <t>-1563278519</t>
  </si>
  <si>
    <t>113</t>
  </si>
  <si>
    <t>764001821</t>
  </si>
  <si>
    <t>Demontáž klempířských konstrukcí krytiny ze svitků nebo tabulí do suti</t>
  </si>
  <si>
    <t>1488293506</t>
  </si>
  <si>
    <t>kompletní plechová krytina</t>
  </si>
  <si>
    <t>64,2+191,6+178,3+9,2+69,43</t>
  </si>
  <si>
    <t>114</t>
  </si>
  <si>
    <t>764004861</t>
  </si>
  <si>
    <t>Demontáž klempířských konstrukcí svodu do suti</t>
  </si>
  <si>
    <t>82347445</t>
  </si>
  <si>
    <t>6,8+6,2+3,2+6,8+8,5+8,5+8,5+9,5+8,5</t>
  </si>
  <si>
    <t>115</t>
  </si>
  <si>
    <t>767582800</t>
  </si>
  <si>
    <t>Demontáž podhledů roštů</t>
  </si>
  <si>
    <t>1408340666</t>
  </si>
  <si>
    <t>"1 PP"38,98</t>
  </si>
  <si>
    <t>"1 NP "313</t>
  </si>
  <si>
    <t>116</t>
  </si>
  <si>
    <t>962031133</t>
  </si>
  <si>
    <t>Bourání příček z cihel, tvárnic nebo příčkovek z cihel pálených, plných nebo dutých na maltu vápennou nebo vápenocementovou, tl. do 150 mm</t>
  </si>
  <si>
    <t>771988158</t>
  </si>
  <si>
    <t>příčky  1 a 2 NP</t>
  </si>
  <si>
    <t>35*3,5</t>
  </si>
  <si>
    <t>117</t>
  </si>
  <si>
    <t>962032631</t>
  </si>
  <si>
    <t>Bourání zdiva nadzákladového z cihel nebo tvárnic komínového z cihel pálených, šamotových nebo vápenopískových nad střechou na maltu vápennou nebo vápenocementovou</t>
  </si>
  <si>
    <t>547148921</t>
  </si>
  <si>
    <t>bourání komínových hlav</t>
  </si>
  <si>
    <t>1,73*0,6*2*2</t>
  </si>
  <si>
    <t>0,45*0,45*3*2,</t>
  </si>
  <si>
    <t>0,96*0,45*2,2</t>
  </si>
  <si>
    <t>0,48*0,45*2,2</t>
  </si>
  <si>
    <t>118</t>
  </si>
  <si>
    <t>962081141</t>
  </si>
  <si>
    <t>Bourání zdiva příček nebo vybourání otvorů ze skleněných tvárnic, tl. do 150 mm</t>
  </si>
  <si>
    <t>-2073860522</t>
  </si>
  <si>
    <t>"1 NP "3,5*(2,9+2,9+2,9+2,9+5+3,5+5+1,9+1,9+2,5+5)</t>
  </si>
  <si>
    <t>"2 NP "3,5*(9+5,2)</t>
  </si>
  <si>
    <t>instalační šachta</t>
  </si>
  <si>
    <t>119</t>
  </si>
  <si>
    <t>96258-2</t>
  </si>
  <si>
    <t>kontrola komínů</t>
  </si>
  <si>
    <t>soub</t>
  </si>
  <si>
    <t>267758315</t>
  </si>
  <si>
    <t>120</t>
  </si>
  <si>
    <t>965024131</t>
  </si>
  <si>
    <t>Bourání podlah kamenných bez podkladního lože, s jakoukoliv výplní spár z desek nebo mozaiky, plochy přes 1 m2</t>
  </si>
  <si>
    <t>1820887146</t>
  </si>
  <si>
    <t xml:space="preserve">vybourání </t>
  </si>
  <si>
    <t>15,5</t>
  </si>
  <si>
    <t>121</t>
  </si>
  <si>
    <t>965032131</t>
  </si>
  <si>
    <t>Bourání podlah z cihel bez podkladního lože, s jakoukoliv výplní spár kladených nastojato, plochy přes 1 m2</t>
  </si>
  <si>
    <t>956989111</t>
  </si>
  <si>
    <t>půda</t>
  </si>
  <si>
    <t>258,2</t>
  </si>
  <si>
    <t>122</t>
  </si>
  <si>
    <t>965041431</t>
  </si>
  <si>
    <t>Bourání mazanin škvárobetonových tl. přes 100 mm, plochy do 4 m2</t>
  </si>
  <si>
    <t>-741854803</t>
  </si>
  <si>
    <t>předpoklad podlahy nad terénem</t>
  </si>
  <si>
    <t>(107,4+55,1+65,14+16,34)*0,25</t>
  </si>
  <si>
    <t>123</t>
  </si>
  <si>
    <t>965081113</t>
  </si>
  <si>
    <t>Bourání podlah z dlaždic bez podkladního lože nebo mazaniny, s jakoukoliv výplní spár půdních, plochy přes 1 m2</t>
  </si>
  <si>
    <t>1682305371</t>
  </si>
  <si>
    <t xml:space="preserve">1 NP dle bouracích prací </t>
  </si>
  <si>
    <t>107,4+55,1+65,14+16,34+269</t>
  </si>
  <si>
    <t>124</t>
  </si>
  <si>
    <t>965082923</t>
  </si>
  <si>
    <t>Odstranění násypu pod podlahami nebo ochranného násypu na střechách tl. do 100 mm, plochy přes 2 m2</t>
  </si>
  <si>
    <t>1292184993</t>
  </si>
  <si>
    <t>demolice stropů</t>
  </si>
  <si>
    <t>(309+267,04+12,5)*0,25</t>
  </si>
  <si>
    <t>125</t>
  </si>
  <si>
    <t>973011191</t>
  </si>
  <si>
    <t>Vysekání kapes ve stěnách a stropech z lehkých betonů do 150x150x100 mm</t>
  </si>
  <si>
    <t>1145156855</t>
  </si>
  <si>
    <t>126</t>
  </si>
  <si>
    <t>973022261</t>
  </si>
  <si>
    <t>Vysekání výklenků nebo kapes ve zdivu z kamene kapes, plochy do 0,10 m2, hl. do 450 mm</t>
  </si>
  <si>
    <t>-1016906348</t>
  </si>
  <si>
    <t>kapsy pro schodiště</t>
  </si>
  <si>
    <t>kapsy pro základovou desku</t>
  </si>
  <si>
    <t>"stropy</t>
  </si>
  <si>
    <t>127</t>
  </si>
  <si>
    <t>963053935</t>
  </si>
  <si>
    <t>Bourání železobetonových monolitických schodišťových ramen zazděných oboustranně</t>
  </si>
  <si>
    <t>1743117055</t>
  </si>
  <si>
    <t>bourání schodiště</t>
  </si>
  <si>
    <t>16,9</t>
  </si>
  <si>
    <t>128</t>
  </si>
  <si>
    <t>968062246</t>
  </si>
  <si>
    <t>Vybourání dřevěných rámů oken s křídly, dveřních zárubní, vrat, stěn, ostění nebo obkladů rámů oken s křídly jednoduchých, plochy do 4 m2</t>
  </si>
  <si>
    <t>1982655629</t>
  </si>
  <si>
    <t>dle výkresů bouracích prací</t>
  </si>
  <si>
    <t>32,1</t>
  </si>
  <si>
    <t>129</t>
  </si>
  <si>
    <t>978059541</t>
  </si>
  <si>
    <t>Odsekání obkladů stěn včetně otlučení podkladní omítky až na zdivo z obkládaček vnitřních, z jakýchkoliv materiálů, plochy přes 1 m2</t>
  </si>
  <si>
    <t>1703833801</t>
  </si>
  <si>
    <t>dle PD bourací práce</t>
  </si>
  <si>
    <t>48,2</t>
  </si>
  <si>
    <t>130</t>
  </si>
  <si>
    <t>966084018</t>
  </si>
  <si>
    <t>Demontáž opláštění předvěšené odvětrávané fasády stěn</t>
  </si>
  <si>
    <t>572542457</t>
  </si>
  <si>
    <t>dle výkresu demontáže podhledů</t>
  </si>
  <si>
    <t>13,8</t>
  </si>
  <si>
    <t>131</t>
  </si>
  <si>
    <t>975022351</t>
  </si>
  <si>
    <t>Podchycení nadzákladového zdiva dřevěnou výztuhou v. podchycení do 3 m, při tl. zdiva přes 450 do 600 mm a délce podchycení přes 3 do 5 m</t>
  </si>
  <si>
    <t>401183961</t>
  </si>
  <si>
    <t>28*1*3</t>
  </si>
  <si>
    <t>podchycení při bourání</t>
  </si>
  <si>
    <t>132</t>
  </si>
  <si>
    <t>975063131</t>
  </si>
  <si>
    <t>Podchycení (podepření) schodů a podest dřevěnou výztuhou oboustranně podporovaných, v. podchycení do 3,5 m rovných, při zatížení hmotností do 800 kg/m2</t>
  </si>
  <si>
    <t>977877076</t>
  </si>
  <si>
    <t>133</t>
  </si>
  <si>
    <t>978012191</t>
  </si>
  <si>
    <t>Otlučení vápenných nebo vápenocementových omítek vnitřních ploch stropů rákosovaných, v rozsahu přes 50 do 100 %</t>
  </si>
  <si>
    <t>2121327855</t>
  </si>
  <si>
    <t>https://podminky.urs.cz/item/CS_URS_2024_01/978012191</t>
  </si>
  <si>
    <t>134</t>
  </si>
  <si>
    <t>978013191</t>
  </si>
  <si>
    <t>Otlučení vápenných nebo vápenocementových omítek vnitřních ploch stěn s vyškrabáním spar, s očištěním zdiva, v rozsahu přes 50 do 100 %</t>
  </si>
  <si>
    <t>122982960</t>
  </si>
  <si>
    <t>https://podminky.urs.cz/item/CS_URS_2024_01/978013191</t>
  </si>
  <si>
    <t>odpočet nového zdiva</t>
  </si>
  <si>
    <t>-53,993</t>
  </si>
  <si>
    <t>-239,83</t>
  </si>
  <si>
    <t>135</t>
  </si>
  <si>
    <t>978036391</t>
  </si>
  <si>
    <t>Otlučení omítek z umělého kamene vnějších ploch s vyškrabáním spar zdiva, s očištěním povrchu, v rozsahu přes 80 do 100 %</t>
  </si>
  <si>
    <t>-2008410521</t>
  </si>
  <si>
    <t>https://podminky.urs.cz/item/CS_URS_2024_01/978036391</t>
  </si>
  <si>
    <t>sokl v místě přístavby</t>
  </si>
  <si>
    <t>7,85*0,6</t>
  </si>
  <si>
    <t>Osazování výplní otvorů</t>
  </si>
  <si>
    <t>Lešení a stavební výtahy</t>
  </si>
  <si>
    <t>136</t>
  </si>
  <si>
    <t>941111121</t>
  </si>
  <si>
    <t>Montáž lešení řadového trubkového lehkého pracovního s podlahami s provozním zatížením tř. 3 do 200 kg/m2 šířky tř. W09 přes 0,9 do 1,2 m, výšky do 10 m</t>
  </si>
  <si>
    <t>-1302024130</t>
  </si>
  <si>
    <t>lešení kolem budovy</t>
  </si>
  <si>
    <t>7,5*5</t>
  </si>
  <si>
    <t>(1,04+1,71+2,69+0,24+0,9)*3,1+(2,8+5,74+7,38+12,68+28,4)*9</t>
  </si>
  <si>
    <t>137</t>
  </si>
  <si>
    <t>941111221</t>
  </si>
  <si>
    <t>Montáž lešení řadového trubkového lehkého pracovního s podlahami s provozním zatížením tř. 3 do 200 kg/m2 Příplatek za první a každý další den použití lešení k ceně -1121</t>
  </si>
  <si>
    <t>-1282288370</t>
  </si>
  <si>
    <t>570,89*60"Přepočtené koeficientem množství5</t>
  </si>
  <si>
    <t>138</t>
  </si>
  <si>
    <t>941111821</t>
  </si>
  <si>
    <t>Demontáž lešení řadového trubkového lehkého pracovního s podlahami s provozním zatížením tř. 3 do 200 kg/m2 šířky tř. W09 přes 0,9 do 1,2 m, výšky do 10 m</t>
  </si>
  <si>
    <t>-204624898</t>
  </si>
  <si>
    <t>139</t>
  </si>
  <si>
    <t>943211111</t>
  </si>
  <si>
    <t>Montáž lešení prostorového rámového lehkého pracovního s podlahami s provozním zatížením tř. 3 do 200 kg/m2, výšky do 10 m</t>
  </si>
  <si>
    <t>-747907208</t>
  </si>
  <si>
    <t>_Půdorys 2NP"</t>
  </si>
  <si>
    <t>- Řezy"</t>
  </si>
  <si>
    <t>_Pohledy na fasády"</t>
  </si>
  <si>
    <t>"nový komín"</t>
  </si>
  <si>
    <t>(2,00*2,00-0,45*0,45)*3,36</t>
  </si>
  <si>
    <t>"stávající komíny"+ výtahová šachat</t>
  </si>
  <si>
    <t>10,74+6,72+7,285+7,47</t>
  </si>
  <si>
    <t>140</t>
  </si>
  <si>
    <t>943211119</t>
  </si>
  <si>
    <t>Montáž lešení prostorového rámového lehkého pracovního s podlahami Příplatek k cenám za půdorysnou plochu do 6 m2</t>
  </si>
  <si>
    <t>-137797168</t>
  </si>
  <si>
    <t>141</t>
  </si>
  <si>
    <t>941211811</t>
  </si>
  <si>
    <t>Demontáž lešení řadového rámového lehkého pracovního s provozním zatížením tř. 3 do 200 kg/m2 šířky tř. SW06 přes 0,6 do 0,9 m, výšky do 10 m</t>
  </si>
  <si>
    <t>-115407227</t>
  </si>
  <si>
    <t>142</t>
  </si>
  <si>
    <t>943211211</t>
  </si>
  <si>
    <t>Montáž lešení prostorového rámového lehkého pracovního s podlahami Příplatek za první a každý další den použití lešení k ceně -1111</t>
  </si>
  <si>
    <t>-1320914089</t>
  </si>
  <si>
    <t>44,984*20 "Přepočtené koeficientem množství</t>
  </si>
  <si>
    <t>949101111</t>
  </si>
  <si>
    <t>Lešení pomocné pracovní pro objekty pozemních staveb pro zatížení do 150 kg/m2, o výšce lešeňové podlahy do 1,9 m</t>
  </si>
  <si>
    <t>-494976932</t>
  </si>
  <si>
    <t>_Příčný řez schodištěm A"</t>
  </si>
  <si>
    <t>286+291+267,04</t>
  </si>
  <si>
    <t>144</t>
  </si>
  <si>
    <t>944311112</t>
  </si>
  <si>
    <t>Ohrazení záchytné trubkové nebo dílcové na vnějších volných stranách objektů s hloubkou pádu do 6,0 m montáž</t>
  </si>
  <si>
    <t>-725368677</t>
  </si>
  <si>
    <t>7,5</t>
  </si>
  <si>
    <t>(1,04+1,71+2,69+0,24+0,9)*3,1+(2,8+5,74+7,38+12,68+28,4)</t>
  </si>
  <si>
    <t>145</t>
  </si>
  <si>
    <t>944311212</t>
  </si>
  <si>
    <t>Ohrazení záchytné trubkové nebo dílcové na vnějších volných stranách objektů s hloubkou pádu do 6,0 m příplatek k ceně za každý den použití</t>
  </si>
  <si>
    <t>-1531697852</t>
  </si>
  <si>
    <t>84,8*60</t>
  </si>
  <si>
    <t>146</t>
  </si>
  <si>
    <t>944311812</t>
  </si>
  <si>
    <t>Ohrazení záchytné trubkové nebo dílcové na vnějších volných stranách objektů s hloubkou pádu do 6,0 m demontáž</t>
  </si>
  <si>
    <t>167469178</t>
  </si>
  <si>
    <t>147</t>
  </si>
  <si>
    <t>944611111</t>
  </si>
  <si>
    <t>Plachta ochranná zavěšená na konstrukci lešení z textilie z umělých vláken montáž</t>
  </si>
  <si>
    <t>-1742757091</t>
  </si>
  <si>
    <t>148</t>
  </si>
  <si>
    <t>944611211</t>
  </si>
  <si>
    <t>Plachta ochranná zavěšená na konstrukci lešení z textilie z umělých vláken příplatek k ceně za každý den použití</t>
  </si>
  <si>
    <t>1654353507</t>
  </si>
  <si>
    <t>570,89*60</t>
  </si>
  <si>
    <t>149</t>
  </si>
  <si>
    <t>944611811</t>
  </si>
  <si>
    <t>Plachta ochranná zavěšená na konstrukci lešení z textilie z umělých vláken demontáž</t>
  </si>
  <si>
    <t>-748843634</t>
  </si>
  <si>
    <t>150</t>
  </si>
  <si>
    <t>945421110</t>
  </si>
  <si>
    <t>Hydraulická zvedací plošina včetně obsluhy instalovaná na automobilovém podvozku, výšky zdvihu do 18 m</t>
  </si>
  <si>
    <t>hod</t>
  </si>
  <si>
    <t>1517965200</t>
  </si>
  <si>
    <t>151</t>
  </si>
  <si>
    <t>949521111</t>
  </si>
  <si>
    <t>Podchod u dílcových lešení zřizovaný současně s lehkým nebo těžkým pracovním lešením, šířky do 1,5 m montáž</t>
  </si>
  <si>
    <t>-2111240876</t>
  </si>
  <si>
    <t>152</t>
  </si>
  <si>
    <t>949521211</t>
  </si>
  <si>
    <t>Podchod u dílcových lešení zřizovaný současně s lehkým nebo těžkým pracovním lešením, šířky do 1,5 m příplatek k ceně za každý den použití</t>
  </si>
  <si>
    <t>-1494323527</t>
  </si>
  <si>
    <t>3*60</t>
  </si>
  <si>
    <t>153</t>
  </si>
  <si>
    <t>993111111</t>
  </si>
  <si>
    <t>Dovoz a odvoz lešení včetně naložení a složení řadového, na vzdálenost do 10 km</t>
  </si>
  <si>
    <t>347223176</t>
  </si>
  <si>
    <t>Různé dokončovací konstrukce a práce pozemních staveb</t>
  </si>
  <si>
    <t>154</t>
  </si>
  <si>
    <t>953845113</t>
  </si>
  <si>
    <t>Vyvložkování stávajících komínových nebo větracích průduchů nerezovými vložkami pevnými, včetně ukončení komínu komínového tělesa výšky 3 m světlý průměr vložky přes 130 m do 160 mm</t>
  </si>
  <si>
    <t>CS ÚRS 2024-01</t>
  </si>
  <si>
    <t>189195911</t>
  </si>
  <si>
    <t xml:space="preserve">předpoklad  </t>
  </si>
  <si>
    <t>155</t>
  </si>
  <si>
    <t>953961214</t>
  </si>
  <si>
    <t>Kotvy chemické s vyvrtáním otvoru do betonu, železobetonu nebo tvrdého kamene chemická patrona, velikost M 16, hloubka 125 mm</t>
  </si>
  <si>
    <t>102099514</t>
  </si>
  <si>
    <t>156</t>
  </si>
  <si>
    <t>953962113</t>
  </si>
  <si>
    <t>Kotvy chemické s vyvrtáním otvoru do zdiva z plných cihel tmel, hloubka 80 mm, velikost M 12</t>
  </si>
  <si>
    <t>-431028343</t>
  </si>
  <si>
    <t>napojení nového zdiva na stávající</t>
  </si>
  <si>
    <t>157</t>
  </si>
  <si>
    <t>953962213</t>
  </si>
  <si>
    <t>Kotvy chemické s vyvrtáním otvoru do zdiva z děrovaných cihel tmel se síťovým pouzdrem, hloubka 80 mm, velikost M 12</t>
  </si>
  <si>
    <t>-1163720849</t>
  </si>
  <si>
    <t>Poznámka k položce:_x000D_
viz.pol_953962213</t>
  </si>
  <si>
    <t>"Kotevní botky pro krokve"</t>
  </si>
  <si>
    <t>10*(3*2)</t>
  </si>
  <si>
    <t>158</t>
  </si>
  <si>
    <t>953965122</t>
  </si>
  <si>
    <t>Kotvy chemické s vyvrtáním otvoru kotevní šrouby pro chemické kotvy, velikost M 12, délka 220 mm</t>
  </si>
  <si>
    <t>-1707521926</t>
  </si>
  <si>
    <t>Poznámka k položce:_x000D_
viz. pol_953962213</t>
  </si>
  <si>
    <t>nové schodiště</t>
  </si>
  <si>
    <t>159</t>
  </si>
  <si>
    <t>953965123</t>
  </si>
  <si>
    <t>Kotvy chemické s vyvrtáním otvoru kotevní šrouby pro chemické kotvy, velikost M 12, délka 260 mm</t>
  </si>
  <si>
    <t>-908713865</t>
  </si>
  <si>
    <t>160</t>
  </si>
  <si>
    <t>953965133</t>
  </si>
  <si>
    <t>Kotvy chemické s vyvrtáním otvoru kotevní šrouby pro chemické kotvy, velikost M 16, délka 300 mm</t>
  </si>
  <si>
    <t>2005120393</t>
  </si>
  <si>
    <t>napojení přístavby</t>
  </si>
  <si>
    <t>161</t>
  </si>
  <si>
    <t>R 9526-1</t>
  </si>
  <si>
    <t>Ostatní -nepředvídatelné náklady související s rekonstrukcí</t>
  </si>
  <si>
    <t>HZS</t>
  </si>
  <si>
    <t>1182328555</t>
  </si>
  <si>
    <t>162</t>
  </si>
  <si>
    <t>R95-1</t>
  </si>
  <si>
    <t>Průzkumné sondy do nosných konstrukcí</t>
  </si>
  <si>
    <t>-578692629</t>
  </si>
  <si>
    <t>dle Pd sondy S3.1 ,S3.2,S 3.4,S3.5</t>
  </si>
  <si>
    <t>doměření nadezdívek podkroví</t>
  </si>
  <si>
    <t>163</t>
  </si>
  <si>
    <t>R9526-16</t>
  </si>
  <si>
    <t>Osazení a dodávka orientačních nástěnných tabulek z plexiskla</t>
  </si>
  <si>
    <t>1412675174</t>
  </si>
  <si>
    <t>D.11 ,</t>
  </si>
  <si>
    <t>164</t>
  </si>
  <si>
    <t>R9526-17</t>
  </si>
  <si>
    <t>Montáž a dodávka orientační tabule ve vstupu D.12</t>
  </si>
  <si>
    <t>542269692</t>
  </si>
  <si>
    <t>165</t>
  </si>
  <si>
    <t>R9526-18</t>
  </si>
  <si>
    <t>D.04- závěs bílý délka 3400 mm výška 2300 -látka bavlna ,namontovat na kolejničku</t>
  </si>
  <si>
    <t>250371166</t>
  </si>
  <si>
    <t>166</t>
  </si>
  <si>
    <t>R9226-19</t>
  </si>
  <si>
    <t>barevné folie s vysekaným motivem - D.05 -polep dveří</t>
  </si>
  <si>
    <t>-804048934</t>
  </si>
  <si>
    <t>Ostatní konstrukce a práce, bourání</t>
  </si>
  <si>
    <t>167</t>
  </si>
  <si>
    <t>919726122</t>
  </si>
  <si>
    <t>Geotextilie netkaná pro ochranu, separaci nebo filtraci měrná hmotnost přes 200 do 300 g/m2</t>
  </si>
  <si>
    <t>253558191</t>
  </si>
  <si>
    <t>https://podminky.urs.cz/item/CS_URS_2024_01/919726122</t>
  </si>
  <si>
    <t>terasa 2*kolem PVC folie</t>
  </si>
  <si>
    <t>9,8*2</t>
  </si>
  <si>
    <t>168</t>
  </si>
  <si>
    <t>952901111</t>
  </si>
  <si>
    <t>Vyčištění budov nebo objektů před předáním do užívání budov bytové nebo občanské výstavby, světlé výšky podlaží do 4 m</t>
  </si>
  <si>
    <t>1467278672</t>
  </si>
  <si>
    <t>https://podminky.urs.cz/item/CS_URS_2024_01/952901111</t>
  </si>
  <si>
    <t>252,9+369+258,2</t>
  </si>
  <si>
    <t>997</t>
  </si>
  <si>
    <t>Přesun sutě</t>
  </si>
  <si>
    <t>169</t>
  </si>
  <si>
    <t>997013153</t>
  </si>
  <si>
    <t>Vnitrostaveništní doprava suti a vybouraných hmot vodorovně do 50 m s naložením s omezením mechanizace pro budovy a haly výšky přes 9 do 12 m</t>
  </si>
  <si>
    <t>1980723290</t>
  </si>
  <si>
    <t>https://podminky.urs.cz/item/CS_URS_2024_01/997013153</t>
  </si>
  <si>
    <t>170</t>
  </si>
  <si>
    <t>997013501</t>
  </si>
  <si>
    <t>Odvoz suti a vybouraných hmot na skládku nebo meziskládku se složením, na vzdálenost do 1 km</t>
  </si>
  <si>
    <t>-2075920539</t>
  </si>
  <si>
    <t>https://podminky.urs.cz/item/CS_URS_2024_01/997013501</t>
  </si>
  <si>
    <t>171</t>
  </si>
  <si>
    <t>997013509</t>
  </si>
  <si>
    <t>Odvoz suti a vybouraných hmot na skládku nebo meziskládku se složením, na vzdálenost Příplatek k ceně za každý další i započatý 1 km přes 1 km</t>
  </si>
  <si>
    <t>188700625</t>
  </si>
  <si>
    <t>https://podminky.urs.cz/item/CS_URS_2024_01/997013509</t>
  </si>
  <si>
    <t>dopočet do 15km</t>
  </si>
  <si>
    <t>14*714,2</t>
  </si>
  <si>
    <t>172</t>
  </si>
  <si>
    <t>997013635</t>
  </si>
  <si>
    <t>Poplatek za uložení stavebního odpadu na skládce (skládkovné) komunálního zatříděného do Katalogu odpadů pod kódem 20 03 01</t>
  </si>
  <si>
    <t>1852218497</t>
  </si>
  <si>
    <t>https://podminky.urs.cz/item/CS_URS_2024_01/997013635</t>
  </si>
  <si>
    <t>173</t>
  </si>
  <si>
    <t>997013811</t>
  </si>
  <si>
    <t>Poplatek za uložení stavebního odpadu na skládce (skládkovné) dřevěného zatříděného do Katalogu odpadů pod kódem 17 02 01</t>
  </si>
  <si>
    <t>1909232087</t>
  </si>
  <si>
    <t>https://podminky.urs.cz/item/CS_URS_2024_01/997013811</t>
  </si>
  <si>
    <t>174</t>
  </si>
  <si>
    <t>997013861</t>
  </si>
  <si>
    <t>Poplatek za uložení stavebního odpadu na recyklační skládce (skládkovné) z prostého betonu zatříděného do Katalogu odpadů pod kódem 17 01 01</t>
  </si>
  <si>
    <t>-1114849953</t>
  </si>
  <si>
    <t>https://podminky.urs.cz/item/CS_URS_2024_01/997013861</t>
  </si>
  <si>
    <t>175</t>
  </si>
  <si>
    <t>997013862</t>
  </si>
  <si>
    <t>Poplatek za uložení stavebního odpadu na recyklační skládce (skládkovné) z armovaného betonu zatříděného do Katalogu odpadů pod kódem 17 01 01</t>
  </si>
  <si>
    <t>-1480497034</t>
  </si>
  <si>
    <t>https://podminky.urs.cz/item/CS_URS_2024_01/997013862</t>
  </si>
  <si>
    <t>176</t>
  </si>
  <si>
    <t>997013863</t>
  </si>
  <si>
    <t>Poplatek za uložení stavebního odpadu na recyklační skládce (skládkovné) cihelného zatříděného do Katalogu odpadů pod kódem 17 01 02</t>
  </si>
  <si>
    <t>873254754</t>
  </si>
  <si>
    <t>https://podminky.urs.cz/item/CS_URS_2024_01/997013863</t>
  </si>
  <si>
    <t>56,9+31,9+126,91+15,752+115,44</t>
  </si>
  <si>
    <t>177</t>
  </si>
  <si>
    <t>997013871</t>
  </si>
  <si>
    <t>Poplatek za uložení stavebního odpadu na recyklační skládce (skládkovné) směsného stavebního a demoličního zatříděného do Katalogu odpadů pod kódem 17 09 04</t>
  </si>
  <si>
    <t>-1634990173</t>
  </si>
  <si>
    <t>https://podminky.urs.cz/item/CS_URS_2024_01/997013871</t>
  </si>
  <si>
    <t>2,97+70</t>
  </si>
  <si>
    <t>178</t>
  </si>
  <si>
    <t>997211611</t>
  </si>
  <si>
    <t>Nakládání suti nebo vybouraných hmot na dopravní prostředky pro vodorovnou dopravu suti</t>
  </si>
  <si>
    <t>195809299</t>
  </si>
  <si>
    <t>https://podminky.urs.cz/item/CS_URS_2024_01/997211611</t>
  </si>
  <si>
    <t>998</t>
  </si>
  <si>
    <t>Přesun hmot</t>
  </si>
  <si>
    <t>179</t>
  </si>
  <si>
    <t>998011002</t>
  </si>
  <si>
    <t>Přesun hmot pro budovy občanské výstavby, bydlení, výrobu a služby s nosnou svislou konstrukcí zděnou z cihel, tvárnic nebo kamene vodorovná dopravní vzdálenost do 100 m pro budovy výšky přes 6 do 12 m</t>
  </si>
  <si>
    <t>1556917216</t>
  </si>
  <si>
    <t>PSV</t>
  </si>
  <si>
    <t>Práce a dodávky PSV</t>
  </si>
  <si>
    <t>711</t>
  </si>
  <si>
    <t>Izolace proti vodě, vlhkosti a plynům</t>
  </si>
  <si>
    <t>180</t>
  </si>
  <si>
    <t>711161273</t>
  </si>
  <si>
    <t>Provedení izolace proti zemní vlhkosti nopovou fólií na ploše svislé S z nopové fólie</t>
  </si>
  <si>
    <t>-1243700558</t>
  </si>
  <si>
    <t>https://podminky.urs.cz/item/CS_URS_2024_01/711161273</t>
  </si>
  <si>
    <t>po odstranění soklu</t>
  </si>
  <si>
    <t>1*(28,4+28,4+7,35+7,37+12,8)</t>
  </si>
  <si>
    <t>181</t>
  </si>
  <si>
    <t>28323022</t>
  </si>
  <si>
    <t>fólie profilovaná (nopová) drenážní HDPE s výškou nopů 8mm - nopy hvězdicového tvaru</t>
  </si>
  <si>
    <t>-2006563095</t>
  </si>
  <si>
    <t>84,32*1,221 "Přepočtené koeficientem množství</t>
  </si>
  <si>
    <t>182</t>
  </si>
  <si>
    <t>711471051</t>
  </si>
  <si>
    <t>Provedení izolace proti povrchové a podpovrchové tlakové vodě termoplasty na ploše vodorovné V folií PVC lepenou</t>
  </si>
  <si>
    <t>96652237</t>
  </si>
  <si>
    <t>https://podminky.urs.cz/item/CS_URS_2024_01/711471051</t>
  </si>
  <si>
    <t xml:space="preserve">terasa </t>
  </si>
  <si>
    <t>9,8</t>
  </si>
  <si>
    <t>183</t>
  </si>
  <si>
    <t>28322004</t>
  </si>
  <si>
    <t>fólie hydroizolační pro spodní stavbu mPVC tl 1,5mm</t>
  </si>
  <si>
    <t>-641217390</t>
  </si>
  <si>
    <t>9,8*1,1655 "Přepočtené koeficientem množství</t>
  </si>
  <si>
    <t>184</t>
  </si>
  <si>
    <t>711471301</t>
  </si>
  <si>
    <t>Provedení dvojitého hydroizolačního systému pro izolaci spodní stavby proti povrchové a podpovrchové tlakové vodě na ploše vodorovné V fólií z mPVC kladených volně jednovrstvá s horkovzdušným navařením jednotlivých segmentů</t>
  </si>
  <si>
    <t>-1212997920</t>
  </si>
  <si>
    <t>https://podminky.urs.cz/item/CS_URS_2024_01/711471301</t>
  </si>
  <si>
    <t>(107,74+55,5+65,14+16,34)</t>
  </si>
  <si>
    <t>185</t>
  </si>
  <si>
    <t>-1253590997</t>
  </si>
  <si>
    <t>244,72*1,1</t>
  </si>
  <si>
    <t>prostřih 10 %</t>
  </si>
  <si>
    <t>269,192*1,1655 "Přepočtené koeficientem množství</t>
  </si>
  <si>
    <t>186</t>
  </si>
  <si>
    <t>28376423</t>
  </si>
  <si>
    <t>deska XPS hrana polodrážková a hladký povrch 300kPA λ=0,035 tl 120mm</t>
  </si>
  <si>
    <t>-1029393125</t>
  </si>
  <si>
    <t>ramopa</t>
  </si>
  <si>
    <t>16,34*1,1</t>
  </si>
  <si>
    <t>187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</si>
  <si>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</si>
  <si>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</si>
  <si>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-1571764891</t>
  </si>
  <si>
    <t>https://podminky.urs.cz/item/CS_URS_2024_01/998711102</t>
  </si>
  <si>
    <t>712</t>
  </si>
  <si>
    <t>Povlakové krytiny</t>
  </si>
  <si>
    <t>188</t>
  </si>
  <si>
    <t>712861702</t>
  </si>
  <si>
    <t>Provedení povlakové krytiny střech samostatným vytažením izolačního povlaku fólií na konstrukce převyšující úroveň střechy, přilepenou bodově</t>
  </si>
  <si>
    <t>1592524771</t>
  </si>
  <si>
    <t>https://podminky.urs.cz/item/CS_URS_2024_01/712861702</t>
  </si>
  <si>
    <t>difůzní folie na střechu</t>
  </si>
  <si>
    <t>66,8+70+163,1+64,2+184,6</t>
  </si>
  <si>
    <t>189</t>
  </si>
  <si>
    <t>28322064</t>
  </si>
  <si>
    <t>fólie hydroizolační střešní mPVC mechanicky kotvená se zvýšenou požární odolností tl 1,5mm</t>
  </si>
  <si>
    <t>256585973</t>
  </si>
  <si>
    <t>548,7*1,2 "Přepočtené koeficientem množství</t>
  </si>
  <si>
    <t>190</t>
  </si>
  <si>
    <t>998712102</t>
  </si>
  <si>
    <t>Přesun hmot pro povlakové krytiny stanovený z hmotnosti přesunovaného materiálu vodorovná dopravní vzdálenost do 50 m základní v objektech výšky přes 6 do 12 m</t>
  </si>
  <si>
    <t>-1956067865</t>
  </si>
  <si>
    <t>https://podminky.urs.cz/item/CS_URS_2024_01/998712102</t>
  </si>
  <si>
    <t>713</t>
  </si>
  <si>
    <t>Izolace tepelné</t>
  </si>
  <si>
    <t>191</t>
  </si>
  <si>
    <t>713111111</t>
  </si>
  <si>
    <t>Montáž tepelné izolace stropů rohožemi, pásy, dílci, deskami, bloky (izolační materiál ve specifikaci) vrchem bez překrytí lepenkou kladenými volně</t>
  </si>
  <si>
    <t>-2053817320</t>
  </si>
  <si>
    <t>https://podminky.urs.cz/item/CS_URS_2024_01/713111111</t>
  </si>
  <si>
    <t>"terasa "9,8</t>
  </si>
  <si>
    <t>"S.1.07 "12,5</t>
  </si>
  <si>
    <t>192</t>
  </si>
  <si>
    <t>63152108</t>
  </si>
  <si>
    <t>pás tepelně izolační univerzální λ=0,032-0,033 tl 200mm</t>
  </si>
  <si>
    <t>-1961690105</t>
  </si>
  <si>
    <t>10,29</t>
  </si>
  <si>
    <t>tersa</t>
  </si>
  <si>
    <t>10,29*1,05 "Přepočtené koeficientem množství</t>
  </si>
  <si>
    <t>193</t>
  </si>
  <si>
    <t>28375867</t>
  </si>
  <si>
    <t>deska EPS 70 pro konstrukce s malým zatížením λ=0,039 tl 40mm</t>
  </si>
  <si>
    <t>863736267</t>
  </si>
  <si>
    <t>"S1.07 "12,5*1,1</t>
  </si>
  <si>
    <t>"S1.06 "267,4*1,1</t>
  </si>
  <si>
    <t>194</t>
  </si>
  <si>
    <t>713121111</t>
  </si>
  <si>
    <t>Montáž tepelné izolace podlah rohožemi, pásy, deskami, dílci, bloky (izolační materiál ve specifikaci) kladenými volně jednovrstvá</t>
  </si>
  <si>
    <t>-1405713469</t>
  </si>
  <si>
    <t>https://podminky.urs.cz/item/CS_URS_2024_01/713121111</t>
  </si>
  <si>
    <t>"skladba S.1 "107,74</t>
  </si>
  <si>
    <t>"skladba 1.01 "55,1</t>
  </si>
  <si>
    <t>"rampa "16,34</t>
  </si>
  <si>
    <t>195</t>
  </si>
  <si>
    <t>28375862</t>
  </si>
  <si>
    <t>deska EPS S pro aplikace bez zatížení λ=0,042-0,043 tl 120mm</t>
  </si>
  <si>
    <t>-2095532194</t>
  </si>
  <si>
    <t>147,354*1,05 "Přepočtené koeficientem množství</t>
  </si>
  <si>
    <t>196</t>
  </si>
  <si>
    <t>713132311</t>
  </si>
  <si>
    <t>Montáž tepelné izolace stěn do roštu jednosměrného svislého výšky do 6 m</t>
  </si>
  <si>
    <t>54917819</t>
  </si>
  <si>
    <t>https://podminky.urs.cz/item/CS_URS_2024_01/713132311</t>
  </si>
  <si>
    <t>izolace pod hliníkové šablony</t>
  </si>
  <si>
    <t>zdviž</t>
  </si>
  <si>
    <t>"minerální vata</t>
  </si>
  <si>
    <t>36,6+16,4+14,6+10,2+31,4+12,4</t>
  </si>
  <si>
    <t>197</t>
  </si>
  <si>
    <t>63148211</t>
  </si>
  <si>
    <t>deska tepelně izolační minerální provětrávaných fasád λ=0,030-0,33 tl 150mm</t>
  </si>
  <si>
    <t>1479967103</t>
  </si>
  <si>
    <t>121,5*1,1</t>
  </si>
  <si>
    <t>133,65*1,05 "Přepočtené koeficientem množství</t>
  </si>
  <si>
    <t>198</t>
  </si>
  <si>
    <t>R63125-</t>
  </si>
  <si>
    <t>Fasádní itolace PIR 60 mm (3 NP zdviž</t>
  </si>
  <si>
    <t>47927770</t>
  </si>
  <si>
    <t>199</t>
  </si>
  <si>
    <t>713132312</t>
  </si>
  <si>
    <t>Montáž tepelné izolace stěn do roštu jednosměrného svislého výšky přes 6 do 12 m</t>
  </si>
  <si>
    <t>-1658062700</t>
  </si>
  <si>
    <t>https://podminky.urs.cz/item/CS_URS_2024_01/713132312</t>
  </si>
  <si>
    <t>200</t>
  </si>
  <si>
    <t>713151121</t>
  </si>
  <si>
    <t>Montáž tepelné izolace střech šikmých rohožemi, pásy, deskami (izolační materiál ve specifikaci) kladenými volně pod krokve</t>
  </si>
  <si>
    <t>-1439903805</t>
  </si>
  <si>
    <t>https://podminky.urs.cz/item/CS_URS_2024_01/713151121</t>
  </si>
  <si>
    <t>201</t>
  </si>
  <si>
    <t>713123212.</t>
  </si>
  <si>
    <t>Montáž tepelně izolačního systému základové desky z XPS desek na svislé ploše přilepených nízkoexpanzní (PUR) pěnou jednovrstvého tloušťky izolace přes 100 do 200 mm</t>
  </si>
  <si>
    <t>cena 2024 I</t>
  </si>
  <si>
    <t>2091088993</t>
  </si>
  <si>
    <t>střecha</t>
  </si>
  <si>
    <t>184,6+64,2+163,1+70+66,8</t>
  </si>
  <si>
    <t>202</t>
  </si>
  <si>
    <t>RMAT0001</t>
  </si>
  <si>
    <t>izolace tepelná PIR desky  tl 180 mm</t>
  </si>
  <si>
    <t>616839576</t>
  </si>
  <si>
    <t>(64,2+163,1+64,2+184,6)*1,1</t>
  </si>
  <si>
    <t>523,71*1,08 "Přepočtené koeficientem množství</t>
  </si>
  <si>
    <t>203</t>
  </si>
  <si>
    <t>RMAT3</t>
  </si>
  <si>
    <t>Izolace tepelnálná tl  200 mm</t>
  </si>
  <si>
    <t>-1760796449</t>
  </si>
  <si>
    <t>204</t>
  </si>
  <si>
    <t>713151141</t>
  </si>
  <si>
    <t>Montáž tepelné izolace střech šikmých rohožemi, pásy, deskami (izolační materiál ve specifikaci) připevněné sponkami reflexní pod krokve parotěsné , tloušťka izolace do 5 mm</t>
  </si>
  <si>
    <t>271972524</t>
  </si>
  <si>
    <t>https://podminky.urs.cz/item/CS_URS_2024_01/713151141</t>
  </si>
  <si>
    <t>parozábrana ve střeše</t>
  </si>
  <si>
    <t>64,2+70+163,1+184,6+66,8</t>
  </si>
  <si>
    <t>205</t>
  </si>
  <si>
    <t>28329233</t>
  </si>
  <si>
    <t>fólie univerzální pro parotěsnou vrstvu s proměnlivou difúzní tloušťkou a UV stabilizací</t>
  </si>
  <si>
    <t>1790596803</t>
  </si>
  <si>
    <t>548,7*1,1</t>
  </si>
  <si>
    <t>206</t>
  </si>
  <si>
    <t>713154101</t>
  </si>
  <si>
    <t>Montáž nadkrokevní systémové tepelné izolace z tepelně izolačních trámků a desek z minerální vlny včetně dodávky trámku, bez dodávky výplňové minerální tepelné izolace sklonu střechy do 30° trámky z expandovaného polystyrenu, tloušťky 160 mm</t>
  </si>
  <si>
    <t>54334833</t>
  </si>
  <si>
    <t>https://podminky.urs.cz/item/CS_URS_2024_01/713154101</t>
  </si>
  <si>
    <t>207</t>
  </si>
  <si>
    <t>REPS 25</t>
  </si>
  <si>
    <t>Minerální vata mezi krokve</t>
  </si>
  <si>
    <t>-78964654</t>
  </si>
  <si>
    <t>plocha bednění</t>
  </si>
  <si>
    <t>(64,2+184,6+163,1+70+66,8)*1,1*0,2</t>
  </si>
  <si>
    <t>208</t>
  </si>
  <si>
    <t>998713102</t>
  </si>
  <si>
    <t>Přesun hmot pro izolace tepelné stanovený z hmotnosti přesunovaného materiálu vodorovná dopravní vzdálenost do 50 m s užitím mechanizace v objektech výšky přes 6 m do 12 m</t>
  </si>
  <si>
    <t>-316513360</t>
  </si>
  <si>
    <t>https://podminky.urs.cz/item/CS_URS_2024_01/998713102</t>
  </si>
  <si>
    <t>209</t>
  </si>
  <si>
    <t>713141311</t>
  </si>
  <si>
    <t>Montáž tepelné izolace střech plochých spádovými klíny v ploše kladenými volně</t>
  </si>
  <si>
    <t>721092285</t>
  </si>
  <si>
    <t>https://podminky.urs.cz/item/CS_URS_2024_01/713141311</t>
  </si>
  <si>
    <t>210</t>
  </si>
  <si>
    <t>713151132</t>
  </si>
  <si>
    <t>Montáž tepelné izolace střech šikmých rohožemi, pásy, deskami (izolační materiál ve specifikaci) kladenými volně nad krokve, sklonu střechy přes 30° do 45°</t>
  </si>
  <si>
    <t>469999633</t>
  </si>
  <si>
    <t>https://podminky.urs.cz/item/CS_URS_2024_01/713151132</t>
  </si>
  <si>
    <t>strukturovaná rohož pod krytinu</t>
  </si>
  <si>
    <t>"S3.02 "64,2</t>
  </si>
  <si>
    <t>"S3.01 "163,1+184,6</t>
  </si>
  <si>
    <t>"S3,02 "70+66,8</t>
  </si>
  <si>
    <t>211</t>
  </si>
  <si>
    <t>IPD.EPS100K</t>
  </si>
  <si>
    <t>Spádový klín EPS 100</t>
  </si>
  <si>
    <t>1844881948</t>
  </si>
  <si>
    <t>9,8*0,08*1,1</t>
  </si>
  <si>
    <t>212</t>
  </si>
  <si>
    <t>28375866.</t>
  </si>
  <si>
    <t>deska EPS 70 pro konstrukce s malým zatížením λ=0,039 tl 25 mm</t>
  </si>
  <si>
    <t>199075315</t>
  </si>
  <si>
    <t>714</t>
  </si>
  <si>
    <t>Akustická a protiotřesová opatření</t>
  </si>
  <si>
    <t>213</t>
  </si>
  <si>
    <t>714182001</t>
  </si>
  <si>
    <t>Montáž pohltivých a konstrukčních součástí vložek izolačních volně rohoží stropů nebo stěn</t>
  </si>
  <si>
    <t>-2014141959</t>
  </si>
  <si>
    <t>https://podminky.urs.cz/item/CS_URS_2024_01/714182001</t>
  </si>
  <si>
    <t>minerální rohož akustická 20 mm</t>
  </si>
  <si>
    <t>"S1.05 "309</t>
  </si>
  <si>
    <t>"S1.07"12,5</t>
  </si>
  <si>
    <t>214</t>
  </si>
  <si>
    <t>1435141500.</t>
  </si>
  <si>
    <t>Rohož z kamenné vlny , tloušťka 20 mm, (8 m2/balení)</t>
  </si>
  <si>
    <t>cena 2024</t>
  </si>
  <si>
    <t>2069919388</t>
  </si>
  <si>
    <t>215</t>
  </si>
  <si>
    <t>998714102</t>
  </si>
  <si>
    <t>Přesun hmot pro akustická a protiotřesová opatření stanovený z hmotnosti přesunovaného materiálu vodorovná dopravní vzdálenost do 50 m základní v objektech výšky přes 6 do 12 m</t>
  </si>
  <si>
    <t>-390070412</t>
  </si>
  <si>
    <t>https://podminky.urs.cz/item/CS_URS_2024_01/998714102</t>
  </si>
  <si>
    <t>725</t>
  </si>
  <si>
    <t>Zdravotechnika - zařizovací předměty</t>
  </si>
  <si>
    <t>216</t>
  </si>
  <si>
    <t>725291652</t>
  </si>
  <si>
    <t>Montáž doplňků zařízení koupelen a záchodů dávkovače tekutého mýdla</t>
  </si>
  <si>
    <t>-615102815</t>
  </si>
  <si>
    <t>https://podminky.urs.cz/item/CS_URS_2024_01/725291652</t>
  </si>
  <si>
    <t>"D.07 "7</t>
  </si>
  <si>
    <t>217</t>
  </si>
  <si>
    <t>55431098</t>
  </si>
  <si>
    <t>dávkovač tekutého mýdla bílý 0,8L</t>
  </si>
  <si>
    <t>-853450083</t>
  </si>
  <si>
    <t>218</t>
  </si>
  <si>
    <t>725291653</t>
  </si>
  <si>
    <t>Montáž doplňků zařízení koupelen a záchodů zásobníku toaletních papírů</t>
  </si>
  <si>
    <t>2048303491</t>
  </si>
  <si>
    <t>https://podminky.urs.cz/item/CS_URS_2024_01/725291653</t>
  </si>
  <si>
    <t>"D08 "5</t>
  </si>
  <si>
    <t>219</t>
  </si>
  <si>
    <t>55431091</t>
  </si>
  <si>
    <t>zásobník toaletních papírů nerez D 220mm</t>
  </si>
  <si>
    <t>-550226347</t>
  </si>
  <si>
    <t>role 240 mm- D 08</t>
  </si>
  <si>
    <t>220</t>
  </si>
  <si>
    <t>725291664</t>
  </si>
  <si>
    <t>Montáž doplňků zařízení koupelen a záchodů štětky závěsné</t>
  </si>
  <si>
    <t>-1177113901</t>
  </si>
  <si>
    <t>https://podminky.urs.cz/item/CS_URS_2024_01/725291664</t>
  </si>
  <si>
    <t>D.10</t>
  </si>
  <si>
    <t>221</t>
  </si>
  <si>
    <t>SNL.SLZN19</t>
  </si>
  <si>
    <t>Nerezová štětka WC univerzál</t>
  </si>
  <si>
    <t>1202677851</t>
  </si>
  <si>
    <t>"D10 "5</t>
  </si>
  <si>
    <t>222</t>
  </si>
  <si>
    <t>R725-1</t>
  </si>
  <si>
    <t>D.09- odpadkový koš hranatý  460*370*165 mm</t>
  </si>
  <si>
    <t>-1850466513</t>
  </si>
  <si>
    <t>223</t>
  </si>
  <si>
    <t>725291666</t>
  </si>
  <si>
    <t>Montáž doplňků zařízení koupelen a záchodů háčku</t>
  </si>
  <si>
    <t>-1559774795</t>
  </si>
  <si>
    <t>https://podminky.urs.cz/item/CS_URS_2024_01/725291666</t>
  </si>
  <si>
    <t>224</t>
  </si>
  <si>
    <t>SNL.SLZN57X</t>
  </si>
  <si>
    <t>Nerezový dvojitý háček - povrch matný</t>
  </si>
  <si>
    <t>732391787</t>
  </si>
  <si>
    <t>225</t>
  </si>
  <si>
    <t>-991390728</t>
  </si>
  <si>
    <t>226</t>
  </si>
  <si>
    <t>R725-3</t>
  </si>
  <si>
    <t>Dřevěné háčky na oblečení D.02</t>
  </si>
  <si>
    <t>1075812081</t>
  </si>
  <si>
    <t>227</t>
  </si>
  <si>
    <t>725291668</t>
  </si>
  <si>
    <t>Montáž doplňků zařízení koupelen a záchodů madla invalidního rovného</t>
  </si>
  <si>
    <t>922609658</t>
  </si>
  <si>
    <t>https://podminky.urs.cz/item/CS_URS_2024_01/725291668</t>
  </si>
  <si>
    <t>"O.13 "1</t>
  </si>
  <si>
    <t>228</t>
  </si>
  <si>
    <t>55147130</t>
  </si>
  <si>
    <t>madlo invalidní rovné nerez lesk 900mm</t>
  </si>
  <si>
    <t>37475766</t>
  </si>
  <si>
    <t>"O. 13 míst 3.04 "1</t>
  </si>
  <si>
    <t>229</t>
  </si>
  <si>
    <t>725291670</t>
  </si>
  <si>
    <t>Montáž doplňků zařízení koupelen a záchodů madla invalidního krakorcového sklopného</t>
  </si>
  <si>
    <t>-1363939368</t>
  </si>
  <si>
    <t>https://podminky.urs.cz/item/CS_URS_2024_01/725291670</t>
  </si>
  <si>
    <t>230</t>
  </si>
  <si>
    <t>55147121</t>
  </si>
  <si>
    <t>madlo invalidní krakorcové sklopné s držákem toaletního papíru nerez mat 813mm</t>
  </si>
  <si>
    <t>-129480370</t>
  </si>
  <si>
    <t>"O.14 "1</t>
  </si>
  <si>
    <t>231</t>
  </si>
  <si>
    <t>725291674</t>
  </si>
  <si>
    <t>Montáž doplňků zařízení koupelen a záchodů madla umyvadlového</t>
  </si>
  <si>
    <t>1168952622</t>
  </si>
  <si>
    <t>https://podminky.urs.cz/item/CS_URS_2024_01/725291674</t>
  </si>
  <si>
    <t>232</t>
  </si>
  <si>
    <t>55147215</t>
  </si>
  <si>
    <t>madlo umyvadlové pravé/levé s krytkou nerez lesk 500x305mm</t>
  </si>
  <si>
    <t>-768570363</t>
  </si>
  <si>
    <t>"O.015 - míst 3.04 "1</t>
  </si>
  <si>
    <t>233</t>
  </si>
  <si>
    <t>725291680</t>
  </si>
  <si>
    <t>Montáž doplňků zařízení koupelen a záchodů drobného elektrického zařízení osoušeče rukou</t>
  </si>
  <si>
    <t>842291294</t>
  </si>
  <si>
    <t>https://podminky.urs.cz/item/CS_URS_2024_01/725291680</t>
  </si>
  <si>
    <t>"O.016 "3</t>
  </si>
  <si>
    <t>míst 1.15,3.04 ,3,11</t>
  </si>
  <si>
    <t>234</t>
  </si>
  <si>
    <t>SNL.SLO02M</t>
  </si>
  <si>
    <t>Mechanický nerezový osoušeč rukou</t>
  </si>
  <si>
    <t>-1432574412</t>
  </si>
  <si>
    <t>235</t>
  </si>
  <si>
    <t>R725-2</t>
  </si>
  <si>
    <t>Koš na tříděný  odpad D01</t>
  </si>
  <si>
    <t>2111771726</t>
  </si>
  <si>
    <t>236</t>
  </si>
  <si>
    <t>998725102</t>
  </si>
  <si>
    <t>Přesun hmot pro zařizovací předměty stanovený z hmotnosti přesunovaného materiálu vodorovná dopravní vzdálenost do 50 m základní v objektech výšky přes 6 do 12 m</t>
  </si>
  <si>
    <t>-206452245</t>
  </si>
  <si>
    <t>https://podminky.urs.cz/item/CS_URS_2024_01/998725102</t>
  </si>
  <si>
    <t>237</t>
  </si>
  <si>
    <t>D+ M hranatého sklopného zrcadla pro WC hendicap D.06</t>
  </si>
  <si>
    <t>-827894885</t>
  </si>
  <si>
    <t>762</t>
  </si>
  <si>
    <t>Konstrukce tesařské</t>
  </si>
  <si>
    <t>238</t>
  </si>
  <si>
    <t>762081150</t>
  </si>
  <si>
    <t>Práce společné pro tesařské konstrukce hoblování hraněného řeziva přímo na staveništi</t>
  </si>
  <si>
    <t xml:space="preserve"> CS URS 2024 01</t>
  </si>
  <si>
    <t>1459104204</t>
  </si>
  <si>
    <t>viz statika</t>
  </si>
  <si>
    <t>41,69</t>
  </si>
  <si>
    <t>239</t>
  </si>
  <si>
    <t>762083122</t>
  </si>
  <si>
    <t>Práce společné pro tesařské konstrukce impregnace řeziva máčením proti dřevokaznému hmyzu, houbám a plísním, třída ohrožení 3 a 4 (dřevo v exteriéru)</t>
  </si>
  <si>
    <t>1792312532</t>
  </si>
  <si>
    <t>240</t>
  </si>
  <si>
    <t>762085103</t>
  </si>
  <si>
    <t>Montáž ocelových spojovacích prostředků (materiál ve specifikaci) kotevních želez příložek, patek, táhel</t>
  </si>
  <si>
    <t>-976177561</t>
  </si>
  <si>
    <t>kotevní bodky ( viz statik</t>
  </si>
  <si>
    <t>241</t>
  </si>
  <si>
    <t>54825309</t>
  </si>
  <si>
    <t>kování tesařské trámová botka-třmen typ1 100x140x2,0mm</t>
  </si>
  <si>
    <t>1535526763</t>
  </si>
  <si>
    <t>Poznámka k položce:_x000D_
viz. pol_762085103</t>
  </si>
  <si>
    <t>242</t>
  </si>
  <si>
    <t>762331822</t>
  </si>
  <si>
    <t>Demontáž vázaných konstrukcí krovů k dalšímu použití sklonu do 60° z hranolů, hranolků, fošen, průřezové plochy přes 120 do 224 cm2</t>
  </si>
  <si>
    <t>-1354109351</t>
  </si>
  <si>
    <t>demontáž krovu</t>
  </si>
  <si>
    <t>49,7+2,6+1,65+175,5+12,7+12,5+24+520+2,1</t>
  </si>
  <si>
    <t>243</t>
  </si>
  <si>
    <t>762341014</t>
  </si>
  <si>
    <t>Bednění střech střech rovných sklonu do 60° s vyřezáním otvorů z dřevoštěpkových desek OSB šroubovaných na krokve na sraz, tloušťky desky 18 mm</t>
  </si>
  <si>
    <t>-106944394</t>
  </si>
  <si>
    <t>https://podminky.urs.cz/item/CS_URS_2024_01/762341014</t>
  </si>
  <si>
    <t>ochrana schodiště při stavbě</t>
  </si>
  <si>
    <t>244</t>
  </si>
  <si>
    <t>762341118</t>
  </si>
  <si>
    <t>Bednění střech střech rovných sklonu do 60° s vyřezáním otvorů z cementotřískových desek šroubovaných na krokve na sraz, tloušťky desky 26 mm</t>
  </si>
  <si>
    <t>897767056</t>
  </si>
  <si>
    <t>https://podminky.urs.cz/item/CS_URS_2024_01/762341118</t>
  </si>
  <si>
    <t>S3.01 střešní plášt falcovaná krytina</t>
  </si>
  <si>
    <t>163,1+66,8+70</t>
  </si>
  <si>
    <t>245</t>
  </si>
  <si>
    <t>762341250</t>
  </si>
  <si>
    <t>Montáž bednění střech rovných a šikmých sklonu do 60° s vyřezáním otvorů z prken hoblovaných</t>
  </si>
  <si>
    <t>865677190</t>
  </si>
  <si>
    <t>"sedlová střecha" 70+66,8+184,6+163,1+64,2</t>
  </si>
  <si>
    <t>podhledy</t>
  </si>
  <si>
    <t>548,7</t>
  </si>
  <si>
    <t>246</t>
  </si>
  <si>
    <t>60511120</t>
  </si>
  <si>
    <t>řezivo stavební prkna prismovaná středová tl 25(32)mm dl 2-5m</t>
  </si>
  <si>
    <t>-673697465</t>
  </si>
  <si>
    <t>0,025*(64,2+70+161,1+66,8+184,6)*1,1*2</t>
  </si>
  <si>
    <t>247</t>
  </si>
  <si>
    <t>762342214</t>
  </si>
  <si>
    <t>Montáž laťování střech jednoduchých sklonu do 60° při osové vzdálenosti latí přes 150 do 360 mm</t>
  </si>
  <si>
    <t>1647275009</t>
  </si>
  <si>
    <t>"přístavba "66,8</t>
  </si>
  <si>
    <t>"střecha "64,2+70+163,1+184,6</t>
  </si>
  <si>
    <t>248</t>
  </si>
  <si>
    <t>762342511</t>
  </si>
  <si>
    <t>Montáž laťování montáž kontralatí na podklad bez tepelné izolace</t>
  </si>
  <si>
    <t>1579324888</t>
  </si>
  <si>
    <t>krokve po valašsku</t>
  </si>
  <si>
    <t>520</t>
  </si>
  <si>
    <t>249</t>
  </si>
  <si>
    <t>762342523</t>
  </si>
  <si>
    <t>Montáž laťování montáž kontralatí přes tepelnou izolaci tloušťky přes 140 mm do 200 mm</t>
  </si>
  <si>
    <t>461654935</t>
  </si>
  <si>
    <t>250</t>
  </si>
  <si>
    <t>60514106</t>
  </si>
  <si>
    <t>řezivo jehličnaté lať pevnostní třída S10-13 průřez 40x60mm</t>
  </si>
  <si>
    <t>-395929500</t>
  </si>
  <si>
    <t>251</t>
  </si>
  <si>
    <t>762381111</t>
  </si>
  <si>
    <t>Ukotvení komínu ke krovu do šikmé plochy nebo do hřebene</t>
  </si>
  <si>
    <t>826190569</t>
  </si>
  <si>
    <t>762395000</t>
  </si>
  <si>
    <t>Spojovací prostředky krovů, bednění a laťování, nadstřešních konstrukcí svory, prkna, hřebíky, pásová ocel, vruty</t>
  </si>
  <si>
    <t>-1455128330</t>
  </si>
  <si>
    <t>253</t>
  </si>
  <si>
    <t>762421016</t>
  </si>
  <si>
    <t>Obložení stropů nebo střešních podhledů z dřevoštěpkových desek OSB šroubovaných na sraz, tloušťky desky 22 mm</t>
  </si>
  <si>
    <t>-385003199</t>
  </si>
  <si>
    <t>https://podminky.urs.cz/item/CS_URS_2024_01/762421016</t>
  </si>
  <si>
    <t>skladba S1.05  2x</t>
  </si>
  <si>
    <t>309*2</t>
  </si>
  <si>
    <t>254</t>
  </si>
  <si>
    <t>762430016</t>
  </si>
  <si>
    <t>Obložení stěn z cementotřískových desek šroubovaných na sraz, tloušťky desky 20 mm</t>
  </si>
  <si>
    <t>146746437</t>
  </si>
  <si>
    <t>https://podminky.urs.cz/item/CS_URS_2024_01/762430016</t>
  </si>
  <si>
    <t>pod hliníkové šablony  opláštění</t>
  </si>
  <si>
    <t>36,6+16,4+14,6+13,8+10,2+31,4+12,4</t>
  </si>
  <si>
    <t>255</t>
  </si>
  <si>
    <t>762511847.</t>
  </si>
  <si>
    <t>Demontáž podlahové konstrukce podkladové z  desek jednovrstvých šroubovaných na sraz, tloušťka desky přes 15 mm</t>
  </si>
  <si>
    <t>771523393</t>
  </si>
  <si>
    <t>strop 3 NP</t>
  </si>
  <si>
    <t>267,6+9,8</t>
  </si>
  <si>
    <t>256</t>
  </si>
  <si>
    <t>7627131PC</t>
  </si>
  <si>
    <t>Ukončení střech u okapu (tvar L), latě 60/60mm, bednění prkna tl. 24mm vč. spojovacích prostředků a impregnace; D+M komplet</t>
  </si>
  <si>
    <t>-661561089</t>
  </si>
  <si>
    <t>dle výkresu střechy</t>
  </si>
  <si>
    <t>53,2</t>
  </si>
  <si>
    <t>257</t>
  </si>
  <si>
    <t>762795000</t>
  </si>
  <si>
    <t>Spojovací prostředky prostorových vázaných konstrukcí hřebíky, svory, fixační prkna</t>
  </si>
  <si>
    <t>-1190682078</t>
  </si>
  <si>
    <t>258</t>
  </si>
  <si>
    <t>762811811</t>
  </si>
  <si>
    <t>Demontáž záklopů stropů vrchních a zapuštěných z hrubých prken, tl. do 32 mm</t>
  </si>
  <si>
    <t>-1198135789</t>
  </si>
  <si>
    <t>https://podminky.urs.cz/item/CS_URS_2024_01/762811811</t>
  </si>
  <si>
    <t>259</t>
  </si>
  <si>
    <t>762815811</t>
  </si>
  <si>
    <t>Demontáž záklopů stropů vrchních a zapuštěných k dalšímu použití z hrubých prken, tl. do 32 mm</t>
  </si>
  <si>
    <t>1286805889</t>
  </si>
  <si>
    <t>https://podminky.urs.cz/item/CS_URS_2024_01/762815811</t>
  </si>
  <si>
    <t>260</t>
  </si>
  <si>
    <t>762822820</t>
  </si>
  <si>
    <t>Demontáž stropních trámů z hraněného řeziva, průřezové plochy přes 144 do 288 cm2</t>
  </si>
  <si>
    <t>-1209833943</t>
  </si>
  <si>
    <t>https://podminky.urs.cz/item/CS_URS_2024_01/762822820</t>
  </si>
  <si>
    <t>261</t>
  </si>
  <si>
    <t>762951002</t>
  </si>
  <si>
    <t>Montáž terasy podkladního roštu, z profilů dřevěných, osové vzdálenosti podpěr přes 300 do 420 mm</t>
  </si>
  <si>
    <t>-25959031</t>
  </si>
  <si>
    <t>262</t>
  </si>
  <si>
    <t>61198142- R</t>
  </si>
  <si>
    <t xml:space="preserve">hranol terasový dřevěný </t>
  </si>
  <si>
    <t>910461249</t>
  </si>
  <si>
    <t>9,8*3,4236 "Přepočtené koeficientem množství</t>
  </si>
  <si>
    <t>263</t>
  </si>
  <si>
    <t>762951103</t>
  </si>
  <si>
    <t>Montáž terasy Příplatek k cenám za výškové vyrovnání podkladního roštu pomocí vyrovnávacích terčů přes 100 do 145 mm</t>
  </si>
  <si>
    <t>1382250357</t>
  </si>
  <si>
    <t>264</t>
  </si>
  <si>
    <t>WPC.VR25A2X50</t>
  </si>
  <si>
    <t>Nerezový vrut A2 3,5x25</t>
  </si>
  <si>
    <t>balení</t>
  </si>
  <si>
    <t>-1007347385</t>
  </si>
  <si>
    <t>265</t>
  </si>
  <si>
    <t>R 7625-1</t>
  </si>
  <si>
    <t>Dodávka terčů rektifikační 30-120 mm</t>
  </si>
  <si>
    <t>-1927950065</t>
  </si>
  <si>
    <t>9,8*4</t>
  </si>
  <si>
    <t>266</t>
  </si>
  <si>
    <t>762952001</t>
  </si>
  <si>
    <t>Montáž terasy nášlapné vrstvy z prken z dřevin velmi měkkých nebo měkkých, s broušením, bez povrchové úpravy, spojovaných šroubováním, šířky do 90 mm</t>
  </si>
  <si>
    <t>1182676078</t>
  </si>
  <si>
    <t>267</t>
  </si>
  <si>
    <t>R762-25</t>
  </si>
  <si>
    <t>Dodávka prken na terasu -tepelně upravená borovice</t>
  </si>
  <si>
    <t>1165159892</t>
  </si>
  <si>
    <t>9,8*1,1</t>
  </si>
  <si>
    <t>268</t>
  </si>
  <si>
    <t>998762102</t>
  </si>
  <si>
    <t>Přesun hmot pro konstrukce tesařské stanovený z hmotnosti přesunovaného materiálu vodorovná dopravní vzdálenost do 50 m v objektech výšky přes 6 do 12 m</t>
  </si>
  <si>
    <t>-101633195</t>
  </si>
  <si>
    <t>269</t>
  </si>
  <si>
    <t>R76225-16</t>
  </si>
  <si>
    <t>Pohledově lepené trámy v patě 280/580,-280/280 a 2 m</t>
  </si>
  <si>
    <t>978400743</t>
  </si>
  <si>
    <t>763</t>
  </si>
  <si>
    <t>Konstrukce suché výstavby</t>
  </si>
  <si>
    <t>270</t>
  </si>
  <si>
    <t>763111316</t>
  </si>
  <si>
    <t>Příčka ze sádrokartonových desek s nosnou konstrukcí z jednoduchých ocelových profilů UW, CW jednoduše opláštěná deskou standardní A tl. 12,5 mm, příčka tl. 125 mm, profil 100, s izolací, EI 30, Rw do 48 dB</t>
  </si>
  <si>
    <t>-265688898</t>
  </si>
  <si>
    <t>https://podminky.urs.cz/item/CS_URS_2024_01/763111316</t>
  </si>
  <si>
    <t>S4.04 příčka opláštění nádržky WC, umyvadel výlevky</t>
  </si>
  <si>
    <t>1*14,</t>
  </si>
  <si>
    <t>271</t>
  </si>
  <si>
    <t>763111346</t>
  </si>
  <si>
    <t>Příčka ze sádrokartonových desek s nosnou konstrukcí z jednoduchých ocelových profilů UW, CW jednoduše opláštěná deskou protipožární impregnovanou DFH2 tl. 12,5 mm s izolací, EI 45, příčka tl. 125 mm, profil 100, Rw do 51 dB</t>
  </si>
  <si>
    <t>-1205497779</t>
  </si>
  <si>
    <t>https://podminky.urs.cz/item/CS_URS_2024_01/763111346</t>
  </si>
  <si>
    <t>příčky 3 NP</t>
  </si>
  <si>
    <t>4,1*(4,52+1,05+3,07+1,19+2,62+3,47+1,35+0,8+1,25+1,25+1,225+1,25+1,35+2,45+0,7+0,5+1+2,365+2,25+1,95)-0,7*1,97*4</t>
  </si>
  <si>
    <t>4,7*(2,5+1,05+5,14+2,45)</t>
  </si>
  <si>
    <t>-2,5*2,2</t>
  </si>
  <si>
    <t>272</t>
  </si>
  <si>
    <t>763111717</t>
  </si>
  <si>
    <t>Příčka ze sádrokartonových desek ostatní konstrukce a práce na příčkách ze sádrokartonových desek základní penetrační nátěr (oboustranný)</t>
  </si>
  <si>
    <t>-1911829829</t>
  </si>
  <si>
    <t>https://podminky.urs.cz/item/CS_URS_2024_01/763111717</t>
  </si>
  <si>
    <t>273</t>
  </si>
  <si>
    <t>763111721</t>
  </si>
  <si>
    <t>Příčka ze sádrokartonových desek ostatní konstrukce a práce na příčkách ze sádrokartonových desek ochrana rohů úhelníky plastové</t>
  </si>
  <si>
    <t>85110935</t>
  </si>
  <si>
    <t>https://podminky.urs.cz/item/CS_URS_2024_01/763111721</t>
  </si>
  <si>
    <t xml:space="preserve">příčky </t>
  </si>
  <si>
    <t>274</t>
  </si>
  <si>
    <t>763111724</t>
  </si>
  <si>
    <t>Příčka ze sádrokartonových desek ostatní konstrukce a práce na příčkách ze sádrokartonových desek ochrana rohů páska k vyztužení různých úhlů vysoce pevná a nárazu odolná</t>
  </si>
  <si>
    <t>457521400</t>
  </si>
  <si>
    <t>https://podminky.urs.cz/item/CS_URS_2024_01/763111724</t>
  </si>
  <si>
    <t>275</t>
  </si>
  <si>
    <t>763111772</t>
  </si>
  <si>
    <t>Příčka ze sádrokartonových desek Příplatek k cenám za rovinnost celoplošné tmelení kvality Q4</t>
  </si>
  <si>
    <t>-1304568497</t>
  </si>
  <si>
    <t>https://podminky.urs.cz/item/CS_URS_2024_01/763111772</t>
  </si>
  <si>
    <t>příčky a předstěny</t>
  </si>
  <si>
    <t>187,34+75,6+14</t>
  </si>
  <si>
    <t>276</t>
  </si>
  <si>
    <t>763123113</t>
  </si>
  <si>
    <t>Stěna předsazená bezpečnostní ze sádrokartonových desek bezpečnostní třída RC3 s nosnou konstrukcí ze zdvojených ocelových profilů CD a UD s kotvením, se dvěma ocelovými plechy tl. 0,55 mm stěna tl. 150 mm, s izolací 2 x dvojitě opláštěná deskami tl. 2 x 2 x 12,5 mm standardními A, EI 30</t>
  </si>
  <si>
    <t>-1198112391</t>
  </si>
  <si>
    <t>https://podminky.urs.cz/item/CS_URS_2024_01/763123113</t>
  </si>
  <si>
    <t>3 NP v místě štítové zdi</t>
  </si>
  <si>
    <t>44,8</t>
  </si>
  <si>
    <t>podél zdí 0,6)</t>
  </si>
  <si>
    <t>0,6*(12,14+12,9+26,4)</t>
  </si>
  <si>
    <t>277</t>
  </si>
  <si>
    <t>763131412</t>
  </si>
  <si>
    <t>Podhled ze sádrokartonových desek dvouvrstvá zavěšená spodní konstrukce z ocelových profilů CD, UD jednoduše opláštěná deskou standardní A, tl. 12,5 mm, s izolací</t>
  </si>
  <si>
    <t>2031035590</t>
  </si>
  <si>
    <t>https://podminky.urs.cz/item/CS_URS_2024_01/763131412</t>
  </si>
  <si>
    <t>"1 NP "11,45+14,72+47,28+46,21+3,14+2,86+2,7+15,66+27,24+33,22+27,42+55,35+9,76+6,66+3,5+2,13+5,6+1,8</t>
  </si>
  <si>
    <t>"2 NP"24,01+66,68+11,8+4,86+28,34+4,9+1,25+5,36+89,86+19,35+4,92+3,07+1+1,64</t>
  </si>
  <si>
    <t>278</t>
  </si>
  <si>
    <t>763131714</t>
  </si>
  <si>
    <t>Podhled ze sádrokartonových desek ostatní práce a konstrukce na podhledech ze sádrokartonových desek základní penetrační nátěr</t>
  </si>
  <si>
    <t>1842799720</t>
  </si>
  <si>
    <t>https://podminky.urs.cz/item/CS_URS_2024_01/763131714</t>
  </si>
  <si>
    <t>podkledy a podkroví</t>
  </si>
  <si>
    <t>588,4+583,74</t>
  </si>
  <si>
    <t>279</t>
  </si>
  <si>
    <t>763131751</t>
  </si>
  <si>
    <t>Podhled ze sádrokartonových desek ostatní práce a konstrukce na podhledech ze sádrokartonových desek montáž parotěsné zábrany</t>
  </si>
  <si>
    <t>838908129</t>
  </si>
  <si>
    <t>https://podminky.urs.cz/item/CS_URS_2024_01/763131751</t>
  </si>
  <si>
    <t>280</t>
  </si>
  <si>
    <t>28329274</t>
  </si>
  <si>
    <t>fólie PE vyztužená pro parotěsnou vrstvu (reakce na oheň - třída E) 110g/m2</t>
  </si>
  <si>
    <t>-116020379</t>
  </si>
  <si>
    <t>1172,14*1,1235 "Přepočtené koeficientem množství</t>
  </si>
  <si>
    <t>281</t>
  </si>
  <si>
    <t>763131772</t>
  </si>
  <si>
    <t>Podhled ze sádrokartonových desek Příplatek k cenám za rovinnost kvality celoplošné tmelení kvality Q4</t>
  </si>
  <si>
    <t>-1615430989</t>
  </si>
  <si>
    <t>https://podminky.urs.cz/item/CS_URS_2024_01/763131772</t>
  </si>
  <si>
    <t>282</t>
  </si>
  <si>
    <t>763161721</t>
  </si>
  <si>
    <t>Podkroví ze sádrokartonových desek dvouvrstvá spodní konstrukce z ocelových profilů CD, UD na krokvových závěsech jednoduše opláštěná deskou protipožární DF, tl. 12,5 mm, bez TI</t>
  </si>
  <si>
    <t>266619319</t>
  </si>
  <si>
    <t>https://podminky.urs.cz/item/CS_URS_2024_01/763161721</t>
  </si>
  <si>
    <t>184,6+163,1+9,7+70+66,8+64,2</t>
  </si>
  <si>
    <t>283</t>
  </si>
  <si>
    <t>763172355</t>
  </si>
  <si>
    <t>Montáž dvířek pro konstrukce ze sádrokartonových desek revizních jednoplášťových pro podhledy velikost (šxv) 600 x 600 mm</t>
  </si>
  <si>
    <t>387987389</t>
  </si>
  <si>
    <t>https://podminky.urs.cz/item/CS_URS_2024_01/763172355</t>
  </si>
  <si>
    <t>284</t>
  </si>
  <si>
    <t>RGS.KB510326</t>
  </si>
  <si>
    <t>Revizní dvířka 600x600 univerzální*</t>
  </si>
  <si>
    <t>1670404129</t>
  </si>
  <si>
    <t>285</t>
  </si>
  <si>
    <t>763732115-r</t>
  </si>
  <si>
    <t>Montáž střešní konstrukce z vazníků , konstrukční délky přes 12,5 do 15,0 m</t>
  </si>
  <si>
    <t>-1094337155</t>
  </si>
  <si>
    <t>https://podminky.urs.cz/item/CS_URS_2024_01/763732115-r</t>
  </si>
  <si>
    <t>"V01 "175,5</t>
  </si>
  <si>
    <t>"V02 "12,7</t>
  </si>
  <si>
    <t>"V03 "12,5</t>
  </si>
  <si>
    <t>"V04 "24</t>
  </si>
  <si>
    <t>286</t>
  </si>
  <si>
    <t>60512202-r</t>
  </si>
  <si>
    <t>příhradový vazník sedlový sušený neimpregnovaný dl do 15m</t>
  </si>
  <si>
    <t>-2059402921</t>
  </si>
  <si>
    <t>224,7*1,02 "Přepočtené koeficientem množství</t>
  </si>
  <si>
    <t>287</t>
  </si>
  <si>
    <t>763752112</t>
  </si>
  <si>
    <t>Montáž podlah rámů obvodových i vnitřních, polštářů, průřezové plochy přes 50 do 150 cm2</t>
  </si>
  <si>
    <t>-7342875</t>
  </si>
  <si>
    <t>https://podminky.urs.cz/item/CS_URS_2024_01/763752112</t>
  </si>
  <si>
    <t>!1 NP kulatina</t>
  </si>
  <si>
    <t>(10*1,71)+20*0,096</t>
  </si>
  <si>
    <t>"spražení DB"1182</t>
  </si>
  <si>
    <t>14,1+19,2</t>
  </si>
  <si>
    <t>2,46+0,88+0,6+21,15</t>
  </si>
  <si>
    <t>288</t>
  </si>
  <si>
    <t>60512125</t>
  </si>
  <si>
    <t>hranol stavební řezivo průřezu do 120cm2 do dl 6m</t>
  </si>
  <si>
    <t>-1603137460</t>
  </si>
  <si>
    <t>kulatina</t>
  </si>
  <si>
    <t>1259*(0,02*0,02*3,14)</t>
  </si>
  <si>
    <t>289</t>
  </si>
  <si>
    <t>R763-25-1</t>
  </si>
  <si>
    <t>Doplnění dřevěného stropu nad 2 NP dle statiky stavební úpryvy</t>
  </si>
  <si>
    <t>-1882561272</t>
  </si>
  <si>
    <t>252,</t>
  </si>
  <si>
    <t>včetně zalití kapes  snížení stropu</t>
  </si>
  <si>
    <t>764</t>
  </si>
  <si>
    <t>Konstrukce klempířské</t>
  </si>
  <si>
    <t>290</t>
  </si>
  <si>
    <t>764002414</t>
  </si>
  <si>
    <t>Montáž strukturované oddělovací rohože jakékoli rš</t>
  </si>
  <si>
    <t>-2091826740</t>
  </si>
  <si>
    <t>https://podminky.urs.cz/item/CS_URS_2024_01/764002414</t>
  </si>
  <si>
    <t>obklad fasáda</t>
  </si>
  <si>
    <t>28329223</t>
  </si>
  <si>
    <t>fólie difuzně propustné s nakašírovanou strukturovanou rohoží pod hladkou plechovou krytinu</t>
  </si>
  <si>
    <t>-1896608531</t>
  </si>
  <si>
    <t>135,4*1,15 "Přepočtené koeficientem množství</t>
  </si>
  <si>
    <t>292</t>
  </si>
  <si>
    <t>764121403</t>
  </si>
  <si>
    <t>Krytina z hliníkového plechu s úpravou u okapů, prostupů a výčnělků střechy rovné drážkováním ze svitků rš 500 mm, sklon střechy přes 30 do 60°</t>
  </si>
  <si>
    <t>2033560679</t>
  </si>
  <si>
    <t>https://podminky.urs.cz/item/CS_URS_2024_01/764121403</t>
  </si>
  <si>
    <t>šikmá střecha  3 NP -33 st 40/40 světle šedá</t>
  </si>
  <si>
    <t>64,2+184,6</t>
  </si>
  <si>
    <t>293</t>
  </si>
  <si>
    <t>764221406</t>
  </si>
  <si>
    <t>Oplechování střešních prvků z hliníkového plechu hřebene větraného, včetně větrací mřížky rš 500 mm</t>
  </si>
  <si>
    <t>-835598973</t>
  </si>
  <si>
    <t>https://podminky.urs.cz/item/CS_URS_2024_01/764221406</t>
  </si>
  <si>
    <t>"KL 16 "22</t>
  </si>
  <si>
    <t>294</t>
  </si>
  <si>
    <t>764221438</t>
  </si>
  <si>
    <t>Oplechování střešních prvků z hliníkového plechu nároží větraného, včetně větrací mřížky z hřebenáčů</t>
  </si>
  <si>
    <t>425081752</t>
  </si>
  <si>
    <t>https://podminky.urs.cz/item/CS_URS_2024_01/764221438</t>
  </si>
  <si>
    <t>"KL 17"22</t>
  </si>
  <si>
    <t>včetně KL 16-22m</t>
  </si>
  <si>
    <t>295</t>
  </si>
  <si>
    <t>764221466</t>
  </si>
  <si>
    <t>Oplechování střešních prvků z hliníkového plechu úžlabí rš 500 mm</t>
  </si>
  <si>
    <t>-1017499218</t>
  </si>
  <si>
    <t>https://podminky.urs.cz/item/CS_URS_2024_01/764221466</t>
  </si>
  <si>
    <t>"KL 27 "9</t>
  </si>
  <si>
    <t>296</t>
  </si>
  <si>
    <t>764224403</t>
  </si>
  <si>
    <t>Oplechování horních ploch zdí a nadezdívek (atik) z hliníkového plechu mechanicky kotvené rš 250 mm</t>
  </si>
  <si>
    <t>-1380313965</t>
  </si>
  <si>
    <t>https://podminky.urs.cz/item/CS_URS_2024_01/764224403</t>
  </si>
  <si>
    <t>"KL 20 - závětrnná lišta "20</t>
  </si>
  <si>
    <t>297</t>
  </si>
  <si>
    <t>764224405</t>
  </si>
  <si>
    <t>Oplechování horních ploch zdí a nadezdívek (atik) z hliníkového plechu mechanicky kotvené rš 400 mm</t>
  </si>
  <si>
    <t>1163756749</t>
  </si>
  <si>
    <t>https://podminky.urs.cz/item/CS_URS_2024_01/764224405</t>
  </si>
  <si>
    <t>"KL 19 -komína "30</t>
  </si>
  <si>
    <t>oplechování střešních oken  KL 22,</t>
  </si>
  <si>
    <t>"KL 32 "23</t>
  </si>
  <si>
    <t>298</t>
  </si>
  <si>
    <t>764224406</t>
  </si>
  <si>
    <t>Oplechování horních ploch zdí a nadezdívek (atik) z hliníkového plechu mechanicky kotvené rš 500 mm</t>
  </si>
  <si>
    <t>-279877998</t>
  </si>
  <si>
    <t>https://podminky.urs.cz/item/CS_URS_2024_01/764224406</t>
  </si>
  <si>
    <t>"KL 23 "22</t>
  </si>
  <si>
    <t>299</t>
  </si>
  <si>
    <t>764224407</t>
  </si>
  <si>
    <t>Oplechování horních ploch zdí a nadezdívek (atik) z hliníkového plechu mechanicky kotvené rš 670 mm</t>
  </si>
  <si>
    <t>368864542</t>
  </si>
  <si>
    <t>https://podminky.urs.cz/item/CS_URS_2024_01/764224407</t>
  </si>
  <si>
    <t>"KL 26oplechování štítu" 9</t>
  </si>
  <si>
    <t>"KL 33 oplechování  převisu střech "9,2</t>
  </si>
  <si>
    <t>300</t>
  </si>
  <si>
    <t>764226403</t>
  </si>
  <si>
    <t>Oplechování parapetů z hliníkového plechu rovných mechanicky kotvené, bez rohů rš 250 mm</t>
  </si>
  <si>
    <t>-1335836473</t>
  </si>
  <si>
    <t>https://podminky.urs.cz/item/CS_URS_2024_01/764226403</t>
  </si>
  <si>
    <t>KL 01 a-opl. parapetu</t>
  </si>
  <si>
    <t>301</t>
  </si>
  <si>
    <t>764228407</t>
  </si>
  <si>
    <t>Oplechování říms a ozdobných prvků z hliníkového plechu rovných, bez rohů mechanicky kotvené rš 670 mm</t>
  </si>
  <si>
    <t>205442695</t>
  </si>
  <si>
    <t>https://podminky.urs.cz/item/CS_URS_2024_01/764228407</t>
  </si>
  <si>
    <t>Kl 04</t>
  </si>
  <si>
    <t>302</t>
  </si>
  <si>
    <t>764321403</t>
  </si>
  <si>
    <t>Lemování zdí z hliníkového plechu boční nebo horní rovných, střech s krytinou prejzovou nebo vlnitou rš 250 mm</t>
  </si>
  <si>
    <t>1075566759</t>
  </si>
  <si>
    <t>https://podminky.urs.cz/item/CS_URS_2024_01/764321403</t>
  </si>
  <si>
    <t>KL 05-krycí okapový plech</t>
  </si>
  <si>
    <t>303</t>
  </si>
  <si>
    <t>764321404</t>
  </si>
  <si>
    <t>Lemování zdí z hliníkového plechu boční nebo horní rovných, střech s krytinou prejzovou nebo vlnitou rš 330 mm</t>
  </si>
  <si>
    <t>1474543751</t>
  </si>
  <si>
    <t>https://podminky.urs.cz/item/CS_URS_2024_01/764321404</t>
  </si>
  <si>
    <t>oplechování oken-kl 02</t>
  </si>
  <si>
    <t>304</t>
  </si>
  <si>
    <t>764321405</t>
  </si>
  <si>
    <t>Lemování zdí z hliníkového plechu boční nebo horní rovných, střech s krytinou prejzovou nebo vlnitou rš 400 mm</t>
  </si>
  <si>
    <t>204727699</t>
  </si>
  <si>
    <t>https://podminky.urs.cz/item/CS_URS_2024_01/764321405</t>
  </si>
  <si>
    <t>KL 03 ukončení krytiny u soklu</t>
  </si>
  <si>
    <t>305</t>
  </si>
  <si>
    <t>764521403</t>
  </si>
  <si>
    <t>Žlab podokapní z hliníkového plechu včetně háků a čel půlkruhový rš 250 mm</t>
  </si>
  <si>
    <t>-468635913</t>
  </si>
  <si>
    <t>https://podminky.urs.cz/item/CS_URS_2024_01/764521403</t>
  </si>
  <si>
    <t>"KL 14 "79</t>
  </si>
  <si>
    <t>306</t>
  </si>
  <si>
    <t>764528422</t>
  </si>
  <si>
    <t>Svod z hliníkového plechu včetně objímek, kolen a odskoků kruhový, průměru 100 mm</t>
  </si>
  <si>
    <t>-812279386</t>
  </si>
  <si>
    <t>https://podminky.urs.cz/item/CS_URS_2024_01/764528422</t>
  </si>
  <si>
    <t>"KL 06 "6,8</t>
  </si>
  <si>
    <t>"KL 07 "6,2</t>
  </si>
  <si>
    <t>"KL 08 "3,2</t>
  </si>
  <si>
    <t>"KL 09 "6,8</t>
  </si>
  <si>
    <t>"KL 10 "8,5</t>
  </si>
  <si>
    <t>"KL 11 "8,5</t>
  </si>
  <si>
    <t>"KL 12 "8,5</t>
  </si>
  <si>
    <t>"KL 13 "8,5</t>
  </si>
  <si>
    <t>307</t>
  </si>
  <si>
    <t>998764102</t>
  </si>
  <si>
    <t>Přesun hmot pro konstrukce klempířské stanovený z hmotnosti přesunovaného materiálu vodorovná dopravní vzdálenost do 50 m základní v objektech výšky přes 6 do 12 m</t>
  </si>
  <si>
    <t>-358253485</t>
  </si>
  <si>
    <t>https://podminky.urs.cz/item/CS_URS_2024_01/998764102</t>
  </si>
  <si>
    <t>308</t>
  </si>
  <si>
    <t>R 764-6</t>
  </si>
  <si>
    <t>D+ M krytina falcovaný plech</t>
  </si>
  <si>
    <t>-1532669866</t>
  </si>
  <si>
    <t>střecha 3 NP</t>
  </si>
  <si>
    <t>70+163,1</t>
  </si>
  <si>
    <t>309</t>
  </si>
  <si>
    <t>R764-1</t>
  </si>
  <si>
    <t>D+ M KL 18 systémový prostup pro falcované střechy</t>
  </si>
  <si>
    <t>-1783442470</t>
  </si>
  <si>
    <t>310</t>
  </si>
  <si>
    <t>R764-2</t>
  </si>
  <si>
    <t>D+ M KL 21- systémové lemování střešních oken</t>
  </si>
  <si>
    <t>-693313543</t>
  </si>
  <si>
    <t>311</t>
  </si>
  <si>
    <t>R 764-3</t>
  </si>
  <si>
    <t>D+ M systémová stoupací plošina KL 32 "</t>
  </si>
  <si>
    <t>440464557</t>
  </si>
  <si>
    <t>312</t>
  </si>
  <si>
    <t>R 764-4</t>
  </si>
  <si>
    <t>D+ M sněhového háku "KL 28</t>
  </si>
  <si>
    <t>-1263340669</t>
  </si>
  <si>
    <t>313</t>
  </si>
  <si>
    <t>R 764-5</t>
  </si>
  <si>
    <t>D+ M systémového zabrany na střeše</t>
  </si>
  <si>
    <t>-489565649</t>
  </si>
  <si>
    <t>765</t>
  </si>
  <si>
    <t>Krytina skládaná</t>
  </si>
  <si>
    <t>314</t>
  </si>
  <si>
    <t>R 765-1</t>
  </si>
  <si>
    <t>Fálcovaná krytina -střecha přístavby dodávka a montáž</t>
  </si>
  <si>
    <t>729582820</t>
  </si>
  <si>
    <t>66,9</t>
  </si>
  <si>
    <t>766</t>
  </si>
  <si>
    <t>Konstrukce truhlářské</t>
  </si>
  <si>
    <t>315</t>
  </si>
  <si>
    <t>766211611</t>
  </si>
  <si>
    <t>Montáž schodišťových madel kotvených do stěny dřevěných průběžných, šířky do 150 mm</t>
  </si>
  <si>
    <t>-1837198080</t>
  </si>
  <si>
    <t>https://podminky.urs.cz/item/CS_URS_2024_01/766211611</t>
  </si>
  <si>
    <t>316</t>
  </si>
  <si>
    <t>05217101</t>
  </si>
  <si>
    <t>madlo dubové D 42mm</t>
  </si>
  <si>
    <t>-1712376210</t>
  </si>
  <si>
    <t>12,707*1,1 "Přepočtené koeficientem množství</t>
  </si>
  <si>
    <t>317</t>
  </si>
  <si>
    <t>766417521- R</t>
  </si>
  <si>
    <t>Montáž provětrávané fasády z dřevěných profilů difúzní paropropustné fólie kladené volně</t>
  </si>
  <si>
    <t>-2103634312</t>
  </si>
  <si>
    <t>hliníková fasáda</t>
  </si>
  <si>
    <t>318</t>
  </si>
  <si>
    <t>28329038</t>
  </si>
  <si>
    <t>fólie kontaktní difuzně propustná pro doplňkovou hydroizolační vrstvu skládaných větraných fasád s otevřenými spárami (spára max 20 mm, max.20% plochy)</t>
  </si>
  <si>
    <t>-686855185</t>
  </si>
  <si>
    <t>135,4*1,111 "Přepočtené koeficientem množství</t>
  </si>
  <si>
    <t>319</t>
  </si>
  <si>
    <t>766622112</t>
  </si>
  <si>
    <t>Montáž oken plastových včetně montáže rámu plochy přes 1 m2 pevných do dřevěné konstrukce, výšky přes 1,5 do 2,5 m</t>
  </si>
  <si>
    <t>1282698619</t>
  </si>
  <si>
    <t>https://podminky.urs.cz/item/CS_URS_2024_01/766622112</t>
  </si>
  <si>
    <t>"E03 "2*1,96*1,05</t>
  </si>
  <si>
    <t>320</t>
  </si>
  <si>
    <t>61140045</t>
  </si>
  <si>
    <t>okno plastové s fixním zasklením dvojsklo přes plochu 1m2 v 1,5-2,5m</t>
  </si>
  <si>
    <t>409759727</t>
  </si>
  <si>
    <t>321</t>
  </si>
  <si>
    <t>766671011</t>
  </si>
  <si>
    <t>Montáž střešních oken dřevěných nebo plastových kyvných, výklopných/kyvných s okenním rámem a lemováním, s plisovaným límcem, s napojením na krytinu do krytiny ploché, rozměru 114 x 140 cm</t>
  </si>
  <si>
    <t>584470970</t>
  </si>
  <si>
    <t>https://podminky.urs.cz/item/CS_URS_2024_01/766671011</t>
  </si>
  <si>
    <t>322</t>
  </si>
  <si>
    <t>61124659</t>
  </si>
  <si>
    <t>okno střešní dřevěné kyvné, izolační dvojsklo 114x140cm Uw=1,3W/m2K Al oplechování</t>
  </si>
  <si>
    <t>1047079676</t>
  </si>
  <si>
    <t>"E02 "10</t>
  </si>
  <si>
    <t>323</t>
  </si>
  <si>
    <t>766671024</t>
  </si>
  <si>
    <t>Montáž střešních oken dřevěných nebo plastových kyvných, výklopných/kyvných s okenním rámem a lemováním, s plisovaným límcem, s napojením na krytinu do krytiny tvarované, rozměru 78 x 118 cm</t>
  </si>
  <si>
    <t>1921916069</t>
  </si>
  <si>
    <t>https://podminky.urs.cz/item/CS_URS_2024_01/766671024</t>
  </si>
  <si>
    <t>324</t>
  </si>
  <si>
    <t>61124498</t>
  </si>
  <si>
    <t>okno střešní dřevěné kyvné, izolační trojsklo 78x118cm, Uw=1,1W/m2K Al oplechování</t>
  </si>
  <si>
    <t>1266227525</t>
  </si>
  <si>
    <t>"E 10 "3</t>
  </si>
  <si>
    <t>"E11 "1</t>
  </si>
  <si>
    <t>325</t>
  </si>
  <si>
    <t>766694126</t>
  </si>
  <si>
    <t>Montáž ostatních truhlářských konstrukcí parapetních desek dřevěných nebo plastových šířky přes 300 mm</t>
  </si>
  <si>
    <t>-744227474</t>
  </si>
  <si>
    <t>https://podminky.urs.cz/item/CS_URS_2024_01/766694126</t>
  </si>
  <si>
    <t>"O.012 "1,25*2</t>
  </si>
  <si>
    <t>326</t>
  </si>
  <si>
    <t>60794106- R</t>
  </si>
  <si>
    <t>parapet  plastový</t>
  </si>
  <si>
    <t xml:space="preserve"> R položka</t>
  </si>
  <si>
    <t>-533842036</t>
  </si>
  <si>
    <t>1,25*2*1,1</t>
  </si>
  <si>
    <t>"O.12 "</t>
  </si>
  <si>
    <t>327</t>
  </si>
  <si>
    <t>R 766-1</t>
  </si>
  <si>
    <t>Oprava stávajích madel dřevěných na schodištích</t>
  </si>
  <si>
    <t>-578905515</t>
  </si>
  <si>
    <t>4,43+2,947+3,2+0,815+1,315</t>
  </si>
  <si>
    <t>328</t>
  </si>
  <si>
    <t>R766-2</t>
  </si>
  <si>
    <t>D+ M dveře jednokřídlové prosklené I01 -900*1970 mm</t>
  </si>
  <si>
    <t>361858767</t>
  </si>
  <si>
    <t>materiál: CPL, povrch hladký, barva bílá</t>
  </si>
  <si>
    <t>- záruben: ocelová pro dodatecnou montáž s tesnením, barva</t>
  </si>
  <si>
    <t>bílá</t>
  </si>
  <si>
    <t>- kování: nerezové, klika (kulatá rozeta, prumer 20 mm,</t>
  </si>
  <si>
    <t>technologie klouzavých ložisek, kovová vratná pružina,</t>
  </si>
  <si>
    <t>fixacní kovové výstupky, certifikováno na min. pocet</t>
  </si>
  <si>
    <t>cyklu 200 000, vhodné pro školy) + zámek s cylindrickou</t>
  </si>
  <si>
    <t>vložkou</t>
  </si>
  <si>
    <t>- zasklení: fixní, bezpecnostní sklo</t>
  </si>
  <si>
    <t>- požární specifikace: EW 30/DP3-C</t>
  </si>
  <si>
    <t>- dvere vybaveny samozavíracem</t>
  </si>
  <si>
    <t>2+1</t>
  </si>
  <si>
    <t>329</t>
  </si>
  <si>
    <t>R766-3</t>
  </si>
  <si>
    <t>D+ M sestava prosklených dveří 900*2050 mm -I02</t>
  </si>
  <si>
    <t>-136743832</t>
  </si>
  <si>
    <t>rám: ocelový profil, barva bílá</t>
  </si>
  <si>
    <t>- dverní krídlo: CPL, povrch hladký, barva bílá</t>
  </si>
  <si>
    <t>fixacní kovové výstupky, certifikováno na min. pocet cyklu</t>
  </si>
  <si>
    <t>200 000, vhodné pro školy) + zámek s cylindrickou</t>
  </si>
  <si>
    <t>330</t>
  </si>
  <si>
    <t>R766-4</t>
  </si>
  <si>
    <t>D+ M dveře jednokřídlové 800*2050 I03</t>
  </si>
  <si>
    <t>279268719</t>
  </si>
  <si>
    <t>331</t>
  </si>
  <si>
    <t>R766-5</t>
  </si>
  <si>
    <t>D+ M dveří jednokřídlových 900*2050 mm I04</t>
  </si>
  <si>
    <t>-899240154</t>
  </si>
  <si>
    <t>- rám: ocelový profil, barva bílá</t>
  </si>
  <si>
    <t>- dvere opatreny padacím prahem</t>
  </si>
  <si>
    <t>- vzduchová nepruzvucnost sestavy min. 40 dB</t>
  </si>
  <si>
    <t>332</t>
  </si>
  <si>
    <t>R766-6</t>
  </si>
  <si>
    <t>D+ M posuvné dveře plné 800*2000 mm I05</t>
  </si>
  <si>
    <t>-1266389348</t>
  </si>
  <si>
    <t>posuvné dvere do skrytého pouzdra bez obložkové zárubne</t>
  </si>
  <si>
    <t>- kování: nerezové pro posuvné dvere (oválná mušle,</t>
  </si>
  <si>
    <t>200 000, vhodné pro školy) + zámek s cylindrickou vložkou</t>
  </si>
  <si>
    <t>- tichý pojezd. mechanismus</t>
  </si>
  <si>
    <t>- padací práh pro posuvné dvere</t>
  </si>
  <si>
    <t>- vzduchová nepruzvucnost min. 40 dB</t>
  </si>
  <si>
    <t>333</t>
  </si>
  <si>
    <t>R766-7</t>
  </si>
  <si>
    <t>D+ M dveře jednokřídlové plné 700*1970 mm I06</t>
  </si>
  <si>
    <t>-1725549507</t>
  </si>
  <si>
    <t>- materiál: CPL, povrch hladký, barva bílá</t>
  </si>
  <si>
    <t>334</t>
  </si>
  <si>
    <t>R766-8</t>
  </si>
  <si>
    <t>D+M dveře jednokřídlové 600*1970 mm I07</t>
  </si>
  <si>
    <t>10661004</t>
  </si>
  <si>
    <t>- záruben: stávající záruben bude ponechána a natrena na bílo</t>
  </si>
  <si>
    <t>200 000, vhodné pro školy) + cylindrická vložka s knoflíkem</t>
  </si>
  <si>
    <t>335</t>
  </si>
  <si>
    <t>R766- 9</t>
  </si>
  <si>
    <t>D+ M dveře jednokřídlové 800*1970 mm I08</t>
  </si>
  <si>
    <t>521812585</t>
  </si>
  <si>
    <t>336</t>
  </si>
  <si>
    <t>R766-10</t>
  </si>
  <si>
    <t>D+ M dveře jednokřídlové plné 600*1970 mm-I09</t>
  </si>
  <si>
    <t>-1552967364</t>
  </si>
  <si>
    <t>337</t>
  </si>
  <si>
    <t>R766-11</t>
  </si>
  <si>
    <t>D+ M dveří jednokřídlových 900*1970 mm I10</t>
  </si>
  <si>
    <t>-8332471</t>
  </si>
  <si>
    <t>338</t>
  </si>
  <si>
    <t>R766-12</t>
  </si>
  <si>
    <t>D+ M dveře jednokřídlové 900*1970 mmm I11</t>
  </si>
  <si>
    <t>-1866092740</t>
  </si>
  <si>
    <t>- vzduchová nepruzvucnost min. 40 d</t>
  </si>
  <si>
    <t>339</t>
  </si>
  <si>
    <t>R766-13</t>
  </si>
  <si>
    <t>D+ M dveře jednokřídlové plné 800*1970 mm I12</t>
  </si>
  <si>
    <t>-1956868442</t>
  </si>
  <si>
    <t>dveře opatřeny padajícím prahem</t>
  </si>
  <si>
    <t>vzduchová neprůzvučnost min 40 dB</t>
  </si>
  <si>
    <t>požární oddolnost EW 30 /DP3-C</t>
  </si>
  <si>
    <t>dveře vybaveny samozavíračem</t>
  </si>
  <si>
    <t>340</t>
  </si>
  <si>
    <t>R766-14</t>
  </si>
  <si>
    <t>D+ M sestava plných dveří a fixního skla 2200*2500 mm I13</t>
  </si>
  <si>
    <t>1974056879</t>
  </si>
  <si>
    <t>- záruben: ocelová pro dodatecnou montáž s tesnením, bílá</t>
  </si>
  <si>
    <t>341</t>
  </si>
  <si>
    <t>R766-15</t>
  </si>
  <si>
    <t>D+ M sestava plných dveří fixní sklo I14-2250*2200 mm</t>
  </si>
  <si>
    <t>-1529860727</t>
  </si>
  <si>
    <t>- zasklení: fixní, bezpecnostní sklo, zvuková nepruzvucnost</t>
  </si>
  <si>
    <t>min. 40 dB</t>
  </si>
  <si>
    <t>342</t>
  </si>
  <si>
    <t>R766-16</t>
  </si>
  <si>
    <t>D+ M dveře jednokřídlové 900*210 mm I15</t>
  </si>
  <si>
    <t>-1569312416</t>
  </si>
  <si>
    <t>cyklu 200 000, vhodné pro školy) + cylindrická vložka s</t>
  </si>
  <si>
    <t>knoflíkem, z vnitrní strany vodorovné madlo ve výšce 0,8</t>
  </si>
  <si>
    <t>- 0,9m, zámek odjistitelný z vnější strany</t>
  </si>
  <si>
    <t>materiál CPL ,povrch hladký ,barva bílá</t>
  </si>
  <si>
    <t>343</t>
  </si>
  <si>
    <t>R766-17</t>
  </si>
  <si>
    <t xml:space="preserve">D+ M dveře jednokřídové 700*1970 mm I16 </t>
  </si>
  <si>
    <t>-10151439</t>
  </si>
  <si>
    <t>knoflíkem</t>
  </si>
  <si>
    <t>344</t>
  </si>
  <si>
    <t>R766-18</t>
  </si>
  <si>
    <t>D+ M dveře jednokřídlové 800*1970 mm- I17</t>
  </si>
  <si>
    <t>-2117854277</t>
  </si>
  <si>
    <t>cyklu 200 000, vhodné pro školy) + zámek s cyindrickou</t>
  </si>
  <si>
    <t>345</t>
  </si>
  <si>
    <t>R766-19</t>
  </si>
  <si>
    <t>D+ M dveře jednokřídlové plné 70*197 mm I18</t>
  </si>
  <si>
    <t>731214880</t>
  </si>
  <si>
    <t>346</t>
  </si>
  <si>
    <t>R766-20</t>
  </si>
  <si>
    <t>D+ M dveře jednokřídlové 800*1970 mm I19</t>
  </si>
  <si>
    <t>-55624463</t>
  </si>
  <si>
    <t>- dvere vybaveny samozavírace</t>
  </si>
  <si>
    <t>347</t>
  </si>
  <si>
    <t>R766-21</t>
  </si>
  <si>
    <t>D+ M dveře jednokřídlové plné 940/1760 I21</t>
  </si>
  <si>
    <t>751258486</t>
  </si>
  <si>
    <t>348</t>
  </si>
  <si>
    <t>R766-22</t>
  </si>
  <si>
    <t>T01- skříń s plastovými zásuvkami a regál T.01 míst 1.09</t>
  </si>
  <si>
    <t>-1828730549</t>
  </si>
  <si>
    <t>Poznámka k položce:_x000D_
nacenit D+ M</t>
  </si>
  <si>
    <t>rozměr 2,42*2 m hl 48 cm</t>
  </si>
  <si>
    <t>349</t>
  </si>
  <si>
    <t>R766-23</t>
  </si>
  <si>
    <t>T.02 skříň s plastovými zásuvkami a regál míst 1.10</t>
  </si>
  <si>
    <t>27665982</t>
  </si>
  <si>
    <t>rozměr 2,53/2/0,48m</t>
  </si>
  <si>
    <t>350</t>
  </si>
  <si>
    <t>R766-24</t>
  </si>
  <si>
    <t>T. 03 skříň s plastovámi zásuvkami a regál míst 1.10</t>
  </si>
  <si>
    <t>782826488</t>
  </si>
  <si>
    <t>rozměr 5,318/1,09/0,48 m</t>
  </si>
  <si>
    <t>351</t>
  </si>
  <si>
    <t>R766-25</t>
  </si>
  <si>
    <t>T.04- uzavíratelná skříň a regál</t>
  </si>
  <si>
    <t>322586725</t>
  </si>
  <si>
    <t>skříń 3,445/2,6 /0,48 m</t>
  </si>
  <si>
    <t>352</t>
  </si>
  <si>
    <t>R766-26</t>
  </si>
  <si>
    <t>T .05 regál</t>
  </si>
  <si>
    <t>-229594096</t>
  </si>
  <si>
    <t>rozměr 2,208/0,4 m</t>
  </si>
  <si>
    <t>353</t>
  </si>
  <si>
    <t>R766-27</t>
  </si>
  <si>
    <t>T 06 šatní lavice míst 1.11</t>
  </si>
  <si>
    <t>-220014350</t>
  </si>
  <si>
    <t>354</t>
  </si>
  <si>
    <t>R766-28</t>
  </si>
  <si>
    <t>T.06a - šatní lavice míst 1.11</t>
  </si>
  <si>
    <t>-342804598</t>
  </si>
  <si>
    <t>355</t>
  </si>
  <si>
    <t>R766-29</t>
  </si>
  <si>
    <t>T.07 skříň s plastovými zásuvkami a regál</t>
  </si>
  <si>
    <t>-369846370</t>
  </si>
  <si>
    <t>rozměr 2,1/2,05 /0,48</t>
  </si>
  <si>
    <t>356</t>
  </si>
  <si>
    <t>R766-30</t>
  </si>
  <si>
    <t>T.08- skříń s plastovými zásuvkami a regál</t>
  </si>
  <si>
    <t>-155701406</t>
  </si>
  <si>
    <t>rozměr 1,94/2,05 m</t>
  </si>
  <si>
    <t>357</t>
  </si>
  <si>
    <t>R766-31</t>
  </si>
  <si>
    <t>T09- skříň s plastovými zásuvkami a regál</t>
  </si>
  <si>
    <t>1162857557</t>
  </si>
  <si>
    <t>rozměr 1,32/2,05m</t>
  </si>
  <si>
    <t>358</t>
  </si>
  <si>
    <t>R766-32</t>
  </si>
  <si>
    <t>T09 a stolek na 3 D tiskárnu míst 1.12</t>
  </si>
  <si>
    <t xml:space="preserve">ks </t>
  </si>
  <si>
    <t>-2104870212</t>
  </si>
  <si>
    <t>359</t>
  </si>
  <si>
    <t>R766-33</t>
  </si>
  <si>
    <t>T.10- skříň s plastovými zásuvkami a regál míst 1.03</t>
  </si>
  <si>
    <t>-1617819930</t>
  </si>
  <si>
    <t>360</t>
  </si>
  <si>
    <t>R766-34</t>
  </si>
  <si>
    <t>T.11 regál míst 1.13</t>
  </si>
  <si>
    <t>1676281060</t>
  </si>
  <si>
    <t>regál 1,97/2,5 m</t>
  </si>
  <si>
    <t>361</t>
  </si>
  <si>
    <t>R766-35</t>
  </si>
  <si>
    <t>T.12 - nástěnka s přírodního linolea míst 1.10</t>
  </si>
  <si>
    <t>-1038146634</t>
  </si>
  <si>
    <t>nástěnka 5318 mm/1220 mm</t>
  </si>
  <si>
    <t>362</t>
  </si>
  <si>
    <t>R766-36</t>
  </si>
  <si>
    <t>T.13 nástěnka s přírodního linolea míst 1.12</t>
  </si>
  <si>
    <t>-497872724</t>
  </si>
  <si>
    <t>rozměr 7000/1220 mm</t>
  </si>
  <si>
    <t>363</t>
  </si>
  <si>
    <t>R766-37</t>
  </si>
  <si>
    <t>T.14- uzavíratelná skříň a regál míst 2.05</t>
  </si>
  <si>
    <t>-1589809157</t>
  </si>
  <si>
    <t>rozměr 4400/1191 mm</t>
  </si>
  <si>
    <t>364</t>
  </si>
  <si>
    <t>R766-38</t>
  </si>
  <si>
    <t>T.15 uzavíratelná skříń míst 2.06</t>
  </si>
  <si>
    <t>469126722</t>
  </si>
  <si>
    <t>rozměr 4792/1191 mm</t>
  </si>
  <si>
    <t>365</t>
  </si>
  <si>
    <t>R766-39</t>
  </si>
  <si>
    <t>T.16 uzavíratelné skříně a regál míst 3.09</t>
  </si>
  <si>
    <t>-504226535</t>
  </si>
  <si>
    <t>rozměr 4518/980 mm</t>
  </si>
  <si>
    <t>366</t>
  </si>
  <si>
    <t>R766-40</t>
  </si>
  <si>
    <t>T.17 kuchyńská linka míst 3.05 / příloha T.17 /</t>
  </si>
  <si>
    <t>-1082692056</t>
  </si>
  <si>
    <t>367</t>
  </si>
  <si>
    <t>R766-41</t>
  </si>
  <si>
    <t>T 18 uzavíratelná skříň míst 3.05</t>
  </si>
  <si>
    <t>-1027675808</t>
  </si>
  <si>
    <t>skříň3440/988 mm</t>
  </si>
  <si>
    <t>368</t>
  </si>
  <si>
    <t>R766-42.</t>
  </si>
  <si>
    <t>T19 uzavíratelné regály míst 3.02</t>
  </si>
  <si>
    <t>1895888553</t>
  </si>
  <si>
    <t>rozměr 7761/2,45 /lichoběžníkový tvar</t>
  </si>
  <si>
    <t>369</t>
  </si>
  <si>
    <t>R766-43</t>
  </si>
  <si>
    <t xml:space="preserve">T 20-šatní skříně </t>
  </si>
  <si>
    <t>61681091</t>
  </si>
  <si>
    <t>"míst 1.02 "32</t>
  </si>
  <si>
    <t>"míst1.08 "36</t>
  </si>
  <si>
    <t>"míst 1.11 "33</t>
  </si>
  <si>
    <t>370</t>
  </si>
  <si>
    <t>R766-44</t>
  </si>
  <si>
    <t>T .21 nástěnka z přírodního linolea míst 3.09</t>
  </si>
  <si>
    <t>681615391</t>
  </si>
  <si>
    <t>rozměr 4517 /1,22 m</t>
  </si>
  <si>
    <t>371</t>
  </si>
  <si>
    <t>R766-45</t>
  </si>
  <si>
    <t>T.22 nástěnka z přírodního linolea míst 3.02</t>
  </si>
  <si>
    <t>302402586</t>
  </si>
  <si>
    <t>rozměr 7690/1220</t>
  </si>
  <si>
    <t>372</t>
  </si>
  <si>
    <t>R766-46</t>
  </si>
  <si>
    <t xml:space="preserve">T 23- míst 1.09 nástěnka z přírodního linolea </t>
  </si>
  <si>
    <t>1207815800</t>
  </si>
  <si>
    <t>rozměr 2*1,31 m</t>
  </si>
  <si>
    <t>373</t>
  </si>
  <si>
    <t>R766-47</t>
  </si>
  <si>
    <t>T24-nástěnka z přírodního linolea míst2.01a</t>
  </si>
  <si>
    <t>1155543321</t>
  </si>
  <si>
    <t>1220/3365</t>
  </si>
  <si>
    <t>374</t>
  </si>
  <si>
    <t>R766-48</t>
  </si>
  <si>
    <t>T.25-linoleová nástěnka míst 2.01a</t>
  </si>
  <si>
    <t>-612436847</t>
  </si>
  <si>
    <t>767</t>
  </si>
  <si>
    <t>Konstrukce zámečnické</t>
  </si>
  <si>
    <t>375</t>
  </si>
  <si>
    <t>767995116</t>
  </si>
  <si>
    <t>Montáž ostatních atypických zámečnických konstrukcí hmotnosti přes 100 do 250 kg</t>
  </si>
  <si>
    <t>kg</t>
  </si>
  <si>
    <t>1791261011</t>
  </si>
  <si>
    <t>https://podminky.urs.cz/item/CS_URS_2024_01/767995116</t>
  </si>
  <si>
    <t>ocelové slouoy /viz statika"</t>
  </si>
  <si>
    <t>"1 NP "112,251</t>
  </si>
  <si>
    <t>"3 NP "67,9</t>
  </si>
  <si>
    <t>376</t>
  </si>
  <si>
    <t>R767-25-1</t>
  </si>
  <si>
    <t>materiál na ocelový sloupy</t>
  </si>
  <si>
    <t>1252926602</t>
  </si>
  <si>
    <t>377</t>
  </si>
  <si>
    <t>R 767-1-O0.06</t>
  </si>
  <si>
    <t>D+ M slunolamu 1-1430*1000 m modul 6 ks lamel- délky 7,1 m</t>
  </si>
  <si>
    <t>1203109095</t>
  </si>
  <si>
    <t>https://podminky.urs.cz/item/CS_URS_2024_01/R 767-1-O0.06</t>
  </si>
  <si>
    <t>míst 3.09</t>
  </si>
  <si>
    <t>378</t>
  </si>
  <si>
    <t>R 767-2-O.07</t>
  </si>
  <si>
    <t>D+ M slunolamu 2 délky 5,7 m (6 lamel)</t>
  </si>
  <si>
    <t>-886011297</t>
  </si>
  <si>
    <t>https://podminky.urs.cz/item/CS_URS_2024_01/R 767-2-O.07</t>
  </si>
  <si>
    <t>míst 3.02</t>
  </si>
  <si>
    <t>379</t>
  </si>
  <si>
    <t>R 767-25</t>
  </si>
  <si>
    <t>D+ M Z15 šatní lavice a botník</t>
  </si>
  <si>
    <t>116131280</t>
  </si>
  <si>
    <t>https://podminky.urs.cz/item/CS_URS_2024_01/R 767-25</t>
  </si>
  <si>
    <t>dle výkresu  Z.15</t>
  </si>
  <si>
    <t>380</t>
  </si>
  <si>
    <t>R 767-3</t>
  </si>
  <si>
    <t>D+ M E01-sestava prosklená -rám dřevo</t>
  </si>
  <si>
    <t>cena  2024</t>
  </si>
  <si>
    <t>1065795469</t>
  </si>
  <si>
    <t>sestava 8,35*2,5 (viz popis tab exteriéru</t>
  </si>
  <si>
    <t>381</t>
  </si>
  <si>
    <t>R 767-4</t>
  </si>
  <si>
    <t>D+ M E 04 sestava oken (1800/4690)</t>
  </si>
  <si>
    <t>-1744792910</t>
  </si>
  <si>
    <t>382</t>
  </si>
  <si>
    <t>R767-101</t>
  </si>
  <si>
    <t>Montáž vnějšího obkladu pláště z kompozitních- hliníkové šablony 40/40 světle šedé- započítat včetně dodávky materiálu</t>
  </si>
  <si>
    <t>1216501674</t>
  </si>
  <si>
    <t>stěny S2.01 ,S2.2 ,S2.03 ,S2.05</t>
  </si>
  <si>
    <t>383</t>
  </si>
  <si>
    <t>R767-5</t>
  </si>
  <si>
    <t>D+ M E05-sestavava prosklená 1900/2485 mm</t>
  </si>
  <si>
    <t>-167434767</t>
  </si>
  <si>
    <t>384</t>
  </si>
  <si>
    <t>R767-6</t>
  </si>
  <si>
    <t>D+ M E 06 okno 1460*2340 mm</t>
  </si>
  <si>
    <t>1044023284</t>
  </si>
  <si>
    <t>385</t>
  </si>
  <si>
    <t>R767-8</t>
  </si>
  <si>
    <t xml:space="preserve">D+ M E07 okno předokenní 1100/600 </t>
  </si>
  <si>
    <t>658924958</t>
  </si>
  <si>
    <t>386</t>
  </si>
  <si>
    <t>R767-9</t>
  </si>
  <si>
    <t>D+ M E08- okno 1100/600 (viz tabulka</t>
  </si>
  <si>
    <t>-35487344</t>
  </si>
  <si>
    <t>R767-10</t>
  </si>
  <si>
    <t>D+ M E09 sestava oken 5700/1800 mm</t>
  </si>
  <si>
    <t>1980522948</t>
  </si>
  <si>
    <t>388</t>
  </si>
  <si>
    <t>R767-11</t>
  </si>
  <si>
    <t>D+ M Z01 , -napnutá nerezová sit</t>
  </si>
  <si>
    <t>1294494310</t>
  </si>
  <si>
    <t>5* napnutá nerezová sit  v míst (2*1,08,2*1,08, 1*1,09)</t>
  </si>
  <si>
    <t>rozměr 1*3,9 montáž ve výšce 1,7</t>
  </si>
  <si>
    <t>3,9*1*5</t>
  </si>
  <si>
    <t>389</t>
  </si>
  <si>
    <t>R767-12</t>
  </si>
  <si>
    <t>D+ M Z02 napnutá nerezová sít (míst 1.03)</t>
  </si>
  <si>
    <t>1815251774</t>
  </si>
  <si>
    <t xml:space="preserve">rozměr 1*4,92 </t>
  </si>
  <si>
    <t>4,9</t>
  </si>
  <si>
    <t>390</t>
  </si>
  <si>
    <t>R767-13</t>
  </si>
  <si>
    <t>D+ M Z03a -madlo rampy</t>
  </si>
  <si>
    <t>27438331</t>
  </si>
  <si>
    <t>kulaté kovové madlo ,lak bílý ,matný průměr 40 mm</t>
  </si>
  <si>
    <t>2,94</t>
  </si>
  <si>
    <t>391</t>
  </si>
  <si>
    <t>R 767-14</t>
  </si>
  <si>
    <t>D+ M Z11 zábradlí vnitřího schodiště, rampy</t>
  </si>
  <si>
    <t>-196285151</t>
  </si>
  <si>
    <t>1,16+3,17+2,29+2,94+2,94+2,29</t>
  </si>
  <si>
    <t>392</t>
  </si>
  <si>
    <t>R767-15</t>
  </si>
  <si>
    <t>D+ M Z04-napnutá nerezová sít /1.01/</t>
  </si>
  <si>
    <t>1934337402</t>
  </si>
  <si>
    <t>rozměr 3,748*1,8 m</t>
  </si>
  <si>
    <t>5,6</t>
  </si>
  <si>
    <t>393</t>
  </si>
  <si>
    <t>R 767-16</t>
  </si>
  <si>
    <t>Oprava nátěr stávajícího zábradlí</t>
  </si>
  <si>
    <t>1144109698</t>
  </si>
  <si>
    <t>dle výkresuZ.03ab, Z.11</t>
  </si>
  <si>
    <t>4,43+2,94+3,205+0,81+1,315</t>
  </si>
  <si>
    <t>394</t>
  </si>
  <si>
    <t>R767-17</t>
  </si>
  <si>
    <t>D+ M kovového regálu (příloha Z05)</t>
  </si>
  <si>
    <t>206194843</t>
  </si>
  <si>
    <t>kovový regal  3,365*1,8 m</t>
  </si>
  <si>
    <t>395</t>
  </si>
  <si>
    <t>R767-18</t>
  </si>
  <si>
    <t>D+ M kovového regálu /příloha Z06/</t>
  </si>
  <si>
    <t>918843149</t>
  </si>
  <si>
    <t>kovový regal 3,365*1,8 m</t>
  </si>
  <si>
    <t>396</t>
  </si>
  <si>
    <t>R767-19</t>
  </si>
  <si>
    <t>D+ M kovového regálu /příloha Z07 /</t>
  </si>
  <si>
    <t>2102169690</t>
  </si>
  <si>
    <t>kovový regal 3,36*1,8 m</t>
  </si>
  <si>
    <t>397</t>
  </si>
  <si>
    <t>R767-20</t>
  </si>
  <si>
    <t>D+ M Z09 vypnutá nerezová sit</t>
  </si>
  <si>
    <t>-1558009524</t>
  </si>
  <si>
    <t xml:space="preserve">nerezová sít </t>
  </si>
  <si>
    <t>3,744*2,47 m</t>
  </si>
  <si>
    <t>7,8</t>
  </si>
  <si>
    <t>398</t>
  </si>
  <si>
    <t>R767-21</t>
  </si>
  <si>
    <t>D+ M vypnutá nerezová sit -výstavní plocha Z10</t>
  </si>
  <si>
    <t>240618088</t>
  </si>
  <si>
    <t xml:space="preserve">rozměr </t>
  </si>
  <si>
    <t>9,4</t>
  </si>
  <si>
    <t>399</t>
  </si>
  <si>
    <t>R767-22</t>
  </si>
  <si>
    <t>D+ M Z12 zábradlí terasy</t>
  </si>
  <si>
    <t>1867601728</t>
  </si>
  <si>
    <t>dle výkresu Z12</t>
  </si>
  <si>
    <t>1,9+1,9+2,3</t>
  </si>
  <si>
    <t>400</t>
  </si>
  <si>
    <t>R767-23</t>
  </si>
  <si>
    <t>D+ M Z13 vypnutá nerezová sit</t>
  </si>
  <si>
    <t>1755812501</t>
  </si>
  <si>
    <t>plocha sitě</t>
  </si>
  <si>
    <t>7,2</t>
  </si>
  <si>
    <t>401</t>
  </si>
  <si>
    <t>R 767-24</t>
  </si>
  <si>
    <t>D+ M Z14 šatní lavice a botník</t>
  </si>
  <si>
    <t>-891673776</t>
  </si>
  <si>
    <t>dle výkresu Z.14</t>
  </si>
  <si>
    <t>rozměr 1600 /500 mm</t>
  </si>
  <si>
    <t>771</t>
  </si>
  <si>
    <t>Podlahy z dlaždic</t>
  </si>
  <si>
    <t>402</t>
  </si>
  <si>
    <t>771111011</t>
  </si>
  <si>
    <t>Příprava podkladu před provedením dlažby vysátí podlah</t>
  </si>
  <si>
    <t>-1569685393</t>
  </si>
  <si>
    <t>https://podminky.urs.cz/item/CS_URS_2024_01/771111011</t>
  </si>
  <si>
    <t>"podesta "3,44*1,2</t>
  </si>
  <si>
    <t>"schody "12*(0,155+0,29)*1</t>
  </si>
  <si>
    <t>11*(0,155+0,29)*1</t>
  </si>
  <si>
    <t>403</t>
  </si>
  <si>
    <t>771111012</t>
  </si>
  <si>
    <t>Příprava podkladu před provedením dlažby vysátí schodišť</t>
  </si>
  <si>
    <t>-443465074</t>
  </si>
  <si>
    <t>https://podminky.urs.cz/item/CS_URS_2024_01/771111012</t>
  </si>
  <si>
    <t>404</t>
  </si>
  <si>
    <t>771121011</t>
  </si>
  <si>
    <t>Nátěr penetrační na podlahu</t>
  </si>
  <si>
    <t>224563300</t>
  </si>
  <si>
    <t>podlahy z dlaždic 1 NP</t>
  </si>
  <si>
    <t>"míst 1,11 "27,42</t>
  </si>
  <si>
    <t>"míst 1,15 "2,5</t>
  </si>
  <si>
    <t>"míst 1.16 "2,13</t>
  </si>
  <si>
    <t>"míst 3,04 "4,86</t>
  </si>
  <si>
    <t>"míst 3.06 "4,9</t>
  </si>
  <si>
    <t>"míst 3.07 "1,25</t>
  </si>
  <si>
    <t>"míst 3.11 "4,92+3,07+1+1,64</t>
  </si>
  <si>
    <t>14,34 "schody"</t>
  </si>
  <si>
    <t>405</t>
  </si>
  <si>
    <t>771151014</t>
  </si>
  <si>
    <t>Příprava podkladu před provedením dlažby samonivelační stěrka min.pevnosti 20 MPa, tloušťky přes 8 do 10 mm</t>
  </si>
  <si>
    <t>888570697</t>
  </si>
  <si>
    <t>https://podminky.urs.cz/item/CS_URS_2024_01/771151014</t>
  </si>
  <si>
    <t>keramická dlažba</t>
  </si>
  <si>
    <t>68,03</t>
  </si>
  <si>
    <t>406</t>
  </si>
  <si>
    <t>-476399310</t>
  </si>
  <si>
    <t>samonivelační stěrka</t>
  </si>
  <si>
    <t>"míst 1,03 , 1.09 ,1.10 "</t>
  </si>
  <si>
    <t>47,28+27,24+33,22</t>
  </si>
  <si>
    <t>"míst 1,14 "6,66+"míst 1,15 "3,5</t>
  </si>
  <si>
    <t>"míst 2.17 "5,6</t>
  </si>
  <si>
    <t>407</t>
  </si>
  <si>
    <t>771274111</t>
  </si>
  <si>
    <t>Montáž obkladů schodišť z dlaždic keramických lepených cementovým flexibilním lepidlem stupnic hladkých, šířky do 200 mm</t>
  </si>
  <si>
    <t>-1489961286</t>
  </si>
  <si>
    <t>https://podminky.urs.cz/item/CS_URS_2024_01/771274111</t>
  </si>
  <si>
    <t>schodiště 3 NP</t>
  </si>
  <si>
    <t>"schodiště "12*1+11*1</t>
  </si>
  <si>
    <t>408</t>
  </si>
  <si>
    <t>59761085r</t>
  </si>
  <si>
    <t xml:space="preserve">schodovka keramická </t>
  </si>
  <si>
    <t>1838245346</t>
  </si>
  <si>
    <t>23*1,1</t>
  </si>
  <si>
    <t>25,3*1,1 "Přepočtené koeficientem množství</t>
  </si>
  <si>
    <t>409</t>
  </si>
  <si>
    <t>94784233</t>
  </si>
  <si>
    <t>venkovmí schodiště</t>
  </si>
  <si>
    <t>0,9*8,64*2</t>
  </si>
  <si>
    <t>(0,3+0,18)*8,64</t>
  </si>
  <si>
    <t>410</t>
  </si>
  <si>
    <t>59761085</t>
  </si>
  <si>
    <t>schodovka keramická mrazuvzdorná R9/A povrch hladký/matný tl do 10mm š přes 250 do 300mm dl do 300mm</t>
  </si>
  <si>
    <t>1934361509</t>
  </si>
  <si>
    <t>19,699*1,1 "Přepočtené koeficientem množství</t>
  </si>
  <si>
    <t>411</t>
  </si>
  <si>
    <t>771474112</t>
  </si>
  <si>
    <t>Montáž soklů z dlaždic keramických rovných flexibilní lepidlo v do 90 mm</t>
  </si>
  <si>
    <t>Cs 2024 01</t>
  </si>
  <si>
    <t>1630634913</t>
  </si>
  <si>
    <t>"míst 1,11 "2*(3,38+7,245)</t>
  </si>
  <si>
    <t>"míst 1,15 "1+1+2+1,45+1,45+0,6</t>
  </si>
  <si>
    <t>"míst 1.16 "2*(1,12+1,9)</t>
  </si>
  <si>
    <t>"míst 3,04 "2*)2,3+2,6)</t>
  </si>
  <si>
    <t>"míst 3.06 "2,3+3,13+3,13+2,3+2+2,3</t>
  </si>
  <si>
    <t>"míst 3.07 "2*(1+1,25)</t>
  </si>
  <si>
    <t>"míst 3.11 "2*(1,92+1,86)</t>
  </si>
  <si>
    <t>412</t>
  </si>
  <si>
    <t>597614160</t>
  </si>
  <si>
    <t>sokl-dlažba keramická slinutá hladká do interiéru i exteriéru 300x60mm</t>
  </si>
  <si>
    <t>CS 2024 01</t>
  </si>
  <si>
    <t>-1381258</t>
  </si>
  <si>
    <t>413</t>
  </si>
  <si>
    <t>771474121</t>
  </si>
  <si>
    <t>Montáž soklů z dlaždic keramických lepených cementovým flexibilním lepidlem schodišťových šikmých, výšky do 65 mm</t>
  </si>
  <si>
    <t>-1344611737</t>
  </si>
  <si>
    <t>414</t>
  </si>
  <si>
    <t>771574475</t>
  </si>
  <si>
    <t>Montáž podlah z dlaždic keramických lepených cementovým flexibilním lepidlem pro vysoké mechanické zatížení, tloušťky přes 10 mm přes 6 do 9 ks/m2</t>
  </si>
  <si>
    <t>-1382540934</t>
  </si>
  <si>
    <t>"podesta "1,2*3,44</t>
  </si>
  <si>
    <t>415</t>
  </si>
  <si>
    <t>LSS.TR335061r</t>
  </si>
  <si>
    <t xml:space="preserve">dlaždice  </t>
  </si>
  <si>
    <t>-2125651617</t>
  </si>
  <si>
    <t>57,18*1,1</t>
  </si>
  <si>
    <t>416</t>
  </si>
  <si>
    <t>771577151</t>
  </si>
  <si>
    <t>Příplatek k montáž podlah keramických za plochu do 5 m2</t>
  </si>
  <si>
    <t>1194139903</t>
  </si>
  <si>
    <t>417</t>
  </si>
  <si>
    <t>771577154</t>
  </si>
  <si>
    <t>Příplatek k montáž podlah keramických za spárování tmelem dvousložkovým</t>
  </si>
  <si>
    <t>-1225250216</t>
  </si>
  <si>
    <t>418</t>
  </si>
  <si>
    <t>998771101</t>
  </si>
  <si>
    <t>Přesun hmot tonážní pro podlahy z dlaždic v objektech v do 6 m</t>
  </si>
  <si>
    <t>306060239</t>
  </si>
  <si>
    <t>772</t>
  </si>
  <si>
    <t>Podlahy z kamene</t>
  </si>
  <si>
    <t>419</t>
  </si>
  <si>
    <t>772524932</t>
  </si>
  <si>
    <t>Oprava spárování kamenné dlažby včetně vyškrábání a vymytí spar hloubky do 50 mm spárovací hmotou přes 9 do 15 ks/m2</t>
  </si>
  <si>
    <t>1016986608</t>
  </si>
  <si>
    <t>https://podminky.urs.cz/item/CS_URS_2024_01/772524932</t>
  </si>
  <si>
    <t>oprava kamenné dlažby</t>
  </si>
  <si>
    <t>"míst 1.01 "17,42</t>
  </si>
  <si>
    <t>"míst 1,01 "11,45</t>
  </si>
  <si>
    <t>"míst 1,02 "14,72</t>
  </si>
  <si>
    <t>"míst 1,08 "15,66</t>
  </si>
  <si>
    <t>420</t>
  </si>
  <si>
    <t>63232603- R</t>
  </si>
  <si>
    <t>dlaždice  kamenné</t>
  </si>
  <si>
    <t>-1755636851</t>
  </si>
  <si>
    <t>předpoklad 30 % plochy</t>
  </si>
  <si>
    <t>59,2/100*30</t>
  </si>
  <si>
    <t>421</t>
  </si>
  <si>
    <t>998772102</t>
  </si>
  <si>
    <t>Přesun hmot pro kamenné dlažby, obklady schodišťových stupňů a soklů stanovený z hmotnosti přesunovaného materiálu vodorovná dopravní vzdálenost do 50 m základní v objektech výšky přes 6 do 12 m</t>
  </si>
  <si>
    <t>568762771</t>
  </si>
  <si>
    <t>https://podminky.urs.cz/item/CS_URS_2024_01/998772102</t>
  </si>
  <si>
    <t>776</t>
  </si>
  <si>
    <t>Podlahy povlakové</t>
  </si>
  <si>
    <t>422</t>
  </si>
  <si>
    <t>776111311</t>
  </si>
  <si>
    <t>Příprava podkladu vysátí podlah</t>
  </si>
  <si>
    <t>-1874256381</t>
  </si>
  <si>
    <t>https://podminky.urs.cz/item/CS_URS_2024_01/776111311</t>
  </si>
  <si>
    <t>"1 NP vinyl "47,28+27,24+55,35+9,79+6,66+3,06</t>
  </si>
  <si>
    <t>"3  NP "24,01+66,68+11,8+28,34+5,36+89,86+19,35</t>
  </si>
  <si>
    <t>"2 NP "25,05+64,4+67,48+15,04+59,66</t>
  </si>
  <si>
    <t>423</t>
  </si>
  <si>
    <t>776121321</t>
  </si>
  <si>
    <t>Příprava podkladu penetrace neředěná podlah</t>
  </si>
  <si>
    <t>967868196</t>
  </si>
  <si>
    <t>https://podminky.urs.cz/item/CS_URS_2024_01/776121321</t>
  </si>
  <si>
    <t>424</t>
  </si>
  <si>
    <t>776201812</t>
  </si>
  <si>
    <t>Demontáž povlakových podlahovin lepených ručně s podložkou</t>
  </si>
  <si>
    <t>212569308</t>
  </si>
  <si>
    <t>https://podminky.urs.cz/item/CS_URS_2024_01/776201812</t>
  </si>
  <si>
    <t>425</t>
  </si>
  <si>
    <t>776221111</t>
  </si>
  <si>
    <t>Montáž podlahovin z PVC lepením standardním lepidlem z pásů standardních</t>
  </si>
  <si>
    <t>1516622287</t>
  </si>
  <si>
    <t>https://podminky.urs.cz/item/CS_URS_2024_01/776221111</t>
  </si>
  <si>
    <t>426</t>
  </si>
  <si>
    <t>60756142</t>
  </si>
  <si>
    <t>linoleum přírodní antistatické tl 2,5mm, hořlavost Cfl-s1, smykové tření µ &gt;=0,5, třída zátěže 34/43, odpor krytiny &gt;=10^9</t>
  </si>
  <si>
    <t>-978603595</t>
  </si>
  <si>
    <t>626,1*1,1</t>
  </si>
  <si>
    <t>ztratné ,prostřih 10 %</t>
  </si>
  <si>
    <t>427</t>
  </si>
  <si>
    <t>776223112</t>
  </si>
  <si>
    <t>Montáž podlahovin z PVC spoj podlah svařováním za studena</t>
  </si>
  <si>
    <t>-1522032938</t>
  </si>
  <si>
    <t>https://podminky.urs.cz/item/CS_URS_2024_01/776223112</t>
  </si>
  <si>
    <t>626,8*1,8</t>
  </si>
  <si>
    <t>428</t>
  </si>
  <si>
    <t>776411111</t>
  </si>
  <si>
    <t>Montáž soklíků lepením obvodových, výšky do 80 mm</t>
  </si>
  <si>
    <t>1403280941</t>
  </si>
  <si>
    <t>https://podminky.urs.cz/item/CS_URS_2024_01/776411111</t>
  </si>
  <si>
    <t>"míst 1.03 "2*(5,23+9,04)-0,9</t>
  </si>
  <si>
    <t>"míst 1.12 "2*(7+7,51)-1,6</t>
  </si>
  <si>
    <t>"míst 1.13 "2*(1,9+1,62)-0,9</t>
  </si>
  <si>
    <t>"míst 1.14 "2*(1,73+3,445)-0,9</t>
  </si>
  <si>
    <t>"míst 1.17 "2*(1,55+3,445)-0,6</t>
  </si>
  <si>
    <t>"míst 1,09 "2,52+0,35+0,35</t>
  </si>
  <si>
    <t>2*(4+6,81)</t>
  </si>
  <si>
    <t>-0,9</t>
  </si>
  <si>
    <t>"3.01 "2*(3,34+7,035)-1,8</t>
  </si>
  <si>
    <t>"3,02 "2*(7,76+10,1)-0,6</t>
  </si>
  <si>
    <t>"3,03 "11,8</t>
  </si>
  <si>
    <t>"3,05 "2*(7,65+4,62)-0,6</t>
  </si>
  <si>
    <t>"3,08"2*(2,35+2,6)-0,9</t>
  </si>
  <si>
    <t>"míst 3,10 "19,35</t>
  </si>
  <si>
    <t>"míst 3,09 "(4,1+10,83)*2-0,6</t>
  </si>
  <si>
    <t>"2.02 "2*(7,24+3,46)-0,9</t>
  </si>
  <si>
    <t>"2.03 "2*(7+9,18)-0,9</t>
  </si>
  <si>
    <t>"míst 2.04 "2*(7+10,61)-0,6</t>
  </si>
  <si>
    <t>"míst 2,05 "(6,9+4,425+0,85+1,5+0,15)-0,9</t>
  </si>
  <si>
    <t>"míst 2.06 "2*(6,9+7)</t>
  </si>
  <si>
    <t>429</t>
  </si>
  <si>
    <t>24744450</t>
  </si>
  <si>
    <t>lepidlo disperzní na PVC podlahové krytiny</t>
  </si>
  <si>
    <t>-1167910767</t>
  </si>
  <si>
    <t>Poznámka k položce:_x000D_
Vydatnost: 300 - 400 g/m2</t>
  </si>
  <si>
    <t>626,2*0,5</t>
  </si>
  <si>
    <t>430</t>
  </si>
  <si>
    <t>28411008</t>
  </si>
  <si>
    <t>lišta soklová PVC 16x60mm</t>
  </si>
  <si>
    <t>1485097621</t>
  </si>
  <si>
    <t>378,705*1,1</t>
  </si>
  <si>
    <t>416,576*1,02 "Přepočtené koeficientem množství</t>
  </si>
  <si>
    <t>431</t>
  </si>
  <si>
    <t>776991222</t>
  </si>
  <si>
    <t>Ostatní práce údržba nových podlahovin po pokládce čištění včetně ošetření polymerním nátěrem jednosložkovým dvouvrstvým</t>
  </si>
  <si>
    <t>-1063597976</t>
  </si>
  <si>
    <t>https://podminky.urs.cz/item/CS_URS_2024_01/776991222</t>
  </si>
  <si>
    <t>432</t>
  </si>
  <si>
    <t>998776102</t>
  </si>
  <si>
    <t>Přesun hmot pro podlahy povlakové stanovený z hmotnosti přesunovaného materiálu vodorovná dopravní vzdálenost do 50 m v objektech výšky přes 6 do 12 m</t>
  </si>
  <si>
    <t>-191636918</t>
  </si>
  <si>
    <t>https://podminky.urs.cz/item/CS_URS_2024_01/998776102</t>
  </si>
  <si>
    <t>781</t>
  </si>
  <si>
    <t>Dokončovací práce - obklady</t>
  </si>
  <si>
    <t>433</t>
  </si>
  <si>
    <t>781111011</t>
  </si>
  <si>
    <t>Příprava podkladu před provedením obkladu oprášení (ometení) stěny</t>
  </si>
  <si>
    <t>-1549844577</t>
  </si>
  <si>
    <t>https://podminky.urs.cz/item/CS_URS_2024_01/781111011</t>
  </si>
  <si>
    <t>obklady  1 NP</t>
  </si>
  <si>
    <t>"míst 1.09 "1,53*3,5</t>
  </si>
  <si>
    <t>"1.12 "2*(7+7,515)*2-0,6*1,97</t>
  </si>
  <si>
    <t>"míst 1.15 "2*(1+1+2+1,45+1,45+0,6)-0,6*1,97</t>
  </si>
  <si>
    <t>"míst1.16 "2*(1,12+1,9)*2-0,6*1,9</t>
  </si>
  <si>
    <t>"míst 1,27 "4,8</t>
  </si>
  <si>
    <t>"míst2,07 "5</t>
  </si>
  <si>
    <t>"míst 2.10 "5</t>
  </si>
  <si>
    <t>"3,02 "2,2*2</t>
  </si>
  <si>
    <t>"3,03 "2,2*1,05</t>
  </si>
  <si>
    <t>"3,04 "2*(2,3+2,6)*2-0,9*1,97</t>
  </si>
  <si>
    <t>"3,05 "2,4*1,53</t>
  </si>
  <si>
    <t>"míst 3,06 "2*(2,3+1,53+1,53+0,8+1,53+1,53+1,53+2,3)-0,7*1,97*3</t>
  </si>
  <si>
    <t>"3.11 "2*(1,92+1,73)*2-0,9*2,05</t>
  </si>
  <si>
    <t>"3.12 "2*(1,975+1,3)*2-0,7*1,97</t>
  </si>
  <si>
    <t>"3,13 "2*(0,9+1,1)*2-0,9*1,97</t>
  </si>
  <si>
    <t>"3,14 "2*(1,22+1,47)*2-0,7*1,97</t>
  </si>
  <si>
    <t>434</t>
  </si>
  <si>
    <t>781131112</t>
  </si>
  <si>
    <t>Izolace stěny pod obklad izolace nátěrem nebo stěrkou ve dvou vrstvách</t>
  </si>
  <si>
    <t>1533356284</t>
  </si>
  <si>
    <t>https://podminky.urs.cz/item/CS_URS_2024_01/781131112</t>
  </si>
  <si>
    <t>435</t>
  </si>
  <si>
    <t>781151031</t>
  </si>
  <si>
    <t>Příprava podkladu před provedením obkladu celoplošné vyrovnání podkladu stěrkou, tloušťky 3 mm</t>
  </si>
  <si>
    <t>-328699049</t>
  </si>
  <si>
    <t>https://podminky.urs.cz/item/CS_URS_2024_01/781151031</t>
  </si>
  <si>
    <t>Poznámka k položce:_x000D_
stávající stěny</t>
  </si>
  <si>
    <t>436</t>
  </si>
  <si>
    <t>781472222</t>
  </si>
  <si>
    <t>Montáž keramických obkladů stěn lepených cementovým flexibilním lepidlem hladkých přes 45 do 50 ks/m2</t>
  </si>
  <si>
    <t>1667130070</t>
  </si>
  <si>
    <t>https://podminky.urs.cz/item/CS_URS_2024_01/781472222</t>
  </si>
  <si>
    <t>437</t>
  </si>
  <si>
    <t>5976101PC</t>
  </si>
  <si>
    <t>obklad keramický hladký do interiéru i exteriéru - výběr dle investora</t>
  </si>
  <si>
    <t>-873534261</t>
  </si>
  <si>
    <t>192,047/100*10</t>
  </si>
  <si>
    <t>438</t>
  </si>
  <si>
    <t>58582011.</t>
  </si>
  <si>
    <t>lepidlo</t>
  </si>
  <si>
    <t>848636943</t>
  </si>
  <si>
    <t>spotřeba 0,5 kg /m2</t>
  </si>
  <si>
    <t>106,45/0,5</t>
  </si>
  <si>
    <t>439</t>
  </si>
  <si>
    <t>781477111</t>
  </si>
  <si>
    <t>Montáž obkladů vnitřních stěn z dlaždic keramických Příplatek k cenám za plochu do 10 m2 jednotlivě</t>
  </si>
  <si>
    <t>-2089420269</t>
  </si>
  <si>
    <t>440</t>
  </si>
  <si>
    <t>781491012</t>
  </si>
  <si>
    <t>Montáž zrcadel lepených silikonovým tmelem na podkladní omítku, plochy přes 1 m2</t>
  </si>
  <si>
    <t>-1438644934</t>
  </si>
  <si>
    <t>https://podminky.urs.cz/item/CS_URS_2024_01/781491012</t>
  </si>
  <si>
    <t>montáž kulatého zrcadla</t>
  </si>
  <si>
    <t>0,3*0,3*3,14*16</t>
  </si>
  <si>
    <t>441</t>
  </si>
  <si>
    <t>R781-2</t>
  </si>
  <si>
    <t>Zrcadlo kulaté  průměr 600 mm D.03</t>
  </si>
  <si>
    <t>1129634367</t>
  </si>
  <si>
    <t>442</t>
  </si>
  <si>
    <t>781494511</t>
  </si>
  <si>
    <t>Obklad - dokončující práce profily ukončovací lepené flexibilním lepidlem ukončovací</t>
  </si>
  <si>
    <t>2143046976</t>
  </si>
  <si>
    <t>"1.12 "2*(7+7,515)</t>
  </si>
  <si>
    <t>"míst 1.15 "2*(1+1+2+1,45+1,45+0,6)</t>
  </si>
  <si>
    <t>"míst1.16 "2*(1,12+1,9)</t>
  </si>
  <si>
    <t>"3,04 "2*(2,3+2,6)*2</t>
  </si>
  <si>
    <t>"3,05 "2,4</t>
  </si>
  <si>
    <t>"míst 3,06 "2*(2,3+1,53+1,53+0,8+1,53+1,53+1,53+2,3)</t>
  </si>
  <si>
    <t>"3.11 "2*(1,92+1,73)</t>
  </si>
  <si>
    <t>"3.12 "2*(1,975+1,3)</t>
  </si>
  <si>
    <t>"3,13 "2*(0,9+1,1)</t>
  </si>
  <si>
    <t>"3,14 "2*(1,22+1,47)</t>
  </si>
  <si>
    <t>443</t>
  </si>
  <si>
    <t>28342001</t>
  </si>
  <si>
    <t>lišta ukončovací z PVC 8mm</t>
  </si>
  <si>
    <t>734002657</t>
  </si>
  <si>
    <t>148,3*1,1</t>
  </si>
  <si>
    <t>444</t>
  </si>
  <si>
    <t>781495115</t>
  </si>
  <si>
    <t>Obklad - dokončující práce ostatní práce spárování silikonem</t>
  </si>
  <si>
    <t>-1089232551</t>
  </si>
  <si>
    <t>https://podminky.urs.cz/item/CS_URS_2024_01/781495115</t>
  </si>
  <si>
    <t>445</t>
  </si>
  <si>
    <t>781495211</t>
  </si>
  <si>
    <t>Čištění vnitřních ploch po provedení obkladu stěn chemickými prostředky</t>
  </si>
  <si>
    <t>-524218248</t>
  </si>
  <si>
    <t>https://podminky.urs.cz/item/CS_URS_2024_01/781495211</t>
  </si>
  <si>
    <t>446</t>
  </si>
  <si>
    <t>998781102</t>
  </si>
  <si>
    <t>Přesun hmot pro obklady keramické stanovený z hmotnosti přesunovaného materiálu vodorovná dopravní vzdálenost do 50 m v objektech výšky přes 6 do 12 m</t>
  </si>
  <si>
    <t>682271506</t>
  </si>
  <si>
    <t>https://podminky.urs.cz/item/CS_URS_2024_01/998781102</t>
  </si>
  <si>
    <t>782</t>
  </si>
  <si>
    <t>Dokončovací práce - obklady z kamene</t>
  </si>
  <si>
    <t>447</t>
  </si>
  <si>
    <t>782611113</t>
  </si>
  <si>
    <t>Montáž obkladů parapetů z měkkých kamenů kladených do malty z nejvýše dvou rozdílných druhů pravoúhlých desek ve skladbě se pravidelně opakujících tl. přes 30 do 50 mm</t>
  </si>
  <si>
    <t>1768775204</t>
  </si>
  <si>
    <t>https://podminky.urs.cz/item/CS_URS_2024_01/782611113</t>
  </si>
  <si>
    <t>vnitřní parapety z teracové desky</t>
  </si>
  <si>
    <t>"O.08 "0,22*4,75</t>
  </si>
  <si>
    <t>"O .09 "5,7*0,22</t>
  </si>
  <si>
    <t>"O 10 "1,72*0,43</t>
  </si>
  <si>
    <t>"O .11 "0,28*0,6*2</t>
  </si>
  <si>
    <t>448</t>
  </si>
  <si>
    <t>R-782-1</t>
  </si>
  <si>
    <t>dodávka teracových desek tl 35 mm</t>
  </si>
  <si>
    <t>-1703556878</t>
  </si>
  <si>
    <t>449</t>
  </si>
  <si>
    <t>998782102</t>
  </si>
  <si>
    <t>Přesun hmot pro obklady kamenné stanovený z hmotnosti přesunovaného materiálu vodorovná dopravní vzdálenost do 50 m základní v objektech výšky přes 6 do 12 m</t>
  </si>
  <si>
    <t>329953472</t>
  </si>
  <si>
    <t>https://podminky.urs.cz/item/CS_URS_2024_01/998782102</t>
  </si>
  <si>
    <t>783</t>
  </si>
  <si>
    <t>Dokončovací práce - nátěry</t>
  </si>
  <si>
    <t>450</t>
  </si>
  <si>
    <t>783201403</t>
  </si>
  <si>
    <t>Příprava podkladu tesařských konstrukcí před provedením nátěru oprášení</t>
  </si>
  <si>
    <t>2137590975</t>
  </si>
  <si>
    <t>https://podminky.urs.cz/item/CS_URS_2024_01/783201403</t>
  </si>
  <si>
    <t>krokve,vazníky ,</t>
  </si>
  <si>
    <t>(0,24+0,32)*2*(49,7+2,6+1,65)</t>
  </si>
  <si>
    <t>(0,28+0,52)*2*(175,5+12,7+12,5)</t>
  </si>
  <si>
    <t>(0,14+0,24)*2*24</t>
  </si>
  <si>
    <t>(0,12+0,12)*2*520</t>
  </si>
  <si>
    <t>451</t>
  </si>
  <si>
    <t>783213021</t>
  </si>
  <si>
    <t>Preventivní napouštěcí nátěr tesařských prvků proti dřevokazným houbám, hmyzu a plísním nezabudovaných do konstrukce dvojnásobný syntetický</t>
  </si>
  <si>
    <t>995622799</t>
  </si>
  <si>
    <t>https://podminky.urs.cz/item/CS_URS_2024_01/783213021</t>
  </si>
  <si>
    <t>452</t>
  </si>
  <si>
    <t>783218111</t>
  </si>
  <si>
    <t>Lazurovací nátěr tesařských konstrukcí dvojnásobný syntetický</t>
  </si>
  <si>
    <t>1353773702</t>
  </si>
  <si>
    <t>https://podminky.urs.cz/item/CS_URS_2024_01/783218111</t>
  </si>
  <si>
    <t>453</t>
  </si>
  <si>
    <t>783314101</t>
  </si>
  <si>
    <t>Základní nátěr zámečnických konstrukcí jednonásobný syntetický</t>
  </si>
  <si>
    <t>149516730</t>
  </si>
  <si>
    <t>https://podminky.urs.cz/item/CS_URS_2024_01/783314101</t>
  </si>
  <si>
    <t>nátěry hydrantových skříní</t>
  </si>
  <si>
    <t>454</t>
  </si>
  <si>
    <t>783801503</t>
  </si>
  <si>
    <t>Příprava podkladu omítek před provedením nátěru omytí tlakovou vodou</t>
  </si>
  <si>
    <t>1260629672</t>
  </si>
  <si>
    <t>https://podminky.urs.cz/item/CS_URS_2024_01/783801503</t>
  </si>
  <si>
    <t>před fasádním nátěrem</t>
  </si>
  <si>
    <t xml:space="preserve"> dle přílohy A1</t>
  </si>
  <si>
    <t>58,1+51,1+58,1+53,9+16+41,3+23,5+86,1+14,2+14,2+20,6+12,7+13,9+20,6+104,8</t>
  </si>
  <si>
    <t>455</t>
  </si>
  <si>
    <t>783822111</t>
  </si>
  <si>
    <t>Tmelení omítek před provedením nátěru tmelem disperzním akrylátovým nebo latexovým, prasklin šířky přes 1 do 5 mm</t>
  </si>
  <si>
    <t>-1983391031</t>
  </si>
  <si>
    <t>https://podminky.urs.cz/item/CS_URS_2024_01/783822111</t>
  </si>
  <si>
    <t>456</t>
  </si>
  <si>
    <t>- R78325-1</t>
  </si>
  <si>
    <t>Krycí (ochranný ) nátěr barvy s minerálními pigmenty</t>
  </si>
  <si>
    <t>R úpoložka</t>
  </si>
  <si>
    <t>934306231</t>
  </si>
  <si>
    <t>784</t>
  </si>
  <si>
    <t>Dokončovací práce - malby a tapety</t>
  </si>
  <si>
    <t>457</t>
  </si>
  <si>
    <t>784111001</t>
  </si>
  <si>
    <t>Oprášení (ometení) podkladu v místnostech výšky do 3,80 m</t>
  </si>
  <si>
    <t>-400418318</t>
  </si>
  <si>
    <t>https://podminky.urs.cz/item/CS_URS_2024_01/784111001</t>
  </si>
  <si>
    <t>Poznámka k položce:_x000D_
viz. pol_784211121</t>
  </si>
  <si>
    <t>"3 NP "585</t>
  </si>
  <si>
    <t>458</t>
  </si>
  <si>
    <t>784121011</t>
  </si>
  <si>
    <t>Rozmývání podkladu po oškrabání malby v místnostech výšky do 3,80 m</t>
  </si>
  <si>
    <t>-1631591470</t>
  </si>
  <si>
    <t>https://podminky.urs.cz/item/CS_URS_2024_01/784121011</t>
  </si>
  <si>
    <t>Poznámka k položce:_x000D_
viz. pol_784121001</t>
  </si>
  <si>
    <t>459</t>
  </si>
  <si>
    <t>784181111</t>
  </si>
  <si>
    <t>Penetrace podkladu jednonásobná základní silikátová bezbarvá v místnostech výšky do 3,80 m</t>
  </si>
  <si>
    <t>-536190580</t>
  </si>
  <si>
    <t>https://podminky.urs.cz/item/CS_URS_2024_01/784181111</t>
  </si>
  <si>
    <t>460</t>
  </si>
  <si>
    <t>784211121</t>
  </si>
  <si>
    <t>Malby z malířských směsí oděruvzdorných za mokra dvojnásobné, bílé za mokra oděruvzdorné středně v místnostech výšky do 3,80 m</t>
  </si>
  <si>
    <t>920700792</t>
  </si>
  <si>
    <t>https://podminky.urs.cz/item/CS_URS_2024_01/784211121</t>
  </si>
  <si>
    <t>786</t>
  </si>
  <si>
    <t>Dokončovací práce - čalounické úpravy</t>
  </si>
  <si>
    <t>461</t>
  </si>
  <si>
    <t>786623011</t>
  </si>
  <si>
    <t>Montáž venkovních žaluzií do okenního nebo dveřního otvoru ovládaných motorem, upevněných na rám nebo do žaluziově schránky, plochy do 4 m2</t>
  </si>
  <si>
    <t>-274310846</t>
  </si>
  <si>
    <t>https://podminky.urs.cz/item/CS_URS_2024_01/786623011</t>
  </si>
  <si>
    <t>"O.04 "1</t>
  </si>
  <si>
    <t>"O05 "2</t>
  </si>
  <si>
    <t>462</t>
  </si>
  <si>
    <t>55342521</t>
  </si>
  <si>
    <t>žaluzie Z-90 ovládaná základním motorem včetně příslušenství plochy do 0,75m2</t>
  </si>
  <si>
    <t>-1709768017</t>
  </si>
  <si>
    <t>"O.04 "0,66*2</t>
  </si>
  <si>
    <t>463</t>
  </si>
  <si>
    <t>55342529</t>
  </si>
  <si>
    <t>žaluzie Z-90 ovládaná základním motorem včetně příslušenství plochy do 4,0m2</t>
  </si>
  <si>
    <t>1540506349</t>
  </si>
  <si>
    <t>464</t>
  </si>
  <si>
    <t>786623013</t>
  </si>
  <si>
    <t>Montáž venkovních žaluzií do okenního nebo dveřního otvoru ovládaných motorem, upevněných na rám nebo do žaluziově schránky, plochy přes 4 do 6 m2</t>
  </si>
  <si>
    <t>333177682</t>
  </si>
  <si>
    <t>https://podminky.urs.cz/item/CS_URS_2024_01/786623013</t>
  </si>
  <si>
    <t>"O 0.2 "1</t>
  </si>
  <si>
    <t>465</t>
  </si>
  <si>
    <t>55342530</t>
  </si>
  <si>
    <t>žaluzie Z-90 ovládaná základním motorem včetně příslušenství plochy do 5,0m2</t>
  </si>
  <si>
    <t>544349988</t>
  </si>
  <si>
    <t>"O 02 " 4,75</t>
  </si>
  <si>
    <t>466</t>
  </si>
  <si>
    <t>786623017</t>
  </si>
  <si>
    <t>Montáž venkovních žaluzií do okenního nebo dveřního otvoru ovládaných motorem, upevněných na rám nebo do žaluziově schránky, plochy přes 8 m2</t>
  </si>
  <si>
    <t>-939630424</t>
  </si>
  <si>
    <t>https://podminky.urs.cz/item/CS_URS_2024_01/786623017</t>
  </si>
  <si>
    <t>"O01 "1</t>
  </si>
  <si>
    <t>"O03 "1</t>
  </si>
  <si>
    <t>467</t>
  </si>
  <si>
    <t>55342534</t>
  </si>
  <si>
    <t>žaluzie Z-90 ovládaná základním motorem včetně příslušenství plochy do 12,0m2</t>
  </si>
  <si>
    <t>381967390</t>
  </si>
  <si>
    <t>"O01 "8,5</t>
  </si>
  <si>
    <t>"O 03 "10,3</t>
  </si>
  <si>
    <t>468</t>
  </si>
  <si>
    <t>998786102</t>
  </si>
  <si>
    <t>Přesun hmot pro stínění a čalounické úpravy stanovený z hmotnosti přesunovaného materiálu vodorovná dopravní vzdálenost do 50 m základní v objektech výšky (hloubky) přes 6 do 12 m</t>
  </si>
  <si>
    <t>1518086675</t>
  </si>
  <si>
    <t>https://podminky.urs.cz/item/CS_URS_2024_01/998786102</t>
  </si>
  <si>
    <t>Práce a dodávky M</t>
  </si>
  <si>
    <t>33-M</t>
  </si>
  <si>
    <t>Montáže dopr.zaříz.,sklad. zař. a váh</t>
  </si>
  <si>
    <t>469</t>
  </si>
  <si>
    <t>R33-1</t>
  </si>
  <si>
    <t>D+ M vertikální zvedací plošina (GHB 20 do zděné šachty)</t>
  </si>
  <si>
    <t>-1941718584</t>
  </si>
  <si>
    <t>- šachetní dveře ocelové EW 60</t>
  </si>
  <si>
    <t>-ovládání tlačítky</t>
  </si>
  <si>
    <t>-počet stanic 2</t>
  </si>
  <si>
    <t>-dojezd do šachty</t>
  </si>
  <si>
    <t>-rozměry 1400*1100</t>
  </si>
  <si>
    <t>- příkon 1500 W -barva RAL 9016</t>
  </si>
  <si>
    <t>nosnost 385 kg</t>
  </si>
  <si>
    <t>MR 2024-3-1 b - D1,4  Technika prostředí staveb</t>
  </si>
  <si>
    <t>Úroveň 3:</t>
  </si>
  <si>
    <t>1 - D.1.4.1  VYTÁPĚNÍ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</si>
  <si>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</si>
  <si>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</si>
  <si>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</si>
  <si>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</si>
  <si>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OST - Ostatní</t>
  </si>
  <si>
    <t>713141065F</t>
  </si>
  <si>
    <t>Izolační pouzdra tloušťky 13 mm, pro průměr potrubí 28 mm, z polyetylenu, s červenou folií na povrchu pro instalaci do podlahy a do zdi (přípojka ve zdi pro rozdělovač v 1.np)</t>
  </si>
  <si>
    <t>-735794462</t>
  </si>
  <si>
    <t>713141425F</t>
  </si>
  <si>
    <t>Izolační pouzdra kašírovaná z minerální vlny tloušťky 40 mm, pro potrubí 42 mm (potrubí 35/1.5), povrchová úprava z hliníkové folie (potrubí pod stropem 2.np)</t>
  </si>
  <si>
    <t>1609759562</t>
  </si>
  <si>
    <t>713141430F</t>
  </si>
  <si>
    <t>Izolační pouzdra kašírovaná z minerální vlny tloušťky 40 mm, pro potrubí pro půměr potrubí 42mm (potrubí 42/1.5), povrchová úprava z hliníkové folie. (potrubí v kotelně)</t>
  </si>
  <si>
    <t>-904551153</t>
  </si>
  <si>
    <t>713141465F</t>
  </si>
  <si>
    <t>Samolepicí Al páska pro izolační pouzdra. š 50 mm, délka 50 m</t>
  </si>
  <si>
    <t>1411091611</t>
  </si>
  <si>
    <t>713463211</t>
  </si>
  <si>
    <t>Montáž izolace tepelné potrubí potrubními pouzdry s Al fólií staženými Al páskou 1x D do 50 mm</t>
  </si>
  <si>
    <t>1203319491</t>
  </si>
  <si>
    <t>713463411</t>
  </si>
  <si>
    <t>Montáž izolace tepelné potrubí a ohybů návlekovými izolačními pouzdry</t>
  </si>
  <si>
    <t>784612361</t>
  </si>
  <si>
    <t>998713201</t>
  </si>
  <si>
    <t>Přesun hmot procentní pro izolace tepelné v objektech v do 6 m</t>
  </si>
  <si>
    <t>%</t>
  </si>
  <si>
    <t>-430310719</t>
  </si>
  <si>
    <t>732</t>
  </si>
  <si>
    <t>Ústřední vytápění - strojovny</t>
  </si>
  <si>
    <t>732421200F</t>
  </si>
  <si>
    <t>Čerpadlo teplovodní mokroběžné závitové s elektronickou regulací otáček. G 25, M 2.2 m3/h, Hmax 5.8 m vsl. 230V, 120W</t>
  </si>
  <si>
    <t>185563419</t>
  </si>
  <si>
    <t>732429212</t>
  </si>
  <si>
    <t>Montáž čerpadla oběhového mokroběžného závitového DN 25</t>
  </si>
  <si>
    <t>480941392</t>
  </si>
  <si>
    <t>998732201</t>
  </si>
  <si>
    <t>Přesun hmot procentní pro strojovny v objektech v do 6 m</t>
  </si>
  <si>
    <t>1812371180</t>
  </si>
  <si>
    <t>733</t>
  </si>
  <si>
    <t>Ústřední vytápění - rozvodné potrubí</t>
  </si>
  <si>
    <t>733111103</t>
  </si>
  <si>
    <t>Potrubí ocelové závitové černé bezešvé běžné nízkotlaké DN 15 (přepojení stoupačky č.IV)</t>
  </si>
  <si>
    <t>1604587482</t>
  </si>
  <si>
    <t>733111105</t>
  </si>
  <si>
    <t>Potrubí ocelové závitové černé bezešvé běžné nízkotlaké DN 25 (přepojení na rozvod DN 50 v č.m.1.07)</t>
  </si>
  <si>
    <t>337888821</t>
  </si>
  <si>
    <t>733111108</t>
  </si>
  <si>
    <t>Potrubí ocelové závitové černé bezešvé běžné nízkotlaké DN 50 (úprava rozvodu pro možnost napojení DN 25 v č.m.1.07)</t>
  </si>
  <si>
    <t>-888552613</t>
  </si>
  <si>
    <t>733113113</t>
  </si>
  <si>
    <t>Příplatek k potrubí z trubek ocelových za zhotovení závitové ocelové přípojky DN 15</t>
  </si>
  <si>
    <t>842631115</t>
  </si>
  <si>
    <t>733113115</t>
  </si>
  <si>
    <t>Příplatek k potrubí z trubek ocelových za zhotovení závitové ocelové přípojky DN 25</t>
  </si>
  <si>
    <t>1862352944</t>
  </si>
  <si>
    <t>733113118</t>
  </si>
  <si>
    <t>Příplatek k potrubí z trubek ocelových za zhotovení závitové ocelové přípojky DN 50</t>
  </si>
  <si>
    <t>-842322208</t>
  </si>
  <si>
    <t>733122225</t>
  </si>
  <si>
    <t>Potrubí z uhlíkové oceli tenkostěnné vně pozink spojované lisováním D 28x1,5 mm</t>
  </si>
  <si>
    <t>2021241298</t>
  </si>
  <si>
    <t>733122226</t>
  </si>
  <si>
    <t>Potrubí z uhlíkové oceli tenkostěnné vně pozink spojované lisováním D 35x1,5 mm</t>
  </si>
  <si>
    <t>-124335198</t>
  </si>
  <si>
    <t>733122227</t>
  </si>
  <si>
    <t>Potrubí z uhlíkové oceli tenkostěnné vně pozink spojované lisováním D 42x1,5 mm</t>
  </si>
  <si>
    <t>-760615733</t>
  </si>
  <si>
    <t>733190107</t>
  </si>
  <si>
    <t>Zkouška těsnosti potrubí ocelové DN do 40</t>
  </si>
  <si>
    <t>-1965428021</t>
  </si>
  <si>
    <t>733190108</t>
  </si>
  <si>
    <t>Zkouška těsnosti potrubí ocelové DN přes 40 do 50</t>
  </si>
  <si>
    <t>-1592029062</t>
  </si>
  <si>
    <t>998733201</t>
  </si>
  <si>
    <t>Přesun hmot procentní pro rozvody potrubí v objektech v do 6 m</t>
  </si>
  <si>
    <t>-1802857757</t>
  </si>
  <si>
    <t>734</t>
  </si>
  <si>
    <t>Ústřední vytápění - armatury</t>
  </si>
  <si>
    <t>734193010F</t>
  </si>
  <si>
    <t>Vyvažovací, závitový ventil DN 20 (vyvažování, přednastavení, měření tlaku a průtoku, uzavírání, vypouštění)</t>
  </si>
  <si>
    <t>-404898423</t>
  </si>
  <si>
    <t>734193015F</t>
  </si>
  <si>
    <t>Vyvažovací, závitový ventil DN 25 (vyvažování, přednastavení, měření tlaku a průtoku, uzavírání, vypouštění)</t>
  </si>
  <si>
    <t>1824970825</t>
  </si>
  <si>
    <t>734193025F</t>
  </si>
  <si>
    <t>Vyvažovací, závitový ventil DN 40 (vyvažování, přednastavení, měření tlaku a průtoku, uzavírání, vypouštění)</t>
  </si>
  <si>
    <t>-710083557</t>
  </si>
  <si>
    <t>734209114</t>
  </si>
  <si>
    <t>Montáž armatury závitové s dvěma závity G 3/4 (reg.ventil)</t>
  </si>
  <si>
    <t>-453420967</t>
  </si>
  <si>
    <t>734209115</t>
  </si>
  <si>
    <t>Montáž armatury závitové s dvěma závity G 1 (reg.ventil)</t>
  </si>
  <si>
    <t>1630000302</t>
  </si>
  <si>
    <t>734209117</t>
  </si>
  <si>
    <t>Montáž armatury závitové s dvěma závity G 6/4 (reg.ventil)</t>
  </si>
  <si>
    <t>98596516</t>
  </si>
  <si>
    <t>734211119</t>
  </si>
  <si>
    <t>Ventil závitový odvzdušňovací G 3/8 PN 14 do 120°C automatický</t>
  </si>
  <si>
    <t>534119986</t>
  </si>
  <si>
    <t>734242416</t>
  </si>
  <si>
    <t>Ventil závitový zpětný přímý G 6/4 PN 16 do 110°C</t>
  </si>
  <si>
    <t>1698618438</t>
  </si>
  <si>
    <t>734291123</t>
  </si>
  <si>
    <t>Kohout plnící a vypouštěcí G 1/2 PN 10 do 90°C závitový</t>
  </si>
  <si>
    <t>1642970765</t>
  </si>
  <si>
    <t>734291266</t>
  </si>
  <si>
    <t>Filtr závitový pro topné a chladicí systémy přímý G 1 1/2 PN 30 do 110°C s vnitřními závity</t>
  </si>
  <si>
    <t>1025518047</t>
  </si>
  <si>
    <t>734296010F</t>
  </si>
  <si>
    <t>Třícestný směšovací ventil, závitový G 1" typ, kvs 10.0 (servopohon - dodávka MaR)</t>
  </si>
  <si>
    <t>-1056885001</t>
  </si>
  <si>
    <t>734411102</t>
  </si>
  <si>
    <t>Teploměr technický s pevným stonkem a jímkou zadní připojení</t>
  </si>
  <si>
    <t>1222168033</t>
  </si>
  <si>
    <t>734496000F</t>
  </si>
  <si>
    <t>Drobný spojovací materiál</t>
  </si>
  <si>
    <t>-458126889</t>
  </si>
  <si>
    <t>998734201</t>
  </si>
  <si>
    <t>Přesun hmot procentní pro armatury v objektech v do 6 m</t>
  </si>
  <si>
    <t>637598803</t>
  </si>
  <si>
    <t>735</t>
  </si>
  <si>
    <t>Ústřední vytápění - otopná tělesa</t>
  </si>
  <si>
    <t>73514100F</t>
  </si>
  <si>
    <t>Koupelnové trubkové těleso s elektrickým ohřevem rozměr 1220.450 mm, montáž na stěnu. 230V. 400W (bez vazby na vytápění)</t>
  </si>
  <si>
    <t>1366744601</t>
  </si>
  <si>
    <t>735164511</t>
  </si>
  <si>
    <t>Montáž otopného tělesa trubkového na stěnu výšky tělesa do 1500 mm</t>
  </si>
  <si>
    <t>970146962</t>
  </si>
  <si>
    <t>735501010F</t>
  </si>
  <si>
    <t>Podlahové vytápění - kompletní sestava rozdělovače s průtokoměry pro 7 okruhů</t>
  </si>
  <si>
    <t>-1030778198</t>
  </si>
  <si>
    <t>735501013F</t>
  </si>
  <si>
    <t>Podlahové vytápění - kompletní sestava rozdělovače s průtokoměry pro 10 okruhů</t>
  </si>
  <si>
    <t>-1458448154</t>
  </si>
  <si>
    <t>735501015F</t>
  </si>
  <si>
    <t>Podlahové vytápění - skříň v provedení do zdi pro rozdělovač 7 okruhů</t>
  </si>
  <si>
    <t>-1375299109</t>
  </si>
  <si>
    <t>735501017F</t>
  </si>
  <si>
    <t>Podlahové vytápění - skříň v provedení do zdi pro rozdělovač 10 okruhů</t>
  </si>
  <si>
    <t>415280579</t>
  </si>
  <si>
    <t>735501019F</t>
  </si>
  <si>
    <t>pozn: rozměr skříně musí umožnit doplnění reguačního ventilu (případně RV umístit na přípojné potrubí pod strop)</t>
  </si>
  <si>
    <t>1058020523</t>
  </si>
  <si>
    <t>735501050F</t>
  </si>
  <si>
    <t>Podlahové vytápění - systémová deska T50-h32 s izolací a (polystyren pod systemovou desku je dodávkou stavby)</t>
  </si>
  <si>
    <t>1504413507</t>
  </si>
  <si>
    <t>735501100F</t>
  </si>
  <si>
    <t>Podlahové vytápěníi - okrajová dilatační páska</t>
  </si>
  <si>
    <t>1155188199</t>
  </si>
  <si>
    <t>735501105F</t>
  </si>
  <si>
    <t>Podlahové vytápění - trubka podlahového vytápění PEX/Al-PEX rozměr 16x2 s ochranou proti difůzi kyslíku</t>
  </si>
  <si>
    <t>466375231</t>
  </si>
  <si>
    <t>735501110F</t>
  </si>
  <si>
    <t>Podlahové vytápění - ochranná trubka</t>
  </si>
  <si>
    <t>-1658854201</t>
  </si>
  <si>
    <t>735501300F</t>
  </si>
  <si>
    <t>Podlahové vytápění - připojovací šroubení pro napojení pottrubí na rozdělovač 3/4" x 16/2</t>
  </si>
  <si>
    <t>1732555194</t>
  </si>
  <si>
    <t>735501305F</t>
  </si>
  <si>
    <t>Podlahové vytápění - fixační oblou 90° 16x2 (pro trubky u rozdělovače)</t>
  </si>
  <si>
    <t>-684885719</t>
  </si>
  <si>
    <t>735501307F</t>
  </si>
  <si>
    <t>Podlahové vytápění - středový dilatační profil (podlahová vrstva z betonové mazaniny)</t>
  </si>
  <si>
    <t>-539830052</t>
  </si>
  <si>
    <t>735501400F</t>
  </si>
  <si>
    <t>Podlahové vytápění- řídící jednotka pro ovládání okruhů- instalace do skříně rozdělovače. (před objednáním odsouhlasit s profesí MaR)</t>
  </si>
  <si>
    <t>-657810875</t>
  </si>
  <si>
    <t>735501410F</t>
  </si>
  <si>
    <t>Podlahové vytápění - termoelektrická hlava 230V - bez proudu zavřeno (před objednáním odsouhlasit s profesí MaR - zejména připojovací napětí)</t>
  </si>
  <si>
    <t>45994965</t>
  </si>
  <si>
    <t>735501415F</t>
  </si>
  <si>
    <t>Podlahové vytápění - prostorové termostaty jsou dodávkou profese MaR</t>
  </si>
  <si>
    <t>-1498677640</t>
  </si>
  <si>
    <t>735501455F</t>
  </si>
  <si>
    <t>Podlahové vytápění - sestavení a montáž</t>
  </si>
  <si>
    <t>982275326</t>
  </si>
  <si>
    <t>998735201</t>
  </si>
  <si>
    <t>Přesun hmot procentní pro otopná tělesa v objektech v do 6 m</t>
  </si>
  <si>
    <t>327934598</t>
  </si>
  <si>
    <t>783614551</t>
  </si>
  <si>
    <t>Základní jednonásobný syntetický nátěr potrubí DN do 50 mm (rozvody v č.m.1.11 a stoupací potrubí č.I)</t>
  </si>
  <si>
    <t>-1877865536</t>
  </si>
  <si>
    <t>783617611</t>
  </si>
  <si>
    <t>Krycí dvojnásobný syntetický nátěr potrubí DN do 50 mm (rozvody v č.m.1.11 a stoupací potrubí č. I)</t>
  </si>
  <si>
    <t>-490843888</t>
  </si>
  <si>
    <t>OST</t>
  </si>
  <si>
    <t>Ostatní</t>
  </si>
  <si>
    <t>790101000F</t>
  </si>
  <si>
    <t>Prohlídka stavby před objednáním materiálu, koordinace profesí</t>
  </si>
  <si>
    <t>262144</t>
  </si>
  <si>
    <t>193796202</t>
  </si>
  <si>
    <t>790101001F</t>
  </si>
  <si>
    <t>Tlaková a provozní zkouška, vyregulování otopné soustavy</t>
  </si>
  <si>
    <t>-1663123545</t>
  </si>
  <si>
    <t>790101020F</t>
  </si>
  <si>
    <t>Vypuštění a napuštění části otopné soustavy</t>
  </si>
  <si>
    <t>780613669</t>
  </si>
  <si>
    <t>790101022F</t>
  </si>
  <si>
    <t>Demontáže (část rozvodů, topná tělesa - 5ks)</t>
  </si>
  <si>
    <t>746222327</t>
  </si>
  <si>
    <t>790101515F</t>
  </si>
  <si>
    <t>Stavební výpomoc při montáži vytápění</t>
  </si>
  <si>
    <t>667891596</t>
  </si>
  <si>
    <t>790101517F</t>
  </si>
  <si>
    <t>pozn: rekonstrukce kotelny není předmětem této dokumentace</t>
  </si>
  <si>
    <t>-1243703320</t>
  </si>
  <si>
    <t>2 - D-1.4 Zdravotní instalace</t>
  </si>
  <si>
    <t xml:space="preserve">    8 - Trubní vedení</t>
  </si>
  <si>
    <t xml:space="preserve">      94 - Lešení a stavební výtahy</t>
  </si>
  <si>
    <t xml:space="preserve">      97 - Prorážení otvorů a ostatní bourací práce</t>
  </si>
  <si>
    <t xml:space="preserve">    721 - Zdravotechnika - vnitřní kanalizace</t>
  </si>
  <si>
    <t xml:space="preserve">    722 - Zdravotechnika - vnitřní vodovod</t>
  </si>
  <si>
    <t xml:space="preserve">    726 - Zdravotechnika - předstěnové instalace</t>
  </si>
  <si>
    <t>113106231R00</t>
  </si>
  <si>
    <t>Rozebrání dlažeb ze zámkové dlažby v kamenivu</t>
  </si>
  <si>
    <t>-1898792766</t>
  </si>
  <si>
    <t>5*1</t>
  </si>
  <si>
    <t>139601102R00</t>
  </si>
  <si>
    <t>Ruční výkop jam, rýh a šachet v hornině tř. 3</t>
  </si>
  <si>
    <t>1489638581</t>
  </si>
  <si>
    <t>9*0,5*1</t>
  </si>
  <si>
    <t>5*0,5*1</t>
  </si>
  <si>
    <t>7*0,5*1</t>
  </si>
  <si>
    <t>162201203R00</t>
  </si>
  <si>
    <t>Vodorovné přemíst.výkopku, kolečko hor.1-4, do 10m</t>
  </si>
  <si>
    <t>821286694</t>
  </si>
  <si>
    <t>162201210R00</t>
  </si>
  <si>
    <t>Příplatek za dalš.10 m, kolečko, výkop. z hor.1- 4</t>
  </si>
  <si>
    <t>1122833986</t>
  </si>
  <si>
    <t>162701105R00</t>
  </si>
  <si>
    <t>Vodorovné přemístění výkopku z hor.1-4 do 10000 m</t>
  </si>
  <si>
    <t>-2011400339</t>
  </si>
  <si>
    <t>162701109R00</t>
  </si>
  <si>
    <t>Příplatek k vod. přemístění hor.1-4 za další 1 km</t>
  </si>
  <si>
    <t>110421016</t>
  </si>
  <si>
    <t>167101201R00</t>
  </si>
  <si>
    <t>Nakládání výkopku z hor. 1 ÷ 4 - ručně</t>
  </si>
  <si>
    <t>1017639919</t>
  </si>
  <si>
    <t>175101101RT2</t>
  </si>
  <si>
    <t>Obsyp potrubí bez prohození sypaniny, s dodáním štěrkopísku frakce 0 - 22 mm</t>
  </si>
  <si>
    <t>-670487897</t>
  </si>
  <si>
    <t>199000002R00</t>
  </si>
  <si>
    <t>Poplatek za skládku horniny 1- 4, č. dle katal. odpadů 17 05 04</t>
  </si>
  <si>
    <t>1355677848</t>
  </si>
  <si>
    <t>310217861R00</t>
  </si>
  <si>
    <t>Zazdívka otvorů do 0,25 m2 kamenem ve zdi tl.60 cm</t>
  </si>
  <si>
    <t>1285437019</t>
  </si>
  <si>
    <t>310236251R00</t>
  </si>
  <si>
    <t>Zazdívka otvorů pl.0, 09 m2 cihlami, tl. zdi 45 cm</t>
  </si>
  <si>
    <t>345670549</t>
  </si>
  <si>
    <t>411387531R00</t>
  </si>
  <si>
    <t>Zabetonování otvorů 0,25 m2 ve stropech a klenbách</t>
  </si>
  <si>
    <t>1273906112</t>
  </si>
  <si>
    <t>612401991R00</t>
  </si>
  <si>
    <t>Příplatek, omítka stěn, přísada zlepš. přilnavost</t>
  </si>
  <si>
    <t>-1511722921</t>
  </si>
  <si>
    <t>612403388R00</t>
  </si>
  <si>
    <t>Hrubá výplň rýh ve stěnách do 15x15cm maltou z SMS</t>
  </si>
  <si>
    <t>-1473873325</t>
  </si>
  <si>
    <t>612421637R00</t>
  </si>
  <si>
    <t>Omítka vnitřní zdiva, MVC, štuková</t>
  </si>
  <si>
    <t>2058368251</t>
  </si>
  <si>
    <t>36,5*0,5</t>
  </si>
  <si>
    <t>Trubní vedení</t>
  </si>
  <si>
    <t>28697103.AR</t>
  </si>
  <si>
    <t>Roura šachtová korugovaná bez hrdla 315/1250 mm</t>
  </si>
  <si>
    <t>-403147036</t>
  </si>
  <si>
    <t>28697107R</t>
  </si>
  <si>
    <t>Dno šachtové pro KG 315/200 mm přímý tok T1 PP</t>
  </si>
  <si>
    <t>-1366516303</t>
  </si>
  <si>
    <t>286971400R</t>
  </si>
  <si>
    <t>Roura šachtová korugovaná bez hrdla 315/2000 mm</t>
  </si>
  <si>
    <t>-1920427066</t>
  </si>
  <si>
    <t>28697145R</t>
  </si>
  <si>
    <t>-1662431206</t>
  </si>
  <si>
    <t>831350012RAB</t>
  </si>
  <si>
    <t>Kanalizace z trub PVC hrdlových D 160 mm, hloubka 1,5 m</t>
  </si>
  <si>
    <t>-282355791</t>
  </si>
  <si>
    <t>894432111R00</t>
  </si>
  <si>
    <t>-535630915</t>
  </si>
  <si>
    <t>899000002RA0</t>
  </si>
  <si>
    <t>Jímka dešťová</t>
  </si>
  <si>
    <t>m3 OP</t>
  </si>
  <si>
    <t>-726920173</t>
  </si>
  <si>
    <t>941955002R00</t>
  </si>
  <si>
    <t>Lešení lehké pomocné, výška podlahy do 1,9 m</t>
  </si>
  <si>
    <t>143630333</t>
  </si>
  <si>
    <t>965042141RT2</t>
  </si>
  <si>
    <t>Bourání mazanin betonových tl. 10 cm, nad 4 m2, ručně tl. mazaniny 8 - 10 cm</t>
  </si>
  <si>
    <t>554932043</t>
  </si>
  <si>
    <t>Prorážení otvorů a ostatní bourací práce</t>
  </si>
  <si>
    <t>970241150R00</t>
  </si>
  <si>
    <t>Řezání prostého betonu hl. řezu 150 mm</t>
  </si>
  <si>
    <t>-2145058307</t>
  </si>
  <si>
    <t>971033351R00</t>
  </si>
  <si>
    <t>Vybourání otv. zeď cihel. pl.0,09 m2, tl.45cm, MVC</t>
  </si>
  <si>
    <t>-2070780518</t>
  </si>
  <si>
    <t>971042461R00</t>
  </si>
  <si>
    <t>Vybourání otvorů zdi betonové pl. 0,25 m2, tl.60cm</t>
  </si>
  <si>
    <t>-1433812679</t>
  </si>
  <si>
    <t>972054241R00</t>
  </si>
  <si>
    <t>Vybourání otv. stropy ŽB pl. 0,09 m2, tl. 15 cm</t>
  </si>
  <si>
    <t>-1838628256</t>
  </si>
  <si>
    <t>974031165R00</t>
  </si>
  <si>
    <t>Vysekání rýh ve zdi cihelné 15 x 20 cm</t>
  </si>
  <si>
    <t>1064370879</t>
  </si>
  <si>
    <t>979071121R00</t>
  </si>
  <si>
    <t>Očištění vybour. kostek drobných s výplní kam. těž</t>
  </si>
  <si>
    <t>398167319</t>
  </si>
  <si>
    <t>979081111R00</t>
  </si>
  <si>
    <t>Odvoz suti a vybour. hmot na skládku do 1 km</t>
  </si>
  <si>
    <t>-1394440375</t>
  </si>
  <si>
    <t>979081121R00</t>
  </si>
  <si>
    <t>Příplatek k odvozu za každý další 1 km</t>
  </si>
  <si>
    <t>-1887971375</t>
  </si>
  <si>
    <t>30*6,71</t>
  </si>
  <si>
    <t>979082111R00</t>
  </si>
  <si>
    <t>Vnitrostaveništní doprava suti do 10 m</t>
  </si>
  <si>
    <t>-1612753731</t>
  </si>
  <si>
    <t>979082121R00</t>
  </si>
  <si>
    <t>Příplatek k vnitrost. dopravě suti za dalších 5 m</t>
  </si>
  <si>
    <t>1305129903</t>
  </si>
  <si>
    <t>10*6,71</t>
  </si>
  <si>
    <t>979990101R00</t>
  </si>
  <si>
    <t>Poplatek za uložení směsi betonu a cihel skupina 170101 a 170102</t>
  </si>
  <si>
    <t>1220606818</t>
  </si>
  <si>
    <t>999281108R00</t>
  </si>
  <si>
    <t>Přesun hmot pro opravy a údržbu do výšky 12 m</t>
  </si>
  <si>
    <t>-1491296130</t>
  </si>
  <si>
    <t>721</t>
  </si>
  <si>
    <t>Zdravotechnika - vnitřní kanalizace</t>
  </si>
  <si>
    <t>721176102R00</t>
  </si>
  <si>
    <t>Potrubí HT připojovací, D 40 x 1,8 mm</t>
  </si>
  <si>
    <t>1687402040</t>
  </si>
  <si>
    <t>721176223R00</t>
  </si>
  <si>
    <t>Potrubí KG svodné (ležaté) v zemi, D 125 x 3,2 mm</t>
  </si>
  <si>
    <t>996449565</t>
  </si>
  <si>
    <t>721176224R00</t>
  </si>
  <si>
    <t>Potrubí KG svodné (ležaté) v zemi, D 160 x 4,0 mm</t>
  </si>
  <si>
    <t>2051963509</t>
  </si>
  <si>
    <t>721176225R00</t>
  </si>
  <si>
    <t>Potrubí KG svodné (ležaté) v zemi, D 200 x 4,9 mm</t>
  </si>
  <si>
    <t>1767393501</t>
  </si>
  <si>
    <t>721177103R00</t>
  </si>
  <si>
    <t>1295503844</t>
  </si>
  <si>
    <t>721177104R00</t>
  </si>
  <si>
    <t>1303877055</t>
  </si>
  <si>
    <t>721177105R00</t>
  </si>
  <si>
    <t>696231641</t>
  </si>
  <si>
    <t>721177115R00</t>
  </si>
  <si>
    <t>1795075115</t>
  </si>
  <si>
    <t>721177135R00</t>
  </si>
  <si>
    <t>1779150617</t>
  </si>
  <si>
    <t>721194104R00</t>
  </si>
  <si>
    <t>Vyvedení odpadních výpustek, D 40 x 1,8 mm</t>
  </si>
  <si>
    <t>461111967</t>
  </si>
  <si>
    <t>721273150R00</t>
  </si>
  <si>
    <t>Hlavice ventilační přivětrávací HL900</t>
  </si>
  <si>
    <t>837978994</t>
  </si>
  <si>
    <t>721290123R00</t>
  </si>
  <si>
    <t>Zkouška těsnosti kanalizace kouřem DN 300 mm</t>
  </si>
  <si>
    <t>-2141915867</t>
  </si>
  <si>
    <t>998721102R00</t>
  </si>
  <si>
    <t>Přesun hmot pro vnitřní kanalizaci, výšky do 12 m</t>
  </si>
  <si>
    <t>1712601997</t>
  </si>
  <si>
    <t>722</t>
  </si>
  <si>
    <t>Zdravotechnika - vnitřní vodovod</t>
  </si>
  <si>
    <t>722131912R00</t>
  </si>
  <si>
    <t>Oprava závitového potrubí, vsazení odbočky DN 20 mm</t>
  </si>
  <si>
    <t>-267449651</t>
  </si>
  <si>
    <t>722131914R00</t>
  </si>
  <si>
    <t>Oprava závitového potrubí, vsazení odbočky DN 32 mm</t>
  </si>
  <si>
    <t>-689617530</t>
  </si>
  <si>
    <t>722172411R00</t>
  </si>
  <si>
    <t>1758049267</t>
  </si>
  <si>
    <t>722172412R00</t>
  </si>
  <si>
    <t>-1983547468</t>
  </si>
  <si>
    <t>722172413R00</t>
  </si>
  <si>
    <t>-873400759</t>
  </si>
  <si>
    <t>722181212RT7</t>
  </si>
  <si>
    <t>Izolace návleková MIRELON PRO tl. stěny 9 mm, vnitřní průměr 22 mm</t>
  </si>
  <si>
    <t>-2136649935</t>
  </si>
  <si>
    <t>722181212RT9</t>
  </si>
  <si>
    <t>Izolace návleková MIRELON PRO tl. stěny 9 mm, vnitřní průměr 28 mm</t>
  </si>
  <si>
    <t>1704418135</t>
  </si>
  <si>
    <t>722181212RU2</t>
  </si>
  <si>
    <t>Izolace návleková MIRELON PRO tl. stěny 9 mm, vnitřní průměr 35 mm</t>
  </si>
  <si>
    <t>1012114964</t>
  </si>
  <si>
    <t>722190901R00</t>
  </si>
  <si>
    <t>Uzavření/otevření vodovodního potrubí při opravě</t>
  </si>
  <si>
    <t>-1023562736</t>
  </si>
  <si>
    <t>722220112R00</t>
  </si>
  <si>
    <t>Nástěnka K 247, pro výtokový ventil G 3/4"</t>
  </si>
  <si>
    <t>719560801</t>
  </si>
  <si>
    <t>722235113R00</t>
  </si>
  <si>
    <t>1531173162</t>
  </si>
  <si>
    <t>722235114R00</t>
  </si>
  <si>
    <t>-558284394</t>
  </si>
  <si>
    <t>722235216R00</t>
  </si>
  <si>
    <t>-745934631</t>
  </si>
  <si>
    <t>722235643R00</t>
  </si>
  <si>
    <t>-345314106</t>
  </si>
  <si>
    <t>722235644R00</t>
  </si>
  <si>
    <t>-260233110</t>
  </si>
  <si>
    <t>722235824R00</t>
  </si>
  <si>
    <t>-534447777</t>
  </si>
  <si>
    <t>722251129RT2</t>
  </si>
  <si>
    <t>974451932</t>
  </si>
  <si>
    <t>722254115RT1</t>
  </si>
  <si>
    <t>60402776</t>
  </si>
  <si>
    <t>722280106R00</t>
  </si>
  <si>
    <t>Tlaková zkouška vodovodního potrubí DN 32 mm</t>
  </si>
  <si>
    <t>-1693697365</t>
  </si>
  <si>
    <t>722290234R00</t>
  </si>
  <si>
    <t>Proplach a dezinfekce vodovodního potrubí DN 80 mm</t>
  </si>
  <si>
    <t>1267193651</t>
  </si>
  <si>
    <t>7241321</t>
  </si>
  <si>
    <t>Cirkulační čerpadlo montáž a dodávka</t>
  </si>
  <si>
    <t>-737389526</t>
  </si>
  <si>
    <t>998722102R00</t>
  </si>
  <si>
    <t>Přesun hmot pro vnitřní vodovod, výšky do 12 m</t>
  </si>
  <si>
    <t>-1988793052</t>
  </si>
  <si>
    <t>55107010</t>
  </si>
  <si>
    <t>Ovládací tlačítko chrom - mat, vzdálené splach, specifikace viz standardy</t>
  </si>
  <si>
    <t>543805419</t>
  </si>
  <si>
    <t>55107015</t>
  </si>
  <si>
    <t>Ovládací tlačítko chrom - mat, pro předstěové syst, specifikace viz standardy</t>
  </si>
  <si>
    <t>754174397</t>
  </si>
  <si>
    <t>551433</t>
  </si>
  <si>
    <t>Baterie stojánková uzmyvadlová, specifikace viz standardy</t>
  </si>
  <si>
    <t>-1650883657</t>
  </si>
  <si>
    <t>551433.1</t>
  </si>
  <si>
    <t>Baterie stojánková umyvadlová handicap, specifikace viz standardy</t>
  </si>
  <si>
    <t>1719522488</t>
  </si>
  <si>
    <t>551433.2</t>
  </si>
  <si>
    <t>Baterie dřezová stojánková s vytahovací sprškou, specifikace viz standardy</t>
  </si>
  <si>
    <t>-1612553214</t>
  </si>
  <si>
    <t>55144147R</t>
  </si>
  <si>
    <t>Baterie nástěnná výlevka, prodloužené rameno, specifikace viz standardy</t>
  </si>
  <si>
    <t>67601480</t>
  </si>
  <si>
    <t>55145034R</t>
  </si>
  <si>
    <t>Baterie nástěnná sprchová, set sprchový, specifikace viz standardy</t>
  </si>
  <si>
    <t>-241014304</t>
  </si>
  <si>
    <t>55161604R</t>
  </si>
  <si>
    <t>Sifon dřezový, specifikace viz standardy</t>
  </si>
  <si>
    <t>-1334601276</t>
  </si>
  <si>
    <t>5516167</t>
  </si>
  <si>
    <t>WC sedátko, antibakteriální, bílé, specifiakce viz standardy</t>
  </si>
  <si>
    <t>829265154</t>
  </si>
  <si>
    <t>5516739</t>
  </si>
  <si>
    <t>Sedátko klozetové handicap, bílé, specifikace viz standardy</t>
  </si>
  <si>
    <t>-1411720017</t>
  </si>
  <si>
    <t>55231355R</t>
  </si>
  <si>
    <t>Jednodřez nerez vestavný 38x38 cm typ 500-U</t>
  </si>
  <si>
    <t>-862906016</t>
  </si>
  <si>
    <t>55484471.AR</t>
  </si>
  <si>
    <t>Dveře sprchové dvoudílné 1200x1850mm, chrom/sklo, specifikace viz standardy</t>
  </si>
  <si>
    <t>80013560</t>
  </si>
  <si>
    <t>6421361</t>
  </si>
  <si>
    <t>Umyvadlo keramické s otvorem pro baterii, specifikace viz standardy</t>
  </si>
  <si>
    <t>-1592762150</t>
  </si>
  <si>
    <t>642144751R</t>
  </si>
  <si>
    <t>Umyvadlo keramické handicap s otvorem pro baterii, 650 x 560 mm, specifikace viz standardy</t>
  </si>
  <si>
    <t>955615509</t>
  </si>
  <si>
    <t>6423893</t>
  </si>
  <si>
    <t>Klozet závěsný Rimless, hluboké splachování, bílý, specifikace viz standardy</t>
  </si>
  <si>
    <t>-761211585</t>
  </si>
  <si>
    <t>6424005</t>
  </si>
  <si>
    <t>Mísa klozetová závěsná Handicap, bílá, specifikace viz standardy</t>
  </si>
  <si>
    <t>-482011049</t>
  </si>
  <si>
    <t>642711</t>
  </si>
  <si>
    <t>Výlevka závěsná se sklopnou plastovou mřížkou bílá, specifikace viz standardy</t>
  </si>
  <si>
    <t>705330396</t>
  </si>
  <si>
    <t>6428610</t>
  </si>
  <si>
    <t>Sada instalační pro klozet</t>
  </si>
  <si>
    <t>pár</t>
  </si>
  <si>
    <t>-70501982</t>
  </si>
  <si>
    <t>6428610.1</t>
  </si>
  <si>
    <t>Sada instalační pro výlevku</t>
  </si>
  <si>
    <t>-835861683</t>
  </si>
  <si>
    <t>6428610.2</t>
  </si>
  <si>
    <t>Sada instalační k umyvadlům</t>
  </si>
  <si>
    <t>-1164992493</t>
  </si>
  <si>
    <t>6428620</t>
  </si>
  <si>
    <t>Podkladní nožičky pro sprchovou vaničku</t>
  </si>
  <si>
    <t>1797857836</t>
  </si>
  <si>
    <t>6428625</t>
  </si>
  <si>
    <t>Kotvící a montážní prvky pro sprchovou stěnu</t>
  </si>
  <si>
    <t>1960793527</t>
  </si>
  <si>
    <t>64293812</t>
  </si>
  <si>
    <t>Vanička sprchová, litý mramor, 120x80cm, specifikace viz standardy</t>
  </si>
  <si>
    <t>-2079337206</t>
  </si>
  <si>
    <t>725119306R00</t>
  </si>
  <si>
    <t>Montáž klozetu závěsného</t>
  </si>
  <si>
    <t>-265001011</t>
  </si>
  <si>
    <t>725210821R00</t>
  </si>
  <si>
    <t>Demontáž umyvadel bez výtokových armatur</t>
  </si>
  <si>
    <t>-459799845</t>
  </si>
  <si>
    <t>725219401R00</t>
  </si>
  <si>
    <t>Montáž umyvadel na šrouby do zdiva</t>
  </si>
  <si>
    <t>-844696064</t>
  </si>
  <si>
    <t>725249102R00</t>
  </si>
  <si>
    <t>Montáž sprchových mís a vaniček</t>
  </si>
  <si>
    <t>526960823</t>
  </si>
  <si>
    <t>725249103R00</t>
  </si>
  <si>
    <t>Montáž sprchových koutů</t>
  </si>
  <si>
    <t>-1017928024</t>
  </si>
  <si>
    <t>725291146R00</t>
  </si>
  <si>
    <t>-756283880</t>
  </si>
  <si>
    <t>725319101R00</t>
  </si>
  <si>
    <t>Montáž dřezů jednoduchých</t>
  </si>
  <si>
    <t>843250640</t>
  </si>
  <si>
    <t>725339101R00</t>
  </si>
  <si>
    <t>Montáž výlevky diturvitové, bez nádrže a armatur</t>
  </si>
  <si>
    <t>661499359</t>
  </si>
  <si>
    <t>725534226R00</t>
  </si>
  <si>
    <t>1666709442</t>
  </si>
  <si>
    <t>725814123R00</t>
  </si>
  <si>
    <t>610588112</t>
  </si>
  <si>
    <t>725820801R00</t>
  </si>
  <si>
    <t>Demontáž baterie nástěnné do G 3/4"</t>
  </si>
  <si>
    <t>1699808921</t>
  </si>
  <si>
    <t>725829202R00</t>
  </si>
  <si>
    <t>Montáž baterie výlevka nástěnné</t>
  </si>
  <si>
    <t>-541050392</t>
  </si>
  <si>
    <t>725829301R00</t>
  </si>
  <si>
    <t>Montáž baterie umyvadlové a dřezové stojánkové</t>
  </si>
  <si>
    <t>130748479</t>
  </si>
  <si>
    <t>725849203R00</t>
  </si>
  <si>
    <t>Montáž baterií sprchových nástěnných diferenciálních G 3/4" x G 1"</t>
  </si>
  <si>
    <t>715270651</t>
  </si>
  <si>
    <t>725860431R00</t>
  </si>
  <si>
    <t>Přípojka se zpětným a přivzdušňovacím ventilem HL 2.1,G 1"</t>
  </si>
  <si>
    <t>556726312</t>
  </si>
  <si>
    <t>732331515R00</t>
  </si>
  <si>
    <t>586909042</t>
  </si>
  <si>
    <t>998725102R00</t>
  </si>
  <si>
    <t>Přesun hmot pro zařizovací předměty, výšky do 12 m</t>
  </si>
  <si>
    <t>1269679898</t>
  </si>
  <si>
    <t>726</t>
  </si>
  <si>
    <t>Zdravotechnika - předstěnové instalace</t>
  </si>
  <si>
    <t>726211121R00</t>
  </si>
  <si>
    <t>Modul pro WC Kombifix, UP320, h. 1080 mm</t>
  </si>
  <si>
    <t>621432756</t>
  </si>
  <si>
    <t>726211311R00</t>
  </si>
  <si>
    <t>501206064</t>
  </si>
  <si>
    <t>726211312R00</t>
  </si>
  <si>
    <t>-1415613659</t>
  </si>
  <si>
    <t>726211321R00</t>
  </si>
  <si>
    <t>-354754488</t>
  </si>
  <si>
    <t>726211332R00</t>
  </si>
  <si>
    <t>-613010452</t>
  </si>
  <si>
    <t>726211367R00</t>
  </si>
  <si>
    <t>-1443105304</t>
  </si>
  <si>
    <t>998726122R00</t>
  </si>
  <si>
    <t>Přesun hmot pro předstěnové systémy, výšky do 12 m</t>
  </si>
  <si>
    <t>-644863856</t>
  </si>
  <si>
    <t>15422</t>
  </si>
  <si>
    <t>konstrukce pro montáž bojleru</t>
  </si>
  <si>
    <t>-198560375</t>
  </si>
  <si>
    <t>767883112R00</t>
  </si>
  <si>
    <t>Objímka jednošroubová, kombivrut+hmoždinka, kluzná</t>
  </si>
  <si>
    <t>-1496926516</t>
  </si>
  <si>
    <t>767883112RT5</t>
  </si>
  <si>
    <t>Objímka jednošroubová, kombivrut+hmoždinka, kluzná, pro potrubí průměru 31 - 38 mm</t>
  </si>
  <si>
    <t>1847868380</t>
  </si>
  <si>
    <t>767995103R00</t>
  </si>
  <si>
    <t>Výroba a montáž kov. atypických konstr. do 20 kg</t>
  </si>
  <si>
    <t>630660556</t>
  </si>
  <si>
    <t>998767102R00</t>
  </si>
  <si>
    <t>Přesun hmot pro zámečnické konstr., výšky do 12 m</t>
  </si>
  <si>
    <t>1022539286</t>
  </si>
  <si>
    <t>3 - D 1.4 Elektroinstalace- silnoproud</t>
  </si>
  <si>
    <t xml:space="preserve">    740 - Elektromontáže - zkoušky a revize</t>
  </si>
  <si>
    <t xml:space="preserve">    741 - Elektroinstalace - silnoproud</t>
  </si>
  <si>
    <t xml:space="preserve">    742 - Elektroinstalace - slaboproud</t>
  </si>
  <si>
    <t xml:space="preserve">      750 - Elektromontáže - rozváděče</t>
  </si>
  <si>
    <t xml:space="preserve">    46-M - Zemní práce při extr.mont.pracích</t>
  </si>
  <si>
    <t xml:space="preserve">    22-M - Montáže - slaboproud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</si>
  <si>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</si>
  <si>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</si>
  <si>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</si>
  <si>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VRN6 - Územní vlivy</t>
  </si>
  <si>
    <t xml:space="preserve">    VRN9 - Ostatní náklady</t>
  </si>
  <si>
    <t>740</t>
  </si>
  <si>
    <t>Elektromontáže - zkoušky a revize</t>
  </si>
  <si>
    <t>741810002</t>
  </si>
  <si>
    <t>Celková prohlídka elektrického rozvodu a zařízení přes 100 000 do 500 000,- Kč</t>
  </si>
  <si>
    <t>1129931236</t>
  </si>
  <si>
    <t>741810003</t>
  </si>
  <si>
    <t>Celková prohlídka elektrického rozvodu a zařízení přes 0,5 do 1 milionu Kč</t>
  </si>
  <si>
    <t>-1745361600</t>
  </si>
  <si>
    <t>741</t>
  </si>
  <si>
    <t>Elektroinstalace - silnoproud</t>
  </si>
  <si>
    <t>741110042</t>
  </si>
  <si>
    <t>Montáž trubka plastová ohebná D přes 23 do 35 mm uložená pevně</t>
  </si>
  <si>
    <t>-197793923</t>
  </si>
  <si>
    <t>34571063</t>
  </si>
  <si>
    <t>trubka elektroinstalační ohebná z PVC (ČSN) 2323</t>
  </si>
  <si>
    <t>2087382448</t>
  </si>
  <si>
    <t>741112061</t>
  </si>
  <si>
    <t>Montáž krabice přístrojová zapuštěná plastová kruhová</t>
  </si>
  <si>
    <t>-42303420</t>
  </si>
  <si>
    <t>34571450</t>
  </si>
  <si>
    <t>krabice pod omítku PVC přístrojová kruhová D 70mm</t>
  </si>
  <si>
    <t>-409318120</t>
  </si>
  <si>
    <t>741112101</t>
  </si>
  <si>
    <t>Montáž rozvodka zapuštěná plastová kruhová</t>
  </si>
  <si>
    <t>1514940434</t>
  </si>
  <si>
    <t>34571521</t>
  </si>
  <si>
    <t>krabice pod omítku PVC odbočná kruhová D 70mm s víčkem a svorkovnicí</t>
  </si>
  <si>
    <t>-658989200</t>
  </si>
  <si>
    <t>741122015</t>
  </si>
  <si>
    <t>Montáž kabel Cu bez ukončení uložený pod omítku plný kulatý 3x1,5 mm2 (např. CYKY)</t>
  </si>
  <si>
    <t>-819672159</t>
  </si>
  <si>
    <t>34111030</t>
  </si>
  <si>
    <t>kabel instalační jádro Cu plné izolace PVC plášť PVC 450/750V (CYKY) 3x1,5mm2</t>
  </si>
  <si>
    <t>1699987554</t>
  </si>
  <si>
    <t>Pol1</t>
  </si>
  <si>
    <t>kabel instalační jádro Cu plné izolace PVC plášť PVC 450/750V (CYKY) 3x1,5mm2 - PRAFlaDur P60-R</t>
  </si>
  <si>
    <t>-556682173</t>
  </si>
  <si>
    <t>741122016</t>
  </si>
  <si>
    <t>Montáž kabel Cu bez ukončení uložený pod omítku plný kulatý 3x2,5 až 6 mm2 (např. CYKY)</t>
  </si>
  <si>
    <t>1520638398</t>
  </si>
  <si>
    <t>34111036</t>
  </si>
  <si>
    <t>kabel instalační jádro Cu plné izolace PVC plášť PVC 450/750V (CYKY) 3x2,5mm2</t>
  </si>
  <si>
    <t>-1369330990</t>
  </si>
  <si>
    <t>741122031</t>
  </si>
  <si>
    <t>Montáž kabel Cu bez ukončení uložený pod omítku plný kulatý 5x1,5 až 2,5 mm2 (např. CYKY)</t>
  </si>
  <si>
    <t>382989236</t>
  </si>
  <si>
    <t>34111090</t>
  </si>
  <si>
    <t>kabel instalační jádro Cu plné izolace PVC plášť PVC 450/750V (CYKY) 5x1,5mm2</t>
  </si>
  <si>
    <t>2110218009</t>
  </si>
  <si>
    <t>Pol2</t>
  </si>
  <si>
    <t>kabel instalační jádro Cu plné izolace PVC plášť PVC 450/750V (CYKY) 5x1,5mm2-PRAFlaDur P60-R</t>
  </si>
  <si>
    <t>1039110057</t>
  </si>
  <si>
    <t>Pol3</t>
  </si>
  <si>
    <t>kabel instalační jádro Cu plné izolace PVC plášť PVC 450/750V (CYKY) 5x2,5mm2</t>
  </si>
  <si>
    <t>-1642514363</t>
  </si>
  <si>
    <t>741122033</t>
  </si>
  <si>
    <t>Montáž kabel Cu bez ukončení uložený pod omítku plný kulatý 5x6 až 10 mm2 (např. CYKY)</t>
  </si>
  <si>
    <t>-312771217</t>
  </si>
  <si>
    <t>Pol4</t>
  </si>
  <si>
    <t>kabel instalační jádro Cu plné izolace PVC plášť PVC 450/750V (CYKY) 5x6mm2</t>
  </si>
  <si>
    <t>1208923516</t>
  </si>
  <si>
    <t>34113034</t>
  </si>
  <si>
    <t>kabel instalační jádro Cu plné izolace PVC plášť PVC 450/750V (CYKY) 5x10mm2</t>
  </si>
  <si>
    <t>975327073</t>
  </si>
  <si>
    <t>741122034</t>
  </si>
  <si>
    <t>Montáž kabel Cu bez ukončení uložený pod omítku plný kulatý 5x25 až 35 mm2 (např. CYKY)</t>
  </si>
  <si>
    <t>1780350570</t>
  </si>
  <si>
    <t>34113035</t>
  </si>
  <si>
    <t>kabel instalační jádro Cu plné izolace PVC plášť PVC 450/750V (CYKY) 5x16mm2</t>
  </si>
  <si>
    <t>1261377886</t>
  </si>
  <si>
    <t>Poznámka k položce:_x000D_
Poznámka k položce: CYKY, průměr kabelu 20,4mm</t>
  </si>
  <si>
    <t>14*1,15 "Přepočtené koeficientem množství</t>
  </si>
  <si>
    <t>741210001</t>
  </si>
  <si>
    <t>Montáž rozvodnice oceloplechová nebo plastová běžná do 20 kg</t>
  </si>
  <si>
    <t>-204833037</t>
  </si>
  <si>
    <t>741210003</t>
  </si>
  <si>
    <t>Montáž rozvodnice oceloplechová nebo plastová běžná do 100 kg</t>
  </si>
  <si>
    <t>1751604041</t>
  </si>
  <si>
    <t>741310101</t>
  </si>
  <si>
    <t>Montáž spínač (polo)zapuštěný bezšroubové připojení 1-jednopólový se zapojením vodičů</t>
  </si>
  <si>
    <t>522875351</t>
  </si>
  <si>
    <t>34539010</t>
  </si>
  <si>
    <t>přístroj spínače jednopólového, řazení 1, 1So bezšroubové svorky</t>
  </si>
  <si>
    <t>-2053643772</t>
  </si>
  <si>
    <t>34539049</t>
  </si>
  <si>
    <t>kryt spínače jednoduchý</t>
  </si>
  <si>
    <t>708604378</t>
  </si>
  <si>
    <t>34539059</t>
  </si>
  <si>
    <t>rámeček jednonásobný</t>
  </si>
  <si>
    <t>1475604515</t>
  </si>
  <si>
    <t>741310121</t>
  </si>
  <si>
    <t>Montáž přepínač (polo)zapuštěný bezšroubové připojení 5-seriový se zapojením vodičů</t>
  </si>
  <si>
    <t>-708425746</t>
  </si>
  <si>
    <t>34539012</t>
  </si>
  <si>
    <t>přístroj přepínače sériového, řazení 5 bezšroubové svorky</t>
  </si>
  <si>
    <t>-281851758</t>
  </si>
  <si>
    <t>34539050</t>
  </si>
  <si>
    <t>kryt spínače dělený</t>
  </si>
  <si>
    <t>1389616335</t>
  </si>
  <si>
    <t>703708227</t>
  </si>
  <si>
    <t>741310122</t>
  </si>
  <si>
    <t>Montáž přepínač (polo)zapuštěný bezšroubové připojení 6-střídavý se zapojením vodičů</t>
  </si>
  <si>
    <t>1507740894</t>
  </si>
  <si>
    <t>34539016</t>
  </si>
  <si>
    <t>přístroj přepínače střídavého, řazení 6, 6So, 6S bezšroubové svorky</t>
  </si>
  <si>
    <t>-456932508</t>
  </si>
  <si>
    <t>1391961388</t>
  </si>
  <si>
    <t>-372204800</t>
  </si>
  <si>
    <t>741310126</t>
  </si>
  <si>
    <t>Montáž přepínač (polo)zapuštěný bezšroubové připojení 7-křížový se zapojením vodičů</t>
  </si>
  <si>
    <t>-1919343588</t>
  </si>
  <si>
    <t>34539014</t>
  </si>
  <si>
    <t>přístroj přepínače křížového, řazení 7, 7So bezšroubové svorky</t>
  </si>
  <si>
    <t>1421515461</t>
  </si>
  <si>
    <t>2041376674</t>
  </si>
  <si>
    <t>1066160554</t>
  </si>
  <si>
    <t>741310251</t>
  </si>
  <si>
    <t>Montáž spínač (polo)zapuštěný šroubové připojení 1-jednopólových prostředí venkovní/mokré se zapojením vodičů</t>
  </si>
  <si>
    <t>289041619</t>
  </si>
  <si>
    <t>34535025</t>
  </si>
  <si>
    <t>přístroj spínače zápustného jednopólového, s krytem, řazení 1, IP44, šroubové svorky</t>
  </si>
  <si>
    <t>-627354570</t>
  </si>
  <si>
    <t>2013664822</t>
  </si>
  <si>
    <t>741311004</t>
  </si>
  <si>
    <t>Montáž čidlo pohybu nástěnné se zapojením vodičů</t>
  </si>
  <si>
    <t>1438648127</t>
  </si>
  <si>
    <t>Pol5</t>
  </si>
  <si>
    <t>Senzor přítomnosti</t>
  </si>
  <si>
    <t>1733908276</t>
  </si>
  <si>
    <t>741313002</t>
  </si>
  <si>
    <t>Montáž zásuvka (polo)zapuštěná bezšroubové připojení 2P+PE dvojí zapojení - průběžná se zapojením vodičů</t>
  </si>
  <si>
    <t>1379224384</t>
  </si>
  <si>
    <t>34555241</t>
  </si>
  <si>
    <t>přístroj zásuvky zápustné jednonásobné, krytka s clonkami, bezšroubové svorky</t>
  </si>
  <si>
    <t>988371022</t>
  </si>
  <si>
    <t>-1906392291</t>
  </si>
  <si>
    <t>741-R 3</t>
  </si>
  <si>
    <t>Montáž reprodoturu</t>
  </si>
  <si>
    <t>-929690713</t>
  </si>
  <si>
    <t>SV R-18</t>
  </si>
  <si>
    <t>Reproduktor nástěnný</t>
  </si>
  <si>
    <t>761948803</t>
  </si>
  <si>
    <t>R 74125-1</t>
  </si>
  <si>
    <t>Montáž dvojzásuvka (polo)zapuštěná šroubově</t>
  </si>
  <si>
    <t>2081484384</t>
  </si>
  <si>
    <t>R-3452-1</t>
  </si>
  <si>
    <t>Zásuvka dvojnásobná s clonkami ,rámeček šroubové svorky</t>
  </si>
  <si>
    <t>-356394872</t>
  </si>
  <si>
    <t>R741-1</t>
  </si>
  <si>
    <t>Montáž proplacjhového odpínacího tlačítka Total stop</t>
  </si>
  <si>
    <t>-1344256515</t>
  </si>
  <si>
    <t>SV-R1</t>
  </si>
  <si>
    <t>-493456795</t>
  </si>
  <si>
    <t>SC R2</t>
  </si>
  <si>
    <t>Světelný vývod 230V bez určení strop/ svítidlo IP20+IPE 44</t>
  </si>
  <si>
    <t>2054920037</t>
  </si>
  <si>
    <t>SV-R3</t>
  </si>
  <si>
    <t>Svítidlo na schodišti , ,hydrant PHP</t>
  </si>
  <si>
    <t>-281026681</t>
  </si>
  <si>
    <t>SV -R4</t>
  </si>
  <si>
    <t>Svítidlo 2</t>
  </si>
  <si>
    <t>-591759237</t>
  </si>
  <si>
    <t>SV -R5</t>
  </si>
  <si>
    <t>Svítidla3</t>
  </si>
  <si>
    <t>421212511</t>
  </si>
  <si>
    <t>SV-R6</t>
  </si>
  <si>
    <t>Svítidla 6</t>
  </si>
  <si>
    <t>1999884092</t>
  </si>
  <si>
    <t>SV-R8</t>
  </si>
  <si>
    <t>Svítidla 7</t>
  </si>
  <si>
    <t>1452024066</t>
  </si>
  <si>
    <t>SV-R-9</t>
  </si>
  <si>
    <t>Svitidla 8</t>
  </si>
  <si>
    <t>-486508589</t>
  </si>
  <si>
    <t>SV R-10</t>
  </si>
  <si>
    <t>Svítidlo 9</t>
  </si>
  <si>
    <t>1735028333</t>
  </si>
  <si>
    <t>SV - R 11</t>
  </si>
  <si>
    <t>Svítidlo 11</t>
  </si>
  <si>
    <t>2022078354</t>
  </si>
  <si>
    <t>SV-R-12</t>
  </si>
  <si>
    <t>Svitidlo 15</t>
  </si>
  <si>
    <t>-907111679</t>
  </si>
  <si>
    <t>SV -R11</t>
  </si>
  <si>
    <t>Svítidlo 16</t>
  </si>
  <si>
    <t>1289452820</t>
  </si>
  <si>
    <t>SV R-17</t>
  </si>
  <si>
    <t>Svitidlo 17</t>
  </si>
  <si>
    <t>-584948343</t>
  </si>
  <si>
    <t>R-741-3</t>
  </si>
  <si>
    <t>Montáž nástěnných hodin</t>
  </si>
  <si>
    <t>273297061</t>
  </si>
  <si>
    <t>R 741-5</t>
  </si>
  <si>
    <t>Hodiny formát HH-MM:SS napájení - nerez</t>
  </si>
  <si>
    <t>-113050695</t>
  </si>
  <si>
    <t>R74125-1</t>
  </si>
  <si>
    <t>Montáž podlahové krabice komplet</t>
  </si>
  <si>
    <t>115304948</t>
  </si>
  <si>
    <t>R 741-25</t>
  </si>
  <si>
    <t>Podlahové krabice 4*230 V ,2*RJ45</t>
  </si>
  <si>
    <t>-451312569</t>
  </si>
  <si>
    <t>741330731</t>
  </si>
  <si>
    <t>Montáž relé pomocné ventilátorové se zapojením vodičů</t>
  </si>
  <si>
    <t>-981285445</t>
  </si>
  <si>
    <t>10.069.937</t>
  </si>
  <si>
    <t>694536135</t>
  </si>
  <si>
    <t>741330732-R</t>
  </si>
  <si>
    <t>Montáž/zapojení ventilátoru</t>
  </si>
  <si>
    <t>1893491788</t>
  </si>
  <si>
    <t>42914101</t>
  </si>
  <si>
    <t>ventilátor axiální potrubní skříň z plastu průtok 100m3/h IP44 13W D 100mm</t>
  </si>
  <si>
    <t>-2082670527</t>
  </si>
  <si>
    <t>741410021</t>
  </si>
  <si>
    <t>Montáž vodič uzemňovací pásek průřezu do 120 mm2 v městské zástavbě v zemi</t>
  </si>
  <si>
    <t>1953138365</t>
  </si>
  <si>
    <t>35442062</t>
  </si>
  <si>
    <t>pás zemnící 30x4mm FeZn</t>
  </si>
  <si>
    <t>888121968</t>
  </si>
  <si>
    <t>104*0,95</t>
  </si>
  <si>
    <t>741420001</t>
  </si>
  <si>
    <t>Montáž drát nebo lano hromosvodné svodové D do 10 mm s podpěrou</t>
  </si>
  <si>
    <t>-995594720</t>
  </si>
  <si>
    <t>35441077</t>
  </si>
  <si>
    <t>drát D 8mm AlMgSi</t>
  </si>
  <si>
    <t>1524751102</t>
  </si>
  <si>
    <t>150*0,135</t>
  </si>
  <si>
    <t>35441415</t>
  </si>
  <si>
    <t>podpěra vedení FeZn do zdiva 150mm</t>
  </si>
  <si>
    <t>-1875544084</t>
  </si>
  <si>
    <t>60/2</t>
  </si>
  <si>
    <t>35441470</t>
  </si>
  <si>
    <t>podpěra vedení FeZn pod taškovou krytinu 100mm</t>
  </si>
  <si>
    <t>-1728182461</t>
  </si>
  <si>
    <t>35441706</t>
  </si>
  <si>
    <t>podpěra vedení hromosvodu na hřebenáče - 120-200/60-100mm, nerez</t>
  </si>
  <si>
    <t>238830286</t>
  </si>
  <si>
    <t>741420021</t>
  </si>
  <si>
    <t>Montáž svorka hromosvodná se 2 šrouby</t>
  </si>
  <si>
    <t>-159187488</t>
  </si>
  <si>
    <t>35441885</t>
  </si>
  <si>
    <t>svorka spojovací pro lano D 8-10mm</t>
  </si>
  <si>
    <t>-2057293691</t>
  </si>
  <si>
    <t>1457436495</t>
  </si>
  <si>
    <t>35431003</t>
  </si>
  <si>
    <t>svorka uzemnění AlMgSi univerzální s 1 příložkou</t>
  </si>
  <si>
    <t>-1150156856</t>
  </si>
  <si>
    <t>Poznámka k položce:_x000D_
Poznámka k položce: SUA Al</t>
  </si>
  <si>
    <t>741420022</t>
  </si>
  <si>
    <t>Montáž svorka hromosvodná se 3 a více šrouby</t>
  </si>
  <si>
    <t>-363519797</t>
  </si>
  <si>
    <t>35442034</t>
  </si>
  <si>
    <t>svorka uzemnění nerez zkušební, 81mm</t>
  </si>
  <si>
    <t>526073896</t>
  </si>
  <si>
    <t>-1551275510</t>
  </si>
  <si>
    <t>6+10</t>
  </si>
  <si>
    <t>35441996</t>
  </si>
  <si>
    <t>svorka odbočovací a spojovací pro spojování kruhových a páskových vodičů, FeZn</t>
  </si>
  <si>
    <t>-856509631</t>
  </si>
  <si>
    <t>35441986</t>
  </si>
  <si>
    <t>svorka odbočovací a spojovací pro pásek 30x4mm, FeZn</t>
  </si>
  <si>
    <t>-776607471</t>
  </si>
  <si>
    <t>741420023</t>
  </si>
  <si>
    <t>Montáž svorka hromosvodná na okapové žlaby</t>
  </si>
  <si>
    <t>21073754</t>
  </si>
  <si>
    <t>35442042</t>
  </si>
  <si>
    <t>svorka uzemnění nerez na okapové žlaby</t>
  </si>
  <si>
    <t>-2132817445</t>
  </si>
  <si>
    <t>741420051</t>
  </si>
  <si>
    <t>Montáž vedení hromosvodné-úhelník nebo trubka s držáky do zdiva</t>
  </si>
  <si>
    <t>978322013</t>
  </si>
  <si>
    <t>35441831</t>
  </si>
  <si>
    <t>úhelník ochranný na ochranu svodu - 2000mm, FeZn</t>
  </si>
  <si>
    <t>895691995</t>
  </si>
  <si>
    <t>35441836</t>
  </si>
  <si>
    <t>držák ochranného úhelníku do zdiva, FeZn</t>
  </si>
  <si>
    <t>2072068742</t>
  </si>
  <si>
    <t>6*2 "Přepočtené koeficientem množství</t>
  </si>
  <si>
    <t>741420054</t>
  </si>
  <si>
    <t>Montáž vedení hromosvodné-tvarování prvku</t>
  </si>
  <si>
    <t>791972475</t>
  </si>
  <si>
    <t>741420083</t>
  </si>
  <si>
    <t>Montáž vedení hromosvodné-štítek k označení svodu</t>
  </si>
  <si>
    <t>115606782</t>
  </si>
  <si>
    <t>35442110</t>
  </si>
  <si>
    <t>štítek plastový - čísla svodů</t>
  </si>
  <si>
    <t>1086551324</t>
  </si>
  <si>
    <t>35442115</t>
  </si>
  <si>
    <t>štítek plastový - uzemnění</t>
  </si>
  <si>
    <t>-969191449</t>
  </si>
  <si>
    <t>741430004</t>
  </si>
  <si>
    <t>Montáž tyč jímací délky do 3 m na střešní hřeben</t>
  </si>
  <si>
    <t>1635100605</t>
  </si>
  <si>
    <t>35441061</t>
  </si>
  <si>
    <t>tyč jímací s kovaným hrotem 2000mm FeZn</t>
  </si>
  <si>
    <t>-1010472680</t>
  </si>
  <si>
    <t>35442153</t>
  </si>
  <si>
    <t>tyč jímací s rovným koncem 16/10 3000 (2000/1000)mm AlMgSi</t>
  </si>
  <si>
    <t>-835840676</t>
  </si>
  <si>
    <t>741440031</t>
  </si>
  <si>
    <t>Montáž tyč zemnicí dl do 2 m</t>
  </si>
  <si>
    <t>1424938681</t>
  </si>
  <si>
    <t>35442127</t>
  </si>
  <si>
    <t>tyč zemnící 1,5 m FeZn se svorkou</t>
  </si>
  <si>
    <t>-1078323168</t>
  </si>
  <si>
    <t>741811011</t>
  </si>
  <si>
    <t>Kontrola rozvaděč nn silový hmotnosti do 200 kg</t>
  </si>
  <si>
    <t>-274510936</t>
  </si>
  <si>
    <t>741811020-R</t>
  </si>
  <si>
    <t>Oživení rozvaděče s běžnou výstrojí</t>
  </si>
  <si>
    <t>-1294717241</t>
  </si>
  <si>
    <t>Poznámka k položce:_x000D_
Poznámka k položce: zapojení a popis R-FVE, R-VÝTAH, R-VZT</t>
  </si>
  <si>
    <t>741811021</t>
  </si>
  <si>
    <t>Oživení rozvaděče se složitou výstrojí</t>
  </si>
  <si>
    <t>-385943543</t>
  </si>
  <si>
    <t>Poznámka k položce:_x000D_
Poznámka k položce: zapojení a popis RIS, ER, RH, R1.1, R2.1, R3.1</t>
  </si>
  <si>
    <t>741811023-R</t>
  </si>
  <si>
    <t>Zapojení skříně HOP/POP</t>
  </si>
  <si>
    <t>-820556250</t>
  </si>
  <si>
    <t>741820011</t>
  </si>
  <si>
    <t>Měření zemnící síť dl pásku do 100 m</t>
  </si>
  <si>
    <t>1674437097</t>
  </si>
  <si>
    <t>998741202</t>
  </si>
  <si>
    <t>Přesun hmot procentní pro silnoproud v objektech v přes 6 do 12 m</t>
  </si>
  <si>
    <t>-1235210940</t>
  </si>
  <si>
    <t>998741292</t>
  </si>
  <si>
    <t>Příplatek k přesunu hmot procentní 741 za zvětšený přesun do 100 m</t>
  </si>
  <si>
    <t>-1854197079</t>
  </si>
  <si>
    <t>998741300</t>
  </si>
  <si>
    <t>Podružný materiál</t>
  </si>
  <si>
    <t>-1806141391</t>
  </si>
  <si>
    <t>Poznámka k položce:_x000D_
Poznámka k položce: platí pro oddíly 741, 750</t>
  </si>
  <si>
    <t>Pol10</t>
  </si>
  <si>
    <t>Montáž poplachového odpínacího tlačítka Total Stop</t>
  </si>
  <si>
    <t>442201803</t>
  </si>
  <si>
    <t>Pol11</t>
  </si>
  <si>
    <t>Světelný vývod 230V bez určení zdroje strop / svítidlo IP20 + IP44</t>
  </si>
  <si>
    <t>846361728</t>
  </si>
  <si>
    <t>Pol12</t>
  </si>
  <si>
    <t>-179087398</t>
  </si>
  <si>
    <t>Pol13</t>
  </si>
  <si>
    <t>Montáž reproduktoru</t>
  </si>
  <si>
    <t>1795425099</t>
  </si>
  <si>
    <t>Pol6</t>
  </si>
  <si>
    <t>Montáž dvojzásuvka (polo)zapuštěná šroubové připojení 2x(2P+PE) se zapojením vodičů</t>
  </si>
  <si>
    <t>1992614708</t>
  </si>
  <si>
    <t>Pol7</t>
  </si>
  <si>
    <t>zásuvka dvojnásobná s clonkami, rámečkem, šroubové svorky</t>
  </si>
  <si>
    <t>1948837270</t>
  </si>
  <si>
    <t>Pol8</t>
  </si>
  <si>
    <t>1789396002</t>
  </si>
  <si>
    <t>Pol9</t>
  </si>
  <si>
    <t>Podlahová krabice 4x230V, 2xRJ45</t>
  </si>
  <si>
    <t>-93548055</t>
  </si>
  <si>
    <t>742</t>
  </si>
  <si>
    <t>Elektroinstalace - slaboproud</t>
  </si>
  <si>
    <t>750</t>
  </si>
  <si>
    <t>Elektromontáže - rozváděče</t>
  </si>
  <si>
    <t>rozv. RE</t>
  </si>
  <si>
    <t>elektroměrový rozváděč, do zdi, ČEZ/32A/PV(příprava)</t>
  </si>
  <si>
    <t>2111931535</t>
  </si>
  <si>
    <t>rozv. RIS</t>
  </si>
  <si>
    <t>přípojková skříň do zdi, vč. pojistek</t>
  </si>
  <si>
    <t>-1889163603</t>
  </si>
  <si>
    <t>rozv. RH</t>
  </si>
  <si>
    <t>rozvodnice pro páteřní rozvody</t>
  </si>
  <si>
    <t>-347933473</t>
  </si>
  <si>
    <t>rozv. R1.1</t>
  </si>
  <si>
    <t>PATROVÝ ROZVADĚČ R1.1</t>
  </si>
  <si>
    <t>792796438</t>
  </si>
  <si>
    <t>rozv. R2.1</t>
  </si>
  <si>
    <t>PATROVÝ ROZVADĚČ R2.1</t>
  </si>
  <si>
    <t>-1238395969</t>
  </si>
  <si>
    <t>rozv. R3.1</t>
  </si>
  <si>
    <t>PATROVÝ ROZVADĚČ R3.1</t>
  </si>
  <si>
    <t>-2102340980</t>
  </si>
  <si>
    <t>rozv. R-FVE</t>
  </si>
  <si>
    <t>ROZVADĚČ R-FVE</t>
  </si>
  <si>
    <t>-469891471</t>
  </si>
  <si>
    <t>rozv. R-VÝTAH</t>
  </si>
  <si>
    <t>ROZVADĚČ R-VÝTAH</t>
  </si>
  <si>
    <t>1857080150</t>
  </si>
  <si>
    <t>rozv. R-VZT</t>
  </si>
  <si>
    <t>ROZVADĚČ R-VZT</t>
  </si>
  <si>
    <t>-610285163</t>
  </si>
  <si>
    <t>999HOP</t>
  </si>
  <si>
    <t>skříň hlavního ochranného pospojování, vč. svorkovnice - komplet</t>
  </si>
  <si>
    <t>-619414615</t>
  </si>
  <si>
    <t>46-M</t>
  </si>
  <si>
    <t>Zemní práce při extr.mont.pracích</t>
  </si>
  <si>
    <t>460941121</t>
  </si>
  <si>
    <t>Vyplnění a omítnutí rýh při elektroinstalacích ve stropech hl přes 3 do 5 cm a š do 5 cm</t>
  </si>
  <si>
    <t>-469371032</t>
  </si>
  <si>
    <t>468091312</t>
  </si>
  <si>
    <t>Vysekání kapes a výklenků ve zdivu cihelném pro krabice 10x10x8 cm</t>
  </si>
  <si>
    <t>800434510</t>
  </si>
  <si>
    <t>468101421</t>
  </si>
  <si>
    <t>Vysekání rýh pro montáž trubek a kabelů v cihelných zdech hl přes 3 do 5 cm a š do 5 cm</t>
  </si>
  <si>
    <t>-1751735880</t>
  </si>
  <si>
    <t>469971111</t>
  </si>
  <si>
    <t>Svislá doprava suti a vybouraných hmot při elektromontážích za první podlaží</t>
  </si>
  <si>
    <t>-1352522081</t>
  </si>
  <si>
    <t>469972111</t>
  </si>
  <si>
    <t>Odvoz suti a vybouraných hmot při elektromontážích do 1 km</t>
  </si>
  <si>
    <t>1261539660</t>
  </si>
  <si>
    <t>469972121</t>
  </si>
  <si>
    <t>Příplatek k odvozu suti a vybouraných hmot při elektromontážích za každý další 1 km</t>
  </si>
  <si>
    <t>356495219</t>
  </si>
  <si>
    <t>2,5*20 "Přepočtené koeficientem množství</t>
  </si>
  <si>
    <t>469973113</t>
  </si>
  <si>
    <t>Poplatek za uložení na skládce (skládkovné) stavebního odpadu cihelného kód odpadu 17 01 02</t>
  </si>
  <si>
    <t>-610474021</t>
  </si>
  <si>
    <t>PPV</t>
  </si>
  <si>
    <t>Podíl přidružených výkonů</t>
  </si>
  <si>
    <t>1199458423</t>
  </si>
  <si>
    <t>22-M</t>
  </si>
  <si>
    <t>Montáže - slaboproud</t>
  </si>
  <si>
    <t>742121001</t>
  </si>
  <si>
    <t>Montáž kabelů sdělovacích pro vnitřní rozvody do 15 žil</t>
  </si>
  <si>
    <t>7321713</t>
  </si>
  <si>
    <t>Pol14</t>
  </si>
  <si>
    <t>kabel datový jádro Cu plné plášť PVC (U/UTP) kategorie 6</t>
  </si>
  <si>
    <t>206111775</t>
  </si>
  <si>
    <t>Poznámka k položce:_x000D_
Poznámka k položce: U/UTP, průměr kabelu 5mm</t>
  </si>
  <si>
    <t>1188*1,2 "Přepočtené koeficientem množství</t>
  </si>
  <si>
    <t>135074924</t>
  </si>
  <si>
    <t>Pol15</t>
  </si>
  <si>
    <t>kabel CYSY 2x2,5 - repro</t>
  </si>
  <si>
    <t>-117926771</t>
  </si>
  <si>
    <t>Pol16</t>
  </si>
  <si>
    <t>Montáž tlačítka pro ovládání DALI</t>
  </si>
  <si>
    <t>1568551688</t>
  </si>
  <si>
    <t>Pol17</t>
  </si>
  <si>
    <t>Tlačítko 5-ti pólové</t>
  </si>
  <si>
    <t>-660433987</t>
  </si>
  <si>
    <t>742330044</t>
  </si>
  <si>
    <t>Montáž datové zásuvky 1 až 6 pozic</t>
  </si>
  <si>
    <t>-45512330</t>
  </si>
  <si>
    <t>1000005118</t>
  </si>
  <si>
    <t>ABB 5014A-A100 B Kryt zásuvky komunikační (pro nosnou masku) 04-Tango</t>
  </si>
  <si>
    <t>179856121</t>
  </si>
  <si>
    <t>ABB.5014AB1018</t>
  </si>
  <si>
    <t>Maska nosná pro 1 komunikační zásuvky keystone</t>
  </si>
  <si>
    <t>-344277941</t>
  </si>
  <si>
    <t>Poznámka k položce:_x000D_
Poznámka k položce: černá</t>
  </si>
  <si>
    <t>-274311362</t>
  </si>
  <si>
    <t>10.096.962</t>
  </si>
  <si>
    <t>Konektor RJ45 02-399-48 kat.6 FTP</t>
  </si>
  <si>
    <t>1271452526</t>
  </si>
  <si>
    <t>Poznámka k položce:_x000D_
Poznámka k položce: Datakonektor RJ45 FTP kat. 6 (nestíněný)</t>
  </si>
  <si>
    <t>742330051</t>
  </si>
  <si>
    <t>Popis portu datové zásuvky</t>
  </si>
  <si>
    <t>500246696</t>
  </si>
  <si>
    <t>742330052</t>
  </si>
  <si>
    <t>Popis portů patchpanelu</t>
  </si>
  <si>
    <t>-763064550</t>
  </si>
  <si>
    <t>742330101</t>
  </si>
  <si>
    <t>Měření metalického segmentu s vyhotovením protokolu</t>
  </si>
  <si>
    <t>1326896984</t>
  </si>
  <si>
    <t>998742202</t>
  </si>
  <si>
    <t>Přesun hmot procentní pro slaboproud v objektech v do 12 m</t>
  </si>
  <si>
    <t>-280687558</t>
  </si>
  <si>
    <t>998742292</t>
  </si>
  <si>
    <t>Příplatek k přesunu hmot procentní 742 za zvětšený přesun do 100 m</t>
  </si>
  <si>
    <t>-1627755584</t>
  </si>
  <si>
    <t>998742300</t>
  </si>
  <si>
    <t>1912499249</t>
  </si>
  <si>
    <t>RACK</t>
  </si>
  <si>
    <t>RACK 12U, černý, prosklené dveře vč. Patchpanelu 2x 48port, switch 2x 48port, zdrojová lišta vč. montáže</t>
  </si>
  <si>
    <t>-683703139</t>
  </si>
  <si>
    <t>Hodinové zúčtovací sazby</t>
  </si>
  <si>
    <t>HZS2231.1</t>
  </si>
  <si>
    <t>Hodinová zúčtovací sazba elektrikář - demontáže stávající elektroinstalace</t>
  </si>
  <si>
    <t>-1411577092</t>
  </si>
  <si>
    <t>HZS2231.2</t>
  </si>
  <si>
    <t>Hodinová zúčtovací sazba elektrikář - stavební přípomoci</t>
  </si>
  <si>
    <t>-1403669111</t>
  </si>
  <si>
    <t>HZS2231.3</t>
  </si>
  <si>
    <t>Hodinová zúčtovací sazba elektrikář - úklid pracoviště</t>
  </si>
  <si>
    <t>618710902</t>
  </si>
  <si>
    <t>HZS2232.1</t>
  </si>
  <si>
    <t>Hodinová zúčtovací sazba elektrikář odborný - napojení na stávající elektroinstalaci</t>
  </si>
  <si>
    <t>1710479192</t>
  </si>
  <si>
    <t>HZS2232.2</t>
  </si>
  <si>
    <t>Hodinová zúčtovací sazba elektrikář odborný - spolupráce s revizním technikem při revizi</t>
  </si>
  <si>
    <t>910799601</t>
  </si>
  <si>
    <t>HZS2232.3</t>
  </si>
  <si>
    <t>Hodinová zúčtovací sazba elektrikář odborný - spolupráce s ostatními profesemi, koordinace na stavbě</t>
  </si>
  <si>
    <t>-807276456</t>
  </si>
  <si>
    <t>HZS2232.4</t>
  </si>
  <si>
    <t>Hodinová zúčtovací sazba elektrikář odborný - práce nespecifikované ceníkem</t>
  </si>
  <si>
    <t>1491537925</t>
  </si>
  <si>
    <t>Vedlejší rozpočtové náklady</t>
  </si>
  <si>
    <t>VRN1</t>
  </si>
  <si>
    <t>Průzkumné, geodetické a projektové práce</t>
  </si>
  <si>
    <t>013254000</t>
  </si>
  <si>
    <t>Dokumentace skutečného provedení stavby</t>
  </si>
  <si>
    <t>-1406856889</t>
  </si>
  <si>
    <t>VRN6</t>
  </si>
  <si>
    <t>Územní vlivy</t>
  </si>
  <si>
    <t>065002000</t>
  </si>
  <si>
    <t>Mimostaveništní doprava materiálů</t>
  </si>
  <si>
    <t>-1394591246</t>
  </si>
  <si>
    <t>VRN9</t>
  </si>
  <si>
    <t>Ostatní náklady</t>
  </si>
  <si>
    <t>092103001</t>
  </si>
  <si>
    <t>Náklady na zkušební provoz</t>
  </si>
  <si>
    <t>1852156878</t>
  </si>
  <si>
    <t>092203000</t>
  </si>
  <si>
    <t>Náklady na zaškolení</t>
  </si>
  <si>
    <t>-1433429922</t>
  </si>
  <si>
    <t>04 - D1.4 Vzduchotechnika</t>
  </si>
  <si>
    <t>D1 - ZŠ SLATINICE</t>
  </si>
  <si>
    <t xml:space="preserve">    PSV - Z1 Sklep   (1.PP)</t>
  </si>
  <si>
    <t xml:space="preserve">    D2 - Z1 Sklep   (1.PP)   (potrubí)</t>
  </si>
  <si>
    <t xml:space="preserve">    D3 - Z2 Místnosti   (1.NP)</t>
  </si>
  <si>
    <t xml:space="preserve">    D4 - Z2 Místnosti   (1.NP)    (potrubí)</t>
  </si>
  <si>
    <t xml:space="preserve">    D5 - Z3 Hygienické zařízení   (3.NP)</t>
  </si>
  <si>
    <t xml:space="preserve">    D6 - Z3 Hygienické zařízení   (3.NP)   (potrubí)</t>
  </si>
  <si>
    <t xml:space="preserve">    D7 - Izolace</t>
  </si>
  <si>
    <t xml:space="preserve">    D8 - Montážní materiál</t>
  </si>
  <si>
    <t xml:space="preserve">    HSV - Lešení</t>
  </si>
  <si>
    <t xml:space="preserve">    MON - Všeobecné výkony</t>
  </si>
  <si>
    <t>D1</t>
  </si>
  <si>
    <t>ZŠ SLATINICE</t>
  </si>
  <si>
    <t>Z1 Sklep   (1.PP)</t>
  </si>
  <si>
    <t>1.001</t>
  </si>
  <si>
    <t>282554471</t>
  </si>
  <si>
    <t>1.002</t>
  </si>
  <si>
    <t>Programovatelný doběhový spínač DT 4</t>
  </si>
  <si>
    <t>-2044753520</t>
  </si>
  <si>
    <t>1.004</t>
  </si>
  <si>
    <t>-1528664404</t>
  </si>
  <si>
    <t>1.005</t>
  </si>
  <si>
    <t>-376427059</t>
  </si>
  <si>
    <t>1.008</t>
  </si>
  <si>
    <t>-886518327</t>
  </si>
  <si>
    <t>1.010M</t>
  </si>
  <si>
    <t>Montáž</t>
  </si>
  <si>
    <t>-755515997</t>
  </si>
  <si>
    <t>D2</t>
  </si>
  <si>
    <t>Z1 Sklep   (1.PP)   (potrubí)</t>
  </si>
  <si>
    <t>1.128A</t>
  </si>
  <si>
    <t>Potrubí spiro DN 150 30% tvarovek</t>
  </si>
  <si>
    <t>-367545383</t>
  </si>
  <si>
    <t>1.130</t>
  </si>
  <si>
    <t>Potrubí spiro DN 200 30% tvarovek</t>
  </si>
  <si>
    <t>1683912227</t>
  </si>
  <si>
    <t>1.150M</t>
  </si>
  <si>
    <t>Montáž potrubí spiro</t>
  </si>
  <si>
    <t>-898060630</t>
  </si>
  <si>
    <t>D3</t>
  </si>
  <si>
    <t>Z2 Místnosti   (1.NP)</t>
  </si>
  <si>
    <t>2.001</t>
  </si>
  <si>
    <t>-783985077</t>
  </si>
  <si>
    <t>2.002</t>
  </si>
  <si>
    <t>-432785761</t>
  </si>
  <si>
    <t>2.003</t>
  </si>
  <si>
    <t>CPA -dotykový ovládací panel (pro regulaci CP)</t>
  </si>
  <si>
    <t>1159333426</t>
  </si>
  <si>
    <t>2.004</t>
  </si>
  <si>
    <t>1012777872</t>
  </si>
  <si>
    <t>2.006</t>
  </si>
  <si>
    <t>-1710717018</t>
  </si>
  <si>
    <t>2.007</t>
  </si>
  <si>
    <t>1270848732</t>
  </si>
  <si>
    <t>2.008</t>
  </si>
  <si>
    <t>1290201380</t>
  </si>
  <si>
    <t>2.009</t>
  </si>
  <si>
    <t>1173399951</t>
  </si>
  <si>
    <t>2.010</t>
  </si>
  <si>
    <t>Vyústka nastavitelná VNM 2A 280x225/R1 TPM 015/01</t>
  </si>
  <si>
    <t>-669207540</t>
  </si>
  <si>
    <t>2.012</t>
  </si>
  <si>
    <t>-2020218969</t>
  </si>
  <si>
    <t>2.013</t>
  </si>
  <si>
    <t>-874178831</t>
  </si>
  <si>
    <t>2.015</t>
  </si>
  <si>
    <t>1525867787</t>
  </si>
  <si>
    <t>2.020M</t>
  </si>
  <si>
    <t>1035536166</t>
  </si>
  <si>
    <t>D4</t>
  </si>
  <si>
    <t>Z2 Místnosti   (1.NP)    (potrubí)</t>
  </si>
  <si>
    <t>1.087</t>
  </si>
  <si>
    <t>Potrubí čtyřhranné sk.I pozink. průřezu od 0,03 do 0,07 m2</t>
  </si>
  <si>
    <t>1090397678</t>
  </si>
  <si>
    <t>1.127</t>
  </si>
  <si>
    <t>Potrubí spiro DN 100 30% tvarovek</t>
  </si>
  <si>
    <t>1464082223</t>
  </si>
  <si>
    <t>1.128</t>
  </si>
  <si>
    <t>Potrubí spiro DN 125 30% tvarovek</t>
  </si>
  <si>
    <t>-323573998</t>
  </si>
  <si>
    <t>1.129</t>
  </si>
  <si>
    <t>Potrubí spiro DN 160 30% tvarovek</t>
  </si>
  <si>
    <t>1306462719</t>
  </si>
  <si>
    <t>2.150M</t>
  </si>
  <si>
    <t>-852676463</t>
  </si>
  <si>
    <t>D5</t>
  </si>
  <si>
    <t>Z3 Hygienické zařízení   (3.NP)</t>
  </si>
  <si>
    <t>3.001</t>
  </si>
  <si>
    <t>-19076501</t>
  </si>
  <si>
    <t>3.002</t>
  </si>
  <si>
    <t>-840294517</t>
  </si>
  <si>
    <t>3.003</t>
  </si>
  <si>
    <t>-1900774827</t>
  </si>
  <si>
    <t>3.004</t>
  </si>
  <si>
    <t>Doběhový programovatelný spínač např. DT 4</t>
  </si>
  <si>
    <t>-1206810782</t>
  </si>
  <si>
    <t>3.006</t>
  </si>
  <si>
    <t>217199827</t>
  </si>
  <si>
    <t>3.007</t>
  </si>
  <si>
    <t>-694481086</t>
  </si>
  <si>
    <t>3.010</t>
  </si>
  <si>
    <t>-549262899</t>
  </si>
  <si>
    <t>3.011</t>
  </si>
  <si>
    <t>1467456032</t>
  </si>
  <si>
    <t>3,012</t>
  </si>
  <si>
    <t>-320968470</t>
  </si>
  <si>
    <t>3.014</t>
  </si>
  <si>
    <t>-715539514</t>
  </si>
  <si>
    <t>3.015</t>
  </si>
  <si>
    <t>-1943072754</t>
  </si>
  <si>
    <t>3.016</t>
  </si>
  <si>
    <t>800618904</t>
  </si>
  <si>
    <t>3.020</t>
  </si>
  <si>
    <t>-1779112556</t>
  </si>
  <si>
    <t>2.030M</t>
  </si>
  <si>
    <t>1490520274</t>
  </si>
  <si>
    <t>D6</t>
  </si>
  <si>
    <t>Z3 Hygienické zařízení   (3.NP)   (potrubí)</t>
  </si>
  <si>
    <t>-1032696516</t>
  </si>
  <si>
    <t>-1680778721</t>
  </si>
  <si>
    <t>-1864137674</t>
  </si>
  <si>
    <t>1.150M.1</t>
  </si>
  <si>
    <t>793898083</t>
  </si>
  <si>
    <t>D7</t>
  </si>
  <si>
    <t>Izolace</t>
  </si>
  <si>
    <t>20.004</t>
  </si>
  <si>
    <t>1007839459</t>
  </si>
  <si>
    <t>20.100M</t>
  </si>
  <si>
    <t>-1747824351</t>
  </si>
  <si>
    <t>D8</t>
  </si>
  <si>
    <t>Montážní materiál</t>
  </si>
  <si>
    <t>29.001</t>
  </si>
  <si>
    <t>Montážní a spojovací materiál, těsnící materiál</t>
  </si>
  <si>
    <t>-1513269618</t>
  </si>
  <si>
    <t>29.005 M</t>
  </si>
  <si>
    <t>-76539952</t>
  </si>
  <si>
    <t>Lešení</t>
  </si>
  <si>
    <t>941955001</t>
  </si>
  <si>
    <t>Lešení lehké pomocné v podlah do 1,2 m</t>
  </si>
  <si>
    <t>1937011465</t>
  </si>
  <si>
    <t>MON</t>
  </si>
  <si>
    <t>Všeobecné výkony</t>
  </si>
  <si>
    <t>35.001</t>
  </si>
  <si>
    <t>Zaregulování VZT</t>
  </si>
  <si>
    <t>-258353043</t>
  </si>
  <si>
    <t>35.002</t>
  </si>
  <si>
    <t>Komplexní vyzkoušení</t>
  </si>
  <si>
    <t>-1085042861</t>
  </si>
  <si>
    <t>VRN - Vedlejší náklady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</si>
  <si>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</si>
  <si>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</si>
  <si>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</si>
  <si>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</si>
  <si>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013274000</t>
  </si>
  <si>
    <t>Pasportizace objektu před započetím prací</t>
  </si>
  <si>
    <t>CS ÚRS 2023 02</t>
  </si>
  <si>
    <t>1024</t>
  </si>
  <si>
    <t>-1605739570</t>
  </si>
  <si>
    <t>https://podminky.urs.cz/item/CS_URS_2023_02/013274000</t>
  </si>
  <si>
    <t>fotodokumentace či videozáznam dotčených částí stavby (komunikace,budovy ,zeleň)</t>
  </si>
  <si>
    <t>Pasportizace šaten, vč stávajícího vedení instalací (viditelné na povrchu scětla)</t>
  </si>
  <si>
    <t>RP013271</t>
  </si>
  <si>
    <t>Monitoring průběhu výstavby</t>
  </si>
  <si>
    <t>492343713</t>
  </si>
  <si>
    <t>náklady na pořízení fotografií či videozáznamu zakrývaných kosntrukcí a postupu výstavby</t>
  </si>
  <si>
    <t>VRN3</t>
  </si>
  <si>
    <t>Zařízení staveniště</t>
  </si>
  <si>
    <t>032903000</t>
  </si>
  <si>
    <t>Náklady na provoz a údržbu vybavení staveniště</t>
  </si>
  <si>
    <t>-1582130376</t>
  </si>
  <si>
    <t>https://podminky.urs.cz/item/CS_URS_2023_02/032903000</t>
  </si>
  <si>
    <t>vybudování potřeby pro zařízení staveniště</t>
  </si>
  <si>
    <t>033103000</t>
  </si>
  <si>
    <t>Připojení energií</t>
  </si>
  <si>
    <t>2023203761</t>
  </si>
  <si>
    <t>https://podminky.urs.cz/item/CS_URS_2023_02/033103000</t>
  </si>
  <si>
    <t>034103000</t>
  </si>
  <si>
    <t>Oplocení staveniště</t>
  </si>
  <si>
    <t>…soub</t>
  </si>
  <si>
    <t>-1427392742</t>
  </si>
  <si>
    <t>https://podminky.urs.cz/item/CS_URS_2024_01/034103000</t>
  </si>
  <si>
    <t>039103000</t>
  </si>
  <si>
    <t>Rozebrání, bourání a odvoz zařízení staveniště</t>
  </si>
  <si>
    <t>-1186708896</t>
  </si>
  <si>
    <t>https://podminky.urs.cz/item/CS_URS_2023_02/039103000</t>
  </si>
  <si>
    <t>039203000</t>
  </si>
  <si>
    <t>Úprava terénu po zrušení zařízení staveniště</t>
  </si>
  <si>
    <t>1311655488</t>
  </si>
  <si>
    <t>https://podminky.urs.cz/item/CS_URS_2023_02/039203000</t>
  </si>
  <si>
    <t>úklid nádvoří</t>
  </si>
  <si>
    <t>VRN4</t>
  </si>
  <si>
    <t>Inženýrská činnost</t>
  </si>
  <si>
    <t>042603000</t>
  </si>
  <si>
    <t>Plán zkoušek</t>
  </si>
  <si>
    <t>-528601169</t>
  </si>
  <si>
    <t>https://podminky.urs.cz/item/CS_URS_2023_02/042603000</t>
  </si>
  <si>
    <t>náklad na zpracování dokumentace KZP a evidenci provedených zkoušek ,revizí a měření</t>
  </si>
  <si>
    <t>045203000</t>
  </si>
  <si>
    <t>Kompletační činnost</t>
  </si>
  <si>
    <t>197120229</t>
  </si>
  <si>
    <t>https://podminky.urs.cz/item/CS_URS_2023_02/045203000</t>
  </si>
  <si>
    <t>dále také náklady na</t>
  </si>
  <si>
    <t>jednání s úřady</t>
  </si>
  <si>
    <t>jednání s dotčenými účastníky stavebního řízení</t>
  </si>
  <si>
    <t>zpracování změn díla vč.změnových rozpočtů</t>
  </si>
  <si>
    <t>vypracování technologických postupů</t>
  </si>
  <si>
    <t>049303000</t>
  </si>
  <si>
    <t>Náklady vzniklé v souvislosti s předáním stavby</t>
  </si>
  <si>
    <t>138991051</t>
  </si>
  <si>
    <t>https://podminky.urs.cz/item/CS_URS_2023_02/049303000</t>
  </si>
  <si>
    <t>předání stavby</t>
  </si>
  <si>
    <t>viz SOD (VOP č 6) v počtu 5x papírově a 1x elektronicky (ve formě DWG a PDFú</t>
  </si>
  <si>
    <t>VRN5</t>
  </si>
  <si>
    <t>Finanční náklady</t>
  </si>
  <si>
    <t>051002000</t>
  </si>
  <si>
    <t>Pojistné</t>
  </si>
  <si>
    <t>160432868</t>
  </si>
  <si>
    <t>https://podminky.urs.cz/item/CS_URS_2023_02/051002000</t>
  </si>
  <si>
    <t>podrobněji viz SOD</t>
  </si>
  <si>
    <t>VRN7</t>
  </si>
  <si>
    <t>Provozní vlivy</t>
  </si>
  <si>
    <t>073002000</t>
  </si>
  <si>
    <t>Ztížený pohyb vozidel v centrech měst</t>
  </si>
  <si>
    <t>276652457</t>
  </si>
  <si>
    <t>https://podminky.urs.cz/item/CS_URS_2023_02/073002000</t>
  </si>
  <si>
    <t>příjezd jen přes pěší zonu</t>
  </si>
  <si>
    <t>090001000</t>
  </si>
  <si>
    <t>Ostatní náklady-na buňky WC - měsíce</t>
  </si>
  <si>
    <t>97118100</t>
  </si>
  <si>
    <t>https://podminky.urs.cz/item/CS_URS_2023_02/090001000</t>
  </si>
  <si>
    <t>091404000</t>
  </si>
  <si>
    <t>Práce na památkovém objektu</t>
  </si>
  <si>
    <t>247746972</t>
  </si>
  <si>
    <t>https://podminky.urs.cz/item/CS_URS_2023_02/091404000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</si>
  <si>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</si>
  <si>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</si>
  <si>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</si>
  <si>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</si>
  <si>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</si>
  <si>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</si>
  <si>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</si>
  <si>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</si>
  <si>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</si>
  <si>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</si>
  <si>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</si>
  <si>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</si>
  <si>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</si>
  <si>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</si>
  <si>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</si>
  <si>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</si>
  <si>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</si>
  <si>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</si>
  <si>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</si>
  <si>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</si>
  <si>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</si>
  <si>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</si>
  <si>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</si>
  <si>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</si>
  <si>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</si>
  <si>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</si>
  <si>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</si>
  <si>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</si>
  <si>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</si>
  <si>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</si>
  <si>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</si>
  <si>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</si>
  <si>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</si>
  <si>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</si>
  <si>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</si>
  <si>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</si>
  <si>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</si>
  <si>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</si>
  <si>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</si>
  <si>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</si>
  <si>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</si>
  <si>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</si>
  <si>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</si>
  <si>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</si>
  <si>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</si>
  <si>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</si>
  <si>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</si>
  <si>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</si>
  <si>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</si>
  <si>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</si>
  <si>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</si>
  <si>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</si>
  <si>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</si>
  <si>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</si>
  <si>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</si>
  <si>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</si>
  <si>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</si>
  <si>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</si>
  <si>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</si>
  <si>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</si>
  <si>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</si>
  <si>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</si>
  <si>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</si>
  <si>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</si>
  <si>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</si>
  <si>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</si>
  <si>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</si>
  <si>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</si>
  <si>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</si>
  <si>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</si>
  <si>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</si>
  <si>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</si>
  <si>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</si>
  <si>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</si>
  <si>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</si>
  <si>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</si>
  <si>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</si>
  <si>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</si>
  <si>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</si>
  <si>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</si>
  <si>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</si>
  <si>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</si>
  <si>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</si>
  <si>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</si>
  <si>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</si>
  <si>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</si>
  <si>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</si>
  <si>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</si>
  <si>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</si>
  <si>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</si>
  <si>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</si>
  <si>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</si>
  <si>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</si>
  <si>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</si>
  <si>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</si>
  <si>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</si>
  <si>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</si>
  <si>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</si>
  <si>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</si>
  <si>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</si>
  <si>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</si>
  <si>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</si>
  <si>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</si>
  <si>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</si>
  <si>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</si>
  <si>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</si>
  <si>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</si>
  <si>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</si>
  <si>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</si>
  <si>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</si>
  <si>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</si>
  <si>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</si>
  <si>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</si>
  <si>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</si>
  <si>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</si>
  <si>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</si>
  <si>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</si>
  <si>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</si>
  <si>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</si>
  <si>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</si>
  <si>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</si>
  <si>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</si>
  <si>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</si>
  <si>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</si>
  <si>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</si>
  <si>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</si>
  <si>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</si>
  <si>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</si>
  <si>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</si>
  <si>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</si>
  <si>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</si>
  <si>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</si>
  <si>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</si>
  <si>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</si>
  <si>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</si>
  <si>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</si>
  <si>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</si>
  <si>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</si>
  <si>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</si>
  <si>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</si>
  <si>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</si>
  <si>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</si>
  <si>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</si>
  <si>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</si>
  <si>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</si>
  <si>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</si>
  <si>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</si>
  <si>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</si>
  <si>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</si>
  <si>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</si>
  <si>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</si>
  <si>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</si>
  <si>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</si>
  <si>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</si>
  <si>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</si>
  <si>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</si>
  <si>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</si>
  <si>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</si>
  <si>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</si>
  <si>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</si>
  <si>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</si>
  <si>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</si>
  <si>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</si>
  <si>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</si>
  <si>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</si>
  <si>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</si>
  <si>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</si>
  <si>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</si>
  <si>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</si>
  <si>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</si>
  <si>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</si>
  <si>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</si>
  <si>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</si>
  <si>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</si>
  <si>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</si>
  <si>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</si>
  <si>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</si>
  <si>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</si>
  <si>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</si>
  <si>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</si>
  <si>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</si>
  <si>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</si>
  <si>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</si>
  <si>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</si>
  <si>
    <t>Malý radiální ventilátor (tříotáčkový) 50/100-160 m3/h / 60 Pa</t>
  </si>
  <si>
    <t xml:space="preserve">Protidešťová žaluzie na průměr 400 mm </t>
  </si>
  <si>
    <t>Bílá plastová větrací mřížka</t>
  </si>
  <si>
    <t>Výfuková hlavice DN 150</t>
  </si>
  <si>
    <t>Rekuperační jednotka (vč. vestavěné regulaceCP)</t>
  </si>
  <si>
    <t>Externí el. ohřívač vzduchu  (včetně vestavěných spínacích prvků a teplot)</t>
  </si>
  <si>
    <t>Potrubní termostat pro externí el. ohřívač vzduchu</t>
  </si>
  <si>
    <t>Talířový ventil přívodní, plastový DN 100 s upevňovacím rámečkem</t>
  </si>
  <si>
    <t>Talířový ventil odvodní, plastový DN 100 s upevňovacím rámečkem</t>
  </si>
  <si>
    <t xml:space="preserve">Talířový ventil odvodní, plastový DN 160 s upevňovacím rámečkem </t>
  </si>
  <si>
    <t xml:space="preserve">Talířový ventil protipožární, kovový DN 100 s upevňovacím rámečkem </t>
  </si>
  <si>
    <t>Protidešťová stříška DN 160</t>
  </si>
  <si>
    <t>Výfuková hlavice DN 160</t>
  </si>
  <si>
    <t xml:space="preserve">Ohebná Al vícevrstvá laminátová hadice hlukově izolovaná DN 160 </t>
  </si>
  <si>
    <t>Malý axiální ventilátor 60 m3/h / 50 Pa</t>
  </si>
  <si>
    <t>Malý radiální ventilátor, 60 m3/h / 80 Pa</t>
  </si>
  <si>
    <t xml:space="preserve">Diagonální ventilátor potrubní tříotáčkový DN160, 235 m3/h / 170 Pa </t>
  </si>
  <si>
    <t xml:space="preserve">Rychloupínací spona DN 160 </t>
  </si>
  <si>
    <t xml:space="preserve">Zpětná klapka DN 160 </t>
  </si>
  <si>
    <t xml:space="preserve">Talířový ventil odvodní, plastový DN 125 s upevňovacím rámečkem </t>
  </si>
  <si>
    <t>Talířový ventil odvodní, plastový DN 160 s upevňovacím rámečkem</t>
  </si>
  <si>
    <t xml:space="preserve">Výfuková hlavice DN 125 </t>
  </si>
  <si>
    <t xml:space="preserve">Výfuková hlavice DN 160 </t>
  </si>
  <si>
    <t>Samotížná žaluzir na průměr potrubí DN 100</t>
  </si>
  <si>
    <t xml:space="preserve">Tepelná iz. kaučukovým izolačním samolepícím pásem s povrch. úpravou ALU </t>
  </si>
  <si>
    <t>Relé supermultifunkční</t>
  </si>
  <si>
    <t>Skříňka TOTAL STOP s ochranným límcem - IP65</t>
  </si>
  <si>
    <t>Potrubí připojovací, D 50 x 2,0 mm</t>
  </si>
  <si>
    <t>Potrubí připojovací, D 75 x 2,6 mm</t>
  </si>
  <si>
    <t>Potrubí připojovací, D 110 x 3,4 mm</t>
  </si>
  <si>
    <t>Potrubí odpadní svislé, D 110 x 3,4 mm</t>
  </si>
  <si>
    <t>Potrubí ležaté zavěšené, D 110 x 3,4 mm</t>
  </si>
  <si>
    <t>Poklop PP  kruhový DN 315, A15</t>
  </si>
  <si>
    <t>Osazení plastové šachty revizní prům.315 mm,</t>
  </si>
  <si>
    <t>Potrubí plastové PP-R , včetně zednických výpomocí, D 20 x 2,8 mm, PN 16</t>
  </si>
  <si>
    <t>Potrubí plastové PP-R , včetně zednických výpomocí, D 25 x 3,5 mm, PN 16</t>
  </si>
  <si>
    <t>Potrubí plastové PP-R , včetně zednických výpomocí, D 32 x 4,4 mm, PN 16</t>
  </si>
  <si>
    <t>Kohout vodovodní, kulový, vnitřní-vnitřní závit,  DN 25 mm</t>
  </si>
  <si>
    <t>Kohout vodovodní, kulový, vnitřní-vnitřní závit,  DN 32 mm</t>
  </si>
  <si>
    <t>Kohout vodovodní, kulový, vnitřní-vnitřní závit, DN 32 mm</t>
  </si>
  <si>
    <t>Klapka vodovodní, zpětná, vodorovná, DN 25 mm</t>
  </si>
  <si>
    <t>Klapka vodovodní, zpětná, vodorovná, DN 32 mm</t>
  </si>
  <si>
    <t>Ventil redukční bez manometru PN 25,DN 32 mm</t>
  </si>
  <si>
    <t>Požární příslušenství - hadice /20m/, hadice 30 bar se spojkami, hydrantová</t>
  </si>
  <si>
    <t>Skříň hydrantová s výzbrojí D 25 mm , hydrantová skříň ocelová D25 s nátěrem</t>
  </si>
  <si>
    <t>Madlo dvojité sklopné nerez  dl. 852 mm</t>
  </si>
  <si>
    <t xml:space="preserve">Ohřívač elektrický, zásobníkový, závěsný, </t>
  </si>
  <si>
    <t>Ventil rohový bez zpětné klapky I DN 15 mm x DN 20 mm</t>
  </si>
  <si>
    <t>Nádoby expanzní tlak.s memb., 50 l</t>
  </si>
  <si>
    <t>Modul pro umyvadlo , h. 820/980 mm</t>
  </si>
  <si>
    <t>Modul pro umyvadlo , ZTP, h. 820/980 mm</t>
  </si>
  <si>
    <t>Modul pro WC, h. 1120 mm</t>
  </si>
  <si>
    <t>Modul pro WC, ZTP, h. 1120 mm</t>
  </si>
  <si>
    <t>Modul pro výlevku, h. 1300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</si>
</sst>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charset val="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family val="2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family val="2"/>
    </font>
    <font>
      <b/>
      <sz val="16"/>
      <name val="Trebuchet MS"/>
      <family val="2"/>
    </font>
    <font>
      <b/>
      <sz val="11"/>
      <name val="Trebuchet MS"/>
      <family val="2"/>
    </font>
    <font>
      <sz val="8"/>
      <name val="Arial CE"/>
      <charset val="238"/>
    </font>
    <font>
      <sz val="9"/>
      <name val="Trebuchet MS"/>
      <family val="2"/>
    </font>
    <font>
      <sz val="10"/>
      <name val="Trebuchet MS"/>
      <family val="2"/>
    </font>
    <font>
      <sz val="11"/>
      <name val="Trebuchet MS"/>
      <family val="2"/>
    </font>
    <font>
      <b/>
      <sz val="9"/>
      <name val="Trebuchet MS"/>
      <family val="2"/>
    </font>
    <font>
      <b/>
      <sz val="8"/>
      <name val="Arial CE"/>
      <charset val="238"/>
    </font>
    <font>
      <sz val="9"/>
      <name val="Trebuchet MS"/>
      <family val="2"/>
    </font>
    <font>
      <sz val="8"/>
      <name val="Arial CE"/>
      <charset val="238"/>
    </font>
    <font>
      <u/>
      <sz val="11"/>
      <color theme="10"/>
      <name val="Calibri"/>
      <family val="2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4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3" fillId="4" borderId="9" xfId="0" applyFont="1" applyFill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5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4" fillId="0" borderId="13" xfId="0" applyNumberFormat="1" applyFont="1" applyBorder="1"/>
    <xf numFmtId="166" fontId="34" fillId="0" borderId="14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3" xfId="0" applyFont="1" applyBorder="1" applyAlignment="1">
      <alignment horizontal="center" vertical="center"/>
    </xf>
    <xf numFmtId="49" fontId="23" fillId="0" borderId="23" xfId="0" applyNumberFormat="1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center" vertical="center" wrapText="1"/>
    </xf>
    <xf numFmtId="167" fontId="23" fillId="0" borderId="23" xfId="0" applyNumberFormat="1" applyFont="1" applyBorder="1" applyAlignment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6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4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39" fillId="0" borderId="23" xfId="0" applyFont="1" applyBorder="1" applyAlignment="1">
      <alignment horizontal="center" vertical="center"/>
    </xf>
    <xf numFmtId="49" fontId="39" fillId="0" borderId="23" xfId="0" applyNumberFormat="1" applyFont="1" applyBorder="1" applyAlignment="1">
      <alignment horizontal="left" vertical="center" wrapText="1"/>
    </xf>
    <xf numFmtId="0" fontId="39" fillId="0" borderId="23" xfId="0" applyFont="1" applyBorder="1" applyAlignment="1">
      <alignment horizontal="left" vertical="center" wrapText="1"/>
    </xf>
    <xf numFmtId="0" fontId="39" fillId="0" borderId="23" xfId="0" applyFont="1" applyBorder="1" applyAlignment="1">
      <alignment horizontal="center" vertical="center" wrapText="1"/>
    </xf>
    <xf numFmtId="167" fontId="39" fillId="0" borderId="23" xfId="0" applyNumberFormat="1" applyFont="1" applyBorder="1" applyAlignment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41" fillId="0" borderId="0" xfId="0" applyFont="1" applyAlignment="1">
      <alignment vertical="center" wrapText="1"/>
    </xf>
    <xf numFmtId="0" fontId="13" fillId="0" borderId="4" xfId="0" applyFont="1" applyBorder="1"/>
    <xf numFmtId="0" fontId="13" fillId="0" borderId="0" xfId="0" applyFont="1" applyAlignment="1">
      <alignment horizontal="left"/>
    </xf>
    <xf numFmtId="0" fontId="13" fillId="0" borderId="0" xfId="0" applyFont="1" applyProtection="1">
      <protection locked="0"/>
    </xf>
    <xf numFmtId="4" fontId="13" fillId="0" borderId="0" xfId="0" applyNumberFormat="1" applyFont="1"/>
    <xf numFmtId="0" fontId="13" fillId="0" borderId="15" xfId="0" applyFont="1" applyBorder="1"/>
    <xf numFmtId="166" fontId="13" fillId="0" borderId="0" xfId="0" applyNumberFormat="1" applyFont="1"/>
    <xf numFmtId="166" fontId="13" fillId="0" borderId="16" xfId="0" applyNumberFormat="1" applyFont="1" applyBorder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167" fontId="23" fillId="2" borderId="23" xfId="0" applyNumberFormat="1" applyFont="1" applyFill="1" applyBorder="1" applyAlignment="1" applyProtection="1">
      <alignment vertical="center"/>
      <protection locked="0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166" fontId="24" fillId="0" borderId="22" xfId="0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>
      <alignment horizontal="left" vertical="center"/>
    </xf>
    <xf numFmtId="0" fontId="52" fillId="0" borderId="1" xfId="0" applyFont="1" applyBorder="1" applyAlignment="1">
      <alignment vertical="top"/>
    </xf>
    <xf numFmtId="0" fontId="52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horizontal="center" vertical="center"/>
    </xf>
    <xf numFmtId="49" fontId="52" fillId="0" borderId="1" xfId="0" applyNumberFormat="1" applyFont="1" applyBorder="1" applyAlignment="1">
      <alignment horizontal="left" vertical="center"/>
    </xf>
    <xf numFmtId="0" fontId="51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left" vertical="center"/>
    </xf>
    <xf numFmtId="0" fontId="23" fillId="4" borderId="8" xfId="0" applyFont="1" applyFill="1" applyBorder="1" applyAlignment="1">
      <alignment horizontal="right" vertical="center"/>
    </xf>
    <xf numFmtId="0" fontId="23" fillId="4" borderId="8" xfId="0" applyFont="1" applyFill="1" applyBorder="1" applyAlignment="1">
      <alignment horizontal="center" vertical="center"/>
    </xf>
    <xf numFmtId="4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1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9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5" fillId="0" borderId="1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wrapText="1"/>
    </xf>
    <xf numFmtId="0" fontId="43" fillId="0" borderId="1" xfId="0" applyFont="1" applyBorder="1" applyAlignment="1">
      <alignment horizontal="center" vertical="center" wrapText="1"/>
    </xf>
    <xf numFmtId="49" fontId="45" fillId="0" borderId="1" xfId="0" applyNumberFormat="1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/>
    </xf>
    <xf numFmtId="0" fontId="44" fillId="0" borderId="29" xfId="0" applyFont="1" applyBorder="1" applyAlignment="1">
      <alignment horizontal="left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4_01/763111721" TargetMode="External"/><Relationship Id="rId21" Type="http://schemas.openxmlformats.org/officeDocument/2006/relationships/hyperlink" Target="https://podminky.urs.cz/item/CS_URS_2024_01/411351011" TargetMode="External"/><Relationship Id="rId42" Type="http://schemas.openxmlformats.org/officeDocument/2006/relationships/hyperlink" Target="https://podminky.urs.cz/item/CS_URS_2024_01/611311141" TargetMode="External"/><Relationship Id="rId63" Type="http://schemas.openxmlformats.org/officeDocument/2006/relationships/hyperlink" Target="https://podminky.urs.cz/item/CS_URS_2024_01/642946111" TargetMode="External"/><Relationship Id="rId84" Type="http://schemas.openxmlformats.org/officeDocument/2006/relationships/hyperlink" Target="https://podminky.urs.cz/item/CS_URS_2024_01/998712102" TargetMode="External"/><Relationship Id="rId138" Type="http://schemas.openxmlformats.org/officeDocument/2006/relationships/hyperlink" Target="https://podminky.urs.cz/item/CS_URS_2024_01/764226403" TargetMode="External"/><Relationship Id="rId159" Type="http://schemas.openxmlformats.org/officeDocument/2006/relationships/hyperlink" Target="https://podminky.urs.cz/item/CS_URS_2024_01/771274111" TargetMode="External"/><Relationship Id="rId170" Type="http://schemas.openxmlformats.org/officeDocument/2006/relationships/hyperlink" Target="https://podminky.urs.cz/item/CS_URS_2024_01/998776102" TargetMode="External"/><Relationship Id="rId191" Type="http://schemas.openxmlformats.org/officeDocument/2006/relationships/hyperlink" Target="https://podminky.urs.cz/item/CS_URS_2024_01/786623011" TargetMode="External"/><Relationship Id="rId107" Type="http://schemas.openxmlformats.org/officeDocument/2006/relationships/hyperlink" Target="https://podminky.urs.cz/item/CS_URS_2024_01/762341014" TargetMode="External"/><Relationship Id="rId11" Type="http://schemas.openxmlformats.org/officeDocument/2006/relationships/hyperlink" Target="https://podminky.urs.cz/item/CS_URS_2024_01/311235161" TargetMode="External"/><Relationship Id="rId32" Type="http://schemas.openxmlformats.org/officeDocument/2006/relationships/hyperlink" Target="https://podminky.urs.cz/item/CS_URS_2024_01/417321414" TargetMode="External"/><Relationship Id="rId53" Type="http://schemas.openxmlformats.org/officeDocument/2006/relationships/hyperlink" Target="https://podminky.urs.cz/item/CS_URS_2024_01/622143003" TargetMode="External"/><Relationship Id="rId74" Type="http://schemas.openxmlformats.org/officeDocument/2006/relationships/hyperlink" Target="https://podminky.urs.cz/item/CS_URS_2024_01/997013861" TargetMode="External"/><Relationship Id="rId128" Type="http://schemas.openxmlformats.org/officeDocument/2006/relationships/hyperlink" Target="https://podminky.urs.cz/item/CS_URS_2024_01/763752112" TargetMode="External"/><Relationship Id="rId149" Type="http://schemas.openxmlformats.org/officeDocument/2006/relationships/hyperlink" Target="https://podminky.urs.cz/item/CS_URS_2024_01/766671024" TargetMode="External"/><Relationship Id="rId5" Type="http://schemas.openxmlformats.org/officeDocument/2006/relationships/hyperlink" Target="https://podminky.urs.cz/item/CS_URS_2024_01/273351122" TargetMode="External"/><Relationship Id="rId95" Type="http://schemas.openxmlformats.org/officeDocument/2006/relationships/hyperlink" Target="https://podminky.urs.cz/item/CS_URS_2024_01/714182001" TargetMode="External"/><Relationship Id="rId160" Type="http://schemas.openxmlformats.org/officeDocument/2006/relationships/hyperlink" Target="https://podminky.urs.cz/item/CS_URS_2024_01/771274111" TargetMode="External"/><Relationship Id="rId181" Type="http://schemas.openxmlformats.org/officeDocument/2006/relationships/hyperlink" Target="https://podminky.urs.cz/item/CS_URS_2024_01/783201403" TargetMode="External"/><Relationship Id="rId22" Type="http://schemas.openxmlformats.org/officeDocument/2006/relationships/hyperlink" Target="https://podminky.urs.cz/item/CS_URS_2024_01/411351012" TargetMode="External"/><Relationship Id="rId43" Type="http://schemas.openxmlformats.org/officeDocument/2006/relationships/hyperlink" Target="https://podminky.urs.cz/item/CS_URS_2024_01/612131101" TargetMode="External"/><Relationship Id="rId64" Type="http://schemas.openxmlformats.org/officeDocument/2006/relationships/hyperlink" Target="https://podminky.urs.cz/item/CS_URS_2024_01/978012191" TargetMode="External"/><Relationship Id="rId118" Type="http://schemas.openxmlformats.org/officeDocument/2006/relationships/hyperlink" Target="https://podminky.urs.cz/item/CS_URS_2024_01/763111724" TargetMode="External"/><Relationship Id="rId139" Type="http://schemas.openxmlformats.org/officeDocument/2006/relationships/hyperlink" Target="https://podminky.urs.cz/item/CS_URS_2024_01/764228407" TargetMode="External"/><Relationship Id="rId85" Type="http://schemas.openxmlformats.org/officeDocument/2006/relationships/hyperlink" Target="https://podminky.urs.cz/item/CS_URS_2024_01/713111111" TargetMode="External"/><Relationship Id="rId150" Type="http://schemas.openxmlformats.org/officeDocument/2006/relationships/hyperlink" Target="https://podminky.urs.cz/item/CS_URS_2024_01/766694126" TargetMode="External"/><Relationship Id="rId171" Type="http://schemas.openxmlformats.org/officeDocument/2006/relationships/hyperlink" Target="https://podminky.urs.cz/item/CS_URS_2024_01/781111011" TargetMode="External"/><Relationship Id="rId192" Type="http://schemas.openxmlformats.org/officeDocument/2006/relationships/hyperlink" Target="https://podminky.urs.cz/item/CS_URS_2024_01/786623013" TargetMode="External"/><Relationship Id="rId12" Type="http://schemas.openxmlformats.org/officeDocument/2006/relationships/hyperlink" Target="https://podminky.urs.cz/item/CS_URS_2024_01/314231115" TargetMode="External"/><Relationship Id="rId33" Type="http://schemas.openxmlformats.org/officeDocument/2006/relationships/hyperlink" Target="https://podminky.urs.cz/item/CS_URS_2024_01/417351115" TargetMode="External"/><Relationship Id="rId108" Type="http://schemas.openxmlformats.org/officeDocument/2006/relationships/hyperlink" Target="https://podminky.urs.cz/item/CS_URS_2024_01/762341118" TargetMode="External"/><Relationship Id="rId129" Type="http://schemas.openxmlformats.org/officeDocument/2006/relationships/hyperlink" Target="https://podminky.urs.cz/item/CS_URS_2024_01/764002414" TargetMode="External"/><Relationship Id="rId54" Type="http://schemas.openxmlformats.org/officeDocument/2006/relationships/hyperlink" Target="https://podminky.urs.cz/item/CS_URS_2024_01/622221035" TargetMode="External"/><Relationship Id="rId75" Type="http://schemas.openxmlformats.org/officeDocument/2006/relationships/hyperlink" Target="https://podminky.urs.cz/item/CS_URS_2024_01/997013862" TargetMode="External"/><Relationship Id="rId96" Type="http://schemas.openxmlformats.org/officeDocument/2006/relationships/hyperlink" Target="https://podminky.urs.cz/item/CS_URS_2024_01/998714102" TargetMode="External"/><Relationship Id="rId140" Type="http://schemas.openxmlformats.org/officeDocument/2006/relationships/hyperlink" Target="https://podminky.urs.cz/item/CS_URS_2024_01/764321403" TargetMode="External"/><Relationship Id="rId161" Type="http://schemas.openxmlformats.org/officeDocument/2006/relationships/hyperlink" Target="https://podminky.urs.cz/item/CS_URS_2024_01/772524932" TargetMode="External"/><Relationship Id="rId182" Type="http://schemas.openxmlformats.org/officeDocument/2006/relationships/hyperlink" Target="https://podminky.urs.cz/item/CS_URS_2024_01/783213021" TargetMode="External"/><Relationship Id="rId6" Type="http://schemas.openxmlformats.org/officeDocument/2006/relationships/hyperlink" Target="https://podminky.urs.cz/item/CS_URS_2024_01/273361821" TargetMode="External"/><Relationship Id="rId23" Type="http://schemas.openxmlformats.org/officeDocument/2006/relationships/hyperlink" Target="https://podminky.urs.cz/item/CS_URS_2024_01/411354203" TargetMode="External"/><Relationship Id="rId119" Type="http://schemas.openxmlformats.org/officeDocument/2006/relationships/hyperlink" Target="https://podminky.urs.cz/item/CS_URS_2024_01/763111772" TargetMode="External"/><Relationship Id="rId44" Type="http://schemas.openxmlformats.org/officeDocument/2006/relationships/hyperlink" Target="https://podminky.urs.cz/item/CS_URS_2024_01/612131121" TargetMode="External"/><Relationship Id="rId65" Type="http://schemas.openxmlformats.org/officeDocument/2006/relationships/hyperlink" Target="https://podminky.urs.cz/item/CS_URS_2024_01/978013191" TargetMode="External"/><Relationship Id="rId86" Type="http://schemas.openxmlformats.org/officeDocument/2006/relationships/hyperlink" Target="https://podminky.urs.cz/item/CS_URS_2024_01/713121111" TargetMode="External"/><Relationship Id="rId130" Type="http://schemas.openxmlformats.org/officeDocument/2006/relationships/hyperlink" Target="https://podminky.urs.cz/item/CS_URS_2024_01/764121403" TargetMode="External"/><Relationship Id="rId151" Type="http://schemas.openxmlformats.org/officeDocument/2006/relationships/hyperlink" Target="https://podminky.urs.cz/item/CS_URS_2024_01/767995116" TargetMode="External"/><Relationship Id="rId172" Type="http://schemas.openxmlformats.org/officeDocument/2006/relationships/hyperlink" Target="https://podminky.urs.cz/item/CS_URS_2024_01/781131112" TargetMode="External"/><Relationship Id="rId193" Type="http://schemas.openxmlformats.org/officeDocument/2006/relationships/hyperlink" Target="https://podminky.urs.cz/item/CS_URS_2024_01/786623017" TargetMode="External"/><Relationship Id="rId13" Type="http://schemas.openxmlformats.org/officeDocument/2006/relationships/hyperlink" Target="https://podminky.urs.cz/item/CS_URS_2024_01/314236182" TargetMode="External"/><Relationship Id="rId109" Type="http://schemas.openxmlformats.org/officeDocument/2006/relationships/hyperlink" Target="https://podminky.urs.cz/item/CS_URS_2024_01/762421016" TargetMode="External"/><Relationship Id="rId34" Type="http://schemas.openxmlformats.org/officeDocument/2006/relationships/hyperlink" Target="https://podminky.urs.cz/item/CS_URS_2024_01/417351116" TargetMode="External"/><Relationship Id="rId50" Type="http://schemas.openxmlformats.org/officeDocument/2006/relationships/hyperlink" Target="https://podminky.urs.cz/item/CS_URS_2024_01/622131121" TargetMode="External"/><Relationship Id="rId55" Type="http://schemas.openxmlformats.org/officeDocument/2006/relationships/hyperlink" Target="https://podminky.urs.cz/item/CS_URS_2024_01/622631001" TargetMode="External"/><Relationship Id="rId76" Type="http://schemas.openxmlformats.org/officeDocument/2006/relationships/hyperlink" Target="https://podminky.urs.cz/item/CS_URS_2024_01/997013863" TargetMode="External"/><Relationship Id="rId97" Type="http://schemas.openxmlformats.org/officeDocument/2006/relationships/hyperlink" Target="https://podminky.urs.cz/item/CS_URS_2024_01/725291652" TargetMode="External"/><Relationship Id="rId104" Type="http://schemas.openxmlformats.org/officeDocument/2006/relationships/hyperlink" Target="https://podminky.urs.cz/item/CS_URS_2024_01/725291674" TargetMode="External"/><Relationship Id="rId120" Type="http://schemas.openxmlformats.org/officeDocument/2006/relationships/hyperlink" Target="https://podminky.urs.cz/item/CS_URS_2024_01/763123113" TargetMode="External"/><Relationship Id="rId125" Type="http://schemas.openxmlformats.org/officeDocument/2006/relationships/hyperlink" Target="https://podminky.urs.cz/item/CS_URS_2024_01/763161721" TargetMode="External"/><Relationship Id="rId141" Type="http://schemas.openxmlformats.org/officeDocument/2006/relationships/hyperlink" Target="https://podminky.urs.cz/item/CS_URS_2024_01/764321404" TargetMode="External"/><Relationship Id="rId146" Type="http://schemas.openxmlformats.org/officeDocument/2006/relationships/hyperlink" Target="https://podminky.urs.cz/item/CS_URS_2024_01/766211611" TargetMode="External"/><Relationship Id="rId167" Type="http://schemas.openxmlformats.org/officeDocument/2006/relationships/hyperlink" Target="https://podminky.urs.cz/item/CS_URS_2024_01/776223112" TargetMode="External"/><Relationship Id="rId188" Type="http://schemas.openxmlformats.org/officeDocument/2006/relationships/hyperlink" Target="https://podminky.urs.cz/item/CS_URS_2024_01/784121011" TargetMode="External"/><Relationship Id="rId7" Type="http://schemas.openxmlformats.org/officeDocument/2006/relationships/hyperlink" Target="https://podminky.urs.cz/item/CS_URS_2024_01/279113154" TargetMode="External"/><Relationship Id="rId71" Type="http://schemas.openxmlformats.org/officeDocument/2006/relationships/hyperlink" Target="https://podminky.urs.cz/item/CS_URS_2024_01/997013509" TargetMode="External"/><Relationship Id="rId92" Type="http://schemas.openxmlformats.org/officeDocument/2006/relationships/hyperlink" Target="https://podminky.urs.cz/item/CS_URS_2024_01/998713102" TargetMode="External"/><Relationship Id="rId162" Type="http://schemas.openxmlformats.org/officeDocument/2006/relationships/hyperlink" Target="https://podminky.urs.cz/item/CS_URS_2024_01/998772102" TargetMode="External"/><Relationship Id="rId183" Type="http://schemas.openxmlformats.org/officeDocument/2006/relationships/hyperlink" Target="https://podminky.urs.cz/item/CS_URS_2024_01/783218111" TargetMode="External"/><Relationship Id="rId2" Type="http://schemas.openxmlformats.org/officeDocument/2006/relationships/hyperlink" Target="https://podminky.urs.cz/item/CS_URS_2024_01/213141111" TargetMode="External"/><Relationship Id="rId29" Type="http://schemas.openxmlformats.org/officeDocument/2006/relationships/hyperlink" Target="https://podminky.urs.cz/item/CS_URS_2024_01/413351121" TargetMode="External"/><Relationship Id="rId24" Type="http://schemas.openxmlformats.org/officeDocument/2006/relationships/hyperlink" Target="https://podminky.urs.cz/item/CS_URS_2024_01/411354311" TargetMode="External"/><Relationship Id="rId40" Type="http://schemas.openxmlformats.org/officeDocument/2006/relationships/hyperlink" Target="https://podminky.urs.cz/item/CS_URS_2024_01/611142032" TargetMode="External"/><Relationship Id="rId45" Type="http://schemas.openxmlformats.org/officeDocument/2006/relationships/hyperlink" Target="https://podminky.urs.cz/item/CS_URS_2024_01/612142001" TargetMode="External"/><Relationship Id="rId66" Type="http://schemas.openxmlformats.org/officeDocument/2006/relationships/hyperlink" Target="https://podminky.urs.cz/item/CS_URS_2024_01/978036391" TargetMode="External"/><Relationship Id="rId87" Type="http://schemas.openxmlformats.org/officeDocument/2006/relationships/hyperlink" Target="https://podminky.urs.cz/item/CS_URS_2024_01/713132311" TargetMode="External"/><Relationship Id="rId110" Type="http://schemas.openxmlformats.org/officeDocument/2006/relationships/hyperlink" Target="https://podminky.urs.cz/item/CS_URS_2024_01/762430016" TargetMode="External"/><Relationship Id="rId115" Type="http://schemas.openxmlformats.org/officeDocument/2006/relationships/hyperlink" Target="https://podminky.urs.cz/item/CS_URS_2024_01/763111346" TargetMode="External"/><Relationship Id="rId131" Type="http://schemas.openxmlformats.org/officeDocument/2006/relationships/hyperlink" Target="https://podminky.urs.cz/item/CS_URS_2024_01/764221406" TargetMode="External"/><Relationship Id="rId136" Type="http://schemas.openxmlformats.org/officeDocument/2006/relationships/hyperlink" Target="https://podminky.urs.cz/item/CS_URS_2024_01/764224406" TargetMode="External"/><Relationship Id="rId157" Type="http://schemas.openxmlformats.org/officeDocument/2006/relationships/hyperlink" Target="https://podminky.urs.cz/item/CS_URS_2024_01/771151014" TargetMode="External"/><Relationship Id="rId178" Type="http://schemas.openxmlformats.org/officeDocument/2006/relationships/hyperlink" Target="https://podminky.urs.cz/item/CS_URS_2024_01/998781102" TargetMode="External"/><Relationship Id="rId61" Type="http://schemas.openxmlformats.org/officeDocument/2006/relationships/hyperlink" Target="https://podminky.urs.cz/item/CS_URS_2024_01/633811111" TargetMode="External"/><Relationship Id="rId82" Type="http://schemas.openxmlformats.org/officeDocument/2006/relationships/hyperlink" Target="https://podminky.urs.cz/item/CS_URS_2024_01/998711102" TargetMode="External"/><Relationship Id="rId152" Type="http://schemas.openxmlformats.org/officeDocument/2006/relationships/hyperlink" Target="https://podminky.urs.cz/item/CS_URS_2024_01/R%20767-1-O0.06" TargetMode="External"/><Relationship Id="rId173" Type="http://schemas.openxmlformats.org/officeDocument/2006/relationships/hyperlink" Target="https://podminky.urs.cz/item/CS_URS_2024_01/781151031" TargetMode="External"/><Relationship Id="rId194" Type="http://schemas.openxmlformats.org/officeDocument/2006/relationships/hyperlink" Target="https://podminky.urs.cz/item/CS_URS_2024_01/998786102" TargetMode="External"/><Relationship Id="rId19" Type="http://schemas.openxmlformats.org/officeDocument/2006/relationships/hyperlink" Target="https://podminky.urs.cz/item/CS_URS_2024_01/319201321" TargetMode="External"/><Relationship Id="rId14" Type="http://schemas.openxmlformats.org/officeDocument/2006/relationships/hyperlink" Target="https://podminky.urs.cz/item/CS_URS_2024_01/314237202" TargetMode="External"/><Relationship Id="rId30" Type="http://schemas.openxmlformats.org/officeDocument/2006/relationships/hyperlink" Target="https://podminky.urs.cz/item/CS_URS_2024_01/413351122" TargetMode="External"/><Relationship Id="rId35" Type="http://schemas.openxmlformats.org/officeDocument/2006/relationships/hyperlink" Target="https://podminky.urs.cz/item/CS_URS_2024_01/430321414" TargetMode="External"/><Relationship Id="rId56" Type="http://schemas.openxmlformats.org/officeDocument/2006/relationships/hyperlink" Target="https://podminky.urs.cz/item/CS_URS_2024_01/629995101" TargetMode="External"/><Relationship Id="rId77" Type="http://schemas.openxmlformats.org/officeDocument/2006/relationships/hyperlink" Target="https://podminky.urs.cz/item/CS_URS_2024_01/997013871" TargetMode="External"/><Relationship Id="rId100" Type="http://schemas.openxmlformats.org/officeDocument/2006/relationships/hyperlink" Target="https://podminky.urs.cz/item/CS_URS_2024_01/725291666" TargetMode="External"/><Relationship Id="rId105" Type="http://schemas.openxmlformats.org/officeDocument/2006/relationships/hyperlink" Target="https://podminky.urs.cz/item/CS_URS_2024_01/725291680" TargetMode="External"/><Relationship Id="rId126" Type="http://schemas.openxmlformats.org/officeDocument/2006/relationships/hyperlink" Target="https://podminky.urs.cz/item/CS_URS_2024_01/763172355" TargetMode="External"/><Relationship Id="rId147" Type="http://schemas.openxmlformats.org/officeDocument/2006/relationships/hyperlink" Target="https://podminky.urs.cz/item/CS_URS_2024_01/766622112" TargetMode="External"/><Relationship Id="rId168" Type="http://schemas.openxmlformats.org/officeDocument/2006/relationships/hyperlink" Target="https://podminky.urs.cz/item/CS_URS_2024_01/776411111" TargetMode="External"/><Relationship Id="rId8" Type="http://schemas.openxmlformats.org/officeDocument/2006/relationships/hyperlink" Target="https://podminky.urs.cz/item/CS_URS_2024_01/279362021" TargetMode="External"/><Relationship Id="rId51" Type="http://schemas.openxmlformats.org/officeDocument/2006/relationships/hyperlink" Target="https://podminky.urs.cz/item/CS_URS_2024_01/622135001" TargetMode="External"/><Relationship Id="rId72" Type="http://schemas.openxmlformats.org/officeDocument/2006/relationships/hyperlink" Target="https://podminky.urs.cz/item/CS_URS_2024_01/997013635" TargetMode="External"/><Relationship Id="rId93" Type="http://schemas.openxmlformats.org/officeDocument/2006/relationships/hyperlink" Target="https://podminky.urs.cz/item/CS_URS_2024_01/713141311" TargetMode="External"/><Relationship Id="rId98" Type="http://schemas.openxmlformats.org/officeDocument/2006/relationships/hyperlink" Target="https://podminky.urs.cz/item/CS_URS_2024_01/725291653" TargetMode="External"/><Relationship Id="rId121" Type="http://schemas.openxmlformats.org/officeDocument/2006/relationships/hyperlink" Target="https://podminky.urs.cz/item/CS_URS_2024_01/763131412" TargetMode="External"/><Relationship Id="rId142" Type="http://schemas.openxmlformats.org/officeDocument/2006/relationships/hyperlink" Target="https://podminky.urs.cz/item/CS_URS_2024_01/764321405" TargetMode="External"/><Relationship Id="rId163" Type="http://schemas.openxmlformats.org/officeDocument/2006/relationships/hyperlink" Target="https://podminky.urs.cz/item/CS_URS_2024_01/776111311" TargetMode="External"/><Relationship Id="rId184" Type="http://schemas.openxmlformats.org/officeDocument/2006/relationships/hyperlink" Target="https://podminky.urs.cz/item/CS_URS_2024_01/783314101" TargetMode="External"/><Relationship Id="rId189" Type="http://schemas.openxmlformats.org/officeDocument/2006/relationships/hyperlink" Target="https://podminky.urs.cz/item/CS_URS_2024_01/784181111" TargetMode="External"/><Relationship Id="rId3" Type="http://schemas.openxmlformats.org/officeDocument/2006/relationships/hyperlink" Target="https://podminky.urs.cz/item/CS_URS_2024_01/273321611" TargetMode="External"/><Relationship Id="rId25" Type="http://schemas.openxmlformats.org/officeDocument/2006/relationships/hyperlink" Target="https://podminky.urs.cz/item/CS_URS_2024_01/411354312" TargetMode="External"/><Relationship Id="rId46" Type="http://schemas.openxmlformats.org/officeDocument/2006/relationships/hyperlink" Target="https://podminky.urs.cz/item/CS_URS_2024_01/612315302" TargetMode="External"/><Relationship Id="rId67" Type="http://schemas.openxmlformats.org/officeDocument/2006/relationships/hyperlink" Target="https://podminky.urs.cz/item/CS_URS_2024_01/919726122" TargetMode="External"/><Relationship Id="rId116" Type="http://schemas.openxmlformats.org/officeDocument/2006/relationships/hyperlink" Target="https://podminky.urs.cz/item/CS_URS_2024_01/763111717" TargetMode="External"/><Relationship Id="rId137" Type="http://schemas.openxmlformats.org/officeDocument/2006/relationships/hyperlink" Target="https://podminky.urs.cz/item/CS_URS_2024_01/764224407" TargetMode="External"/><Relationship Id="rId158" Type="http://schemas.openxmlformats.org/officeDocument/2006/relationships/hyperlink" Target="https://podminky.urs.cz/item/CS_URS_2024_01/771151014" TargetMode="External"/><Relationship Id="rId20" Type="http://schemas.openxmlformats.org/officeDocument/2006/relationships/hyperlink" Target="https://podminky.urs.cz/item/CS_URS_2024_01/411321414" TargetMode="External"/><Relationship Id="rId41" Type="http://schemas.openxmlformats.org/officeDocument/2006/relationships/hyperlink" Target="https://podminky.urs.cz/item/CS_URS_2024_01/611311111" TargetMode="External"/><Relationship Id="rId62" Type="http://schemas.openxmlformats.org/officeDocument/2006/relationships/hyperlink" Target="https://podminky.urs.cz/item/CS_URS_2024_01/635211121" TargetMode="External"/><Relationship Id="rId83" Type="http://schemas.openxmlformats.org/officeDocument/2006/relationships/hyperlink" Target="https://podminky.urs.cz/item/CS_URS_2024_01/712861702" TargetMode="External"/><Relationship Id="rId88" Type="http://schemas.openxmlformats.org/officeDocument/2006/relationships/hyperlink" Target="https://podminky.urs.cz/item/CS_URS_2024_01/713132312" TargetMode="External"/><Relationship Id="rId111" Type="http://schemas.openxmlformats.org/officeDocument/2006/relationships/hyperlink" Target="https://podminky.urs.cz/item/CS_URS_2024_01/762811811" TargetMode="External"/><Relationship Id="rId132" Type="http://schemas.openxmlformats.org/officeDocument/2006/relationships/hyperlink" Target="https://podminky.urs.cz/item/CS_URS_2024_01/764221438" TargetMode="External"/><Relationship Id="rId153" Type="http://schemas.openxmlformats.org/officeDocument/2006/relationships/hyperlink" Target="https://podminky.urs.cz/item/CS_URS_2024_01/R%20767-2-O.07" TargetMode="External"/><Relationship Id="rId174" Type="http://schemas.openxmlformats.org/officeDocument/2006/relationships/hyperlink" Target="https://podminky.urs.cz/item/CS_URS_2024_01/781472222" TargetMode="External"/><Relationship Id="rId179" Type="http://schemas.openxmlformats.org/officeDocument/2006/relationships/hyperlink" Target="https://podminky.urs.cz/item/CS_URS_2024_01/782611113" TargetMode="External"/><Relationship Id="rId195" Type="http://schemas.openxmlformats.org/officeDocument/2006/relationships/drawing" Target="../drawings/drawing2.xml"/><Relationship Id="rId190" Type="http://schemas.openxmlformats.org/officeDocument/2006/relationships/hyperlink" Target="https://podminky.urs.cz/item/CS_URS_2024_01/784211121" TargetMode="External"/><Relationship Id="rId15" Type="http://schemas.openxmlformats.org/officeDocument/2006/relationships/hyperlink" Target="https://podminky.urs.cz/item/CS_URS_2024_01/314237212" TargetMode="External"/><Relationship Id="rId36" Type="http://schemas.openxmlformats.org/officeDocument/2006/relationships/hyperlink" Target="https://podminky.urs.cz/item/CS_URS_2024_01/430361821" TargetMode="External"/><Relationship Id="rId57" Type="http://schemas.openxmlformats.org/officeDocument/2006/relationships/hyperlink" Target="https://podminky.urs.cz/item/CS_URS_2024_01/631311125" TargetMode="External"/><Relationship Id="rId106" Type="http://schemas.openxmlformats.org/officeDocument/2006/relationships/hyperlink" Target="https://podminky.urs.cz/item/CS_URS_2024_01/998725102" TargetMode="External"/><Relationship Id="rId127" Type="http://schemas.openxmlformats.org/officeDocument/2006/relationships/hyperlink" Target="https://podminky.urs.cz/item/CS_URS_2024_01/763732115-r" TargetMode="External"/><Relationship Id="rId10" Type="http://schemas.openxmlformats.org/officeDocument/2006/relationships/hyperlink" Target="https://podminky.urs.cz/item/CS_URS_2024_01/311235141" TargetMode="External"/><Relationship Id="rId31" Type="http://schemas.openxmlformats.org/officeDocument/2006/relationships/hyperlink" Target="https://podminky.urs.cz/item/CS_URS_2024_01/413941121" TargetMode="External"/><Relationship Id="rId52" Type="http://schemas.openxmlformats.org/officeDocument/2006/relationships/hyperlink" Target="https://podminky.urs.cz/item/CS_URS_2024_01/622142001" TargetMode="External"/><Relationship Id="rId73" Type="http://schemas.openxmlformats.org/officeDocument/2006/relationships/hyperlink" Target="https://podminky.urs.cz/item/CS_URS_2024_01/997013811" TargetMode="External"/><Relationship Id="rId78" Type="http://schemas.openxmlformats.org/officeDocument/2006/relationships/hyperlink" Target="https://podminky.urs.cz/item/CS_URS_2024_01/997211611" TargetMode="External"/><Relationship Id="rId94" Type="http://schemas.openxmlformats.org/officeDocument/2006/relationships/hyperlink" Target="https://podminky.urs.cz/item/CS_URS_2024_01/713151132" TargetMode="External"/><Relationship Id="rId99" Type="http://schemas.openxmlformats.org/officeDocument/2006/relationships/hyperlink" Target="https://podminky.urs.cz/item/CS_URS_2024_01/725291664" TargetMode="External"/><Relationship Id="rId101" Type="http://schemas.openxmlformats.org/officeDocument/2006/relationships/hyperlink" Target="https://podminky.urs.cz/item/CS_URS_2024_01/725291666" TargetMode="External"/><Relationship Id="rId122" Type="http://schemas.openxmlformats.org/officeDocument/2006/relationships/hyperlink" Target="https://podminky.urs.cz/item/CS_URS_2024_01/763131714" TargetMode="External"/><Relationship Id="rId143" Type="http://schemas.openxmlformats.org/officeDocument/2006/relationships/hyperlink" Target="https://podminky.urs.cz/item/CS_URS_2024_01/764521403" TargetMode="External"/><Relationship Id="rId148" Type="http://schemas.openxmlformats.org/officeDocument/2006/relationships/hyperlink" Target="https://podminky.urs.cz/item/CS_URS_2024_01/766671011" TargetMode="External"/><Relationship Id="rId164" Type="http://schemas.openxmlformats.org/officeDocument/2006/relationships/hyperlink" Target="https://podminky.urs.cz/item/CS_URS_2024_01/776121321" TargetMode="External"/><Relationship Id="rId169" Type="http://schemas.openxmlformats.org/officeDocument/2006/relationships/hyperlink" Target="https://podminky.urs.cz/item/CS_URS_2024_01/776991222" TargetMode="External"/><Relationship Id="rId185" Type="http://schemas.openxmlformats.org/officeDocument/2006/relationships/hyperlink" Target="https://podminky.urs.cz/item/CS_URS_2024_01/783801503" TargetMode="External"/><Relationship Id="rId4" Type="http://schemas.openxmlformats.org/officeDocument/2006/relationships/hyperlink" Target="https://podminky.urs.cz/item/CS_URS_2024_01/273351121" TargetMode="External"/><Relationship Id="rId9" Type="http://schemas.openxmlformats.org/officeDocument/2006/relationships/hyperlink" Target="https://podminky.urs.cz/item/CS_URS_2024_01/310239411" TargetMode="External"/><Relationship Id="rId180" Type="http://schemas.openxmlformats.org/officeDocument/2006/relationships/hyperlink" Target="https://podminky.urs.cz/item/CS_URS_2024_01/998782102" TargetMode="External"/><Relationship Id="rId26" Type="http://schemas.openxmlformats.org/officeDocument/2006/relationships/hyperlink" Target="https://podminky.urs.cz/item/CS_URS_2024_01/411362021" TargetMode="External"/><Relationship Id="rId47" Type="http://schemas.openxmlformats.org/officeDocument/2006/relationships/hyperlink" Target="https://podminky.urs.cz/item/CS_URS_2024_01/612321141" TargetMode="External"/><Relationship Id="rId68" Type="http://schemas.openxmlformats.org/officeDocument/2006/relationships/hyperlink" Target="https://podminky.urs.cz/item/CS_URS_2024_01/952901111" TargetMode="External"/><Relationship Id="rId89" Type="http://schemas.openxmlformats.org/officeDocument/2006/relationships/hyperlink" Target="https://podminky.urs.cz/item/CS_URS_2024_01/713151121" TargetMode="External"/><Relationship Id="rId112" Type="http://schemas.openxmlformats.org/officeDocument/2006/relationships/hyperlink" Target="https://podminky.urs.cz/item/CS_URS_2024_01/762815811" TargetMode="External"/><Relationship Id="rId133" Type="http://schemas.openxmlformats.org/officeDocument/2006/relationships/hyperlink" Target="https://podminky.urs.cz/item/CS_URS_2024_01/764221466" TargetMode="External"/><Relationship Id="rId154" Type="http://schemas.openxmlformats.org/officeDocument/2006/relationships/hyperlink" Target="https://podminky.urs.cz/item/CS_URS_2024_01/R%20767-25" TargetMode="External"/><Relationship Id="rId175" Type="http://schemas.openxmlformats.org/officeDocument/2006/relationships/hyperlink" Target="https://podminky.urs.cz/item/CS_URS_2024_01/781491012" TargetMode="External"/><Relationship Id="rId16" Type="http://schemas.openxmlformats.org/officeDocument/2006/relationships/hyperlink" Target="https://podminky.urs.cz/item/CS_URS_2024_01/317235511" TargetMode="External"/><Relationship Id="rId37" Type="http://schemas.openxmlformats.org/officeDocument/2006/relationships/hyperlink" Target="https://podminky.urs.cz/item/CS_URS_2024_01/431351121" TargetMode="External"/><Relationship Id="rId58" Type="http://schemas.openxmlformats.org/officeDocument/2006/relationships/hyperlink" Target="https://podminky.urs.cz/item/CS_URS_2024_01/631362021" TargetMode="External"/><Relationship Id="rId79" Type="http://schemas.openxmlformats.org/officeDocument/2006/relationships/hyperlink" Target="https://podminky.urs.cz/item/CS_URS_2024_01/711161273" TargetMode="External"/><Relationship Id="rId102" Type="http://schemas.openxmlformats.org/officeDocument/2006/relationships/hyperlink" Target="https://podminky.urs.cz/item/CS_URS_2024_01/725291668" TargetMode="External"/><Relationship Id="rId123" Type="http://schemas.openxmlformats.org/officeDocument/2006/relationships/hyperlink" Target="https://podminky.urs.cz/item/CS_URS_2024_01/763131751" TargetMode="External"/><Relationship Id="rId144" Type="http://schemas.openxmlformats.org/officeDocument/2006/relationships/hyperlink" Target="https://podminky.urs.cz/item/CS_URS_2024_01/764528422" TargetMode="External"/><Relationship Id="rId90" Type="http://schemas.openxmlformats.org/officeDocument/2006/relationships/hyperlink" Target="https://podminky.urs.cz/item/CS_URS_2024_01/713151141" TargetMode="External"/><Relationship Id="rId165" Type="http://schemas.openxmlformats.org/officeDocument/2006/relationships/hyperlink" Target="https://podminky.urs.cz/item/CS_URS_2024_01/776201812" TargetMode="External"/><Relationship Id="rId186" Type="http://schemas.openxmlformats.org/officeDocument/2006/relationships/hyperlink" Target="https://podminky.urs.cz/item/CS_URS_2024_01/783822111" TargetMode="External"/><Relationship Id="rId27" Type="http://schemas.openxmlformats.org/officeDocument/2006/relationships/hyperlink" Target="https://podminky.urs.cz/item/CS_URS_2024_01/411362112" TargetMode="External"/><Relationship Id="rId48" Type="http://schemas.openxmlformats.org/officeDocument/2006/relationships/hyperlink" Target="https://podminky.urs.cz/item/CS_URS_2024_01/612321191" TargetMode="External"/><Relationship Id="rId69" Type="http://schemas.openxmlformats.org/officeDocument/2006/relationships/hyperlink" Target="https://podminky.urs.cz/item/CS_URS_2024_01/997013153" TargetMode="External"/><Relationship Id="rId113" Type="http://schemas.openxmlformats.org/officeDocument/2006/relationships/hyperlink" Target="https://podminky.urs.cz/item/CS_URS_2024_01/762822820" TargetMode="External"/><Relationship Id="rId134" Type="http://schemas.openxmlformats.org/officeDocument/2006/relationships/hyperlink" Target="https://podminky.urs.cz/item/CS_URS_2024_01/764224403" TargetMode="External"/><Relationship Id="rId80" Type="http://schemas.openxmlformats.org/officeDocument/2006/relationships/hyperlink" Target="https://podminky.urs.cz/item/CS_URS_2024_01/711471051" TargetMode="External"/><Relationship Id="rId155" Type="http://schemas.openxmlformats.org/officeDocument/2006/relationships/hyperlink" Target="https://podminky.urs.cz/item/CS_URS_2024_01/771111011" TargetMode="External"/><Relationship Id="rId176" Type="http://schemas.openxmlformats.org/officeDocument/2006/relationships/hyperlink" Target="https://podminky.urs.cz/item/CS_URS_2024_01/781495115" TargetMode="External"/><Relationship Id="rId17" Type="http://schemas.openxmlformats.org/officeDocument/2006/relationships/hyperlink" Target="https://podminky.urs.cz/item/CS_URS_2024_01/317941123" TargetMode="External"/><Relationship Id="rId38" Type="http://schemas.openxmlformats.org/officeDocument/2006/relationships/hyperlink" Target="https://podminky.urs.cz/item/CS_URS_2024_01/451577877" TargetMode="External"/><Relationship Id="rId59" Type="http://schemas.openxmlformats.org/officeDocument/2006/relationships/hyperlink" Target="https://podminky.urs.cz/item/CS_URS_2024_01/632451024" TargetMode="External"/><Relationship Id="rId103" Type="http://schemas.openxmlformats.org/officeDocument/2006/relationships/hyperlink" Target="https://podminky.urs.cz/item/CS_URS_2024_01/725291670" TargetMode="External"/><Relationship Id="rId124" Type="http://schemas.openxmlformats.org/officeDocument/2006/relationships/hyperlink" Target="https://podminky.urs.cz/item/CS_URS_2024_01/763131772" TargetMode="External"/><Relationship Id="rId70" Type="http://schemas.openxmlformats.org/officeDocument/2006/relationships/hyperlink" Target="https://podminky.urs.cz/item/CS_URS_2024_01/997013501" TargetMode="External"/><Relationship Id="rId91" Type="http://schemas.openxmlformats.org/officeDocument/2006/relationships/hyperlink" Target="https://podminky.urs.cz/item/CS_URS_2024_01/713154101" TargetMode="External"/><Relationship Id="rId145" Type="http://schemas.openxmlformats.org/officeDocument/2006/relationships/hyperlink" Target="https://podminky.urs.cz/item/CS_URS_2024_01/998764102" TargetMode="External"/><Relationship Id="rId166" Type="http://schemas.openxmlformats.org/officeDocument/2006/relationships/hyperlink" Target="https://podminky.urs.cz/item/CS_URS_2024_01/776221111" TargetMode="External"/><Relationship Id="rId187" Type="http://schemas.openxmlformats.org/officeDocument/2006/relationships/hyperlink" Target="https://podminky.urs.cz/item/CS_URS_2024_01/784111001" TargetMode="External"/><Relationship Id="rId1" Type="http://schemas.openxmlformats.org/officeDocument/2006/relationships/hyperlink" Target="https://podminky.urs.cz/item/CS_URS_2024_01/129911122" TargetMode="External"/><Relationship Id="rId28" Type="http://schemas.openxmlformats.org/officeDocument/2006/relationships/hyperlink" Target="https://podminky.urs.cz/item/CS_URS_2024_01/413321414" TargetMode="External"/><Relationship Id="rId49" Type="http://schemas.openxmlformats.org/officeDocument/2006/relationships/hyperlink" Target="https://podminky.urs.cz/item/CS_URS_2024_01/622131101" TargetMode="External"/><Relationship Id="rId114" Type="http://schemas.openxmlformats.org/officeDocument/2006/relationships/hyperlink" Target="https://podminky.urs.cz/item/CS_URS_2024_01/763111316" TargetMode="External"/><Relationship Id="rId60" Type="http://schemas.openxmlformats.org/officeDocument/2006/relationships/hyperlink" Target="https://podminky.urs.cz/item/CS_URS_2024_01/632481213" TargetMode="External"/><Relationship Id="rId81" Type="http://schemas.openxmlformats.org/officeDocument/2006/relationships/hyperlink" Target="https://podminky.urs.cz/item/CS_URS_2024_01/711471301" TargetMode="External"/><Relationship Id="rId135" Type="http://schemas.openxmlformats.org/officeDocument/2006/relationships/hyperlink" Target="https://podminky.urs.cz/item/CS_URS_2024_01/764224405" TargetMode="External"/><Relationship Id="rId156" Type="http://schemas.openxmlformats.org/officeDocument/2006/relationships/hyperlink" Target="https://podminky.urs.cz/item/CS_URS_2024_01/771111012" TargetMode="External"/><Relationship Id="rId177" Type="http://schemas.openxmlformats.org/officeDocument/2006/relationships/hyperlink" Target="https://podminky.urs.cz/item/CS_URS_2024_01/781495211" TargetMode="External"/><Relationship Id="rId18" Type="http://schemas.openxmlformats.org/officeDocument/2006/relationships/hyperlink" Target="https://podminky.urs.cz/item/CS_URS_2024_01/317998115" TargetMode="External"/><Relationship Id="rId39" Type="http://schemas.openxmlformats.org/officeDocument/2006/relationships/hyperlink" Target="https://podminky.urs.cz/item/CS_URS_2024_01/59621111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2/045203000" TargetMode="External"/><Relationship Id="rId13" Type="http://schemas.openxmlformats.org/officeDocument/2006/relationships/hyperlink" Target="https://podminky.urs.cz/item/CS_URS_2023_02/091404000" TargetMode="External"/><Relationship Id="rId3" Type="http://schemas.openxmlformats.org/officeDocument/2006/relationships/hyperlink" Target="https://podminky.urs.cz/item/CS_URS_2023_02/033103000" TargetMode="External"/><Relationship Id="rId7" Type="http://schemas.openxmlformats.org/officeDocument/2006/relationships/hyperlink" Target="https://podminky.urs.cz/item/CS_URS_2023_02/042603000" TargetMode="External"/><Relationship Id="rId12" Type="http://schemas.openxmlformats.org/officeDocument/2006/relationships/hyperlink" Target="https://podminky.urs.cz/item/CS_URS_2023_02/090001000" TargetMode="External"/><Relationship Id="rId2" Type="http://schemas.openxmlformats.org/officeDocument/2006/relationships/hyperlink" Target="https://podminky.urs.cz/item/CS_URS_2023_02/032903000" TargetMode="External"/><Relationship Id="rId1" Type="http://schemas.openxmlformats.org/officeDocument/2006/relationships/hyperlink" Target="https://podminky.urs.cz/item/CS_URS_2023_02/013274000" TargetMode="External"/><Relationship Id="rId6" Type="http://schemas.openxmlformats.org/officeDocument/2006/relationships/hyperlink" Target="https://podminky.urs.cz/item/CS_URS_2023_02/039203000" TargetMode="External"/><Relationship Id="rId11" Type="http://schemas.openxmlformats.org/officeDocument/2006/relationships/hyperlink" Target="https://podminky.urs.cz/item/CS_URS_2023_02/073002000" TargetMode="External"/><Relationship Id="rId5" Type="http://schemas.openxmlformats.org/officeDocument/2006/relationships/hyperlink" Target="https://podminky.urs.cz/item/CS_URS_2023_02/039103000" TargetMode="External"/><Relationship Id="rId10" Type="http://schemas.openxmlformats.org/officeDocument/2006/relationships/hyperlink" Target="https://podminky.urs.cz/item/CS_URS_2023_02/051002000" TargetMode="External"/><Relationship Id="rId4" Type="http://schemas.openxmlformats.org/officeDocument/2006/relationships/hyperlink" Target="https://podminky.urs.cz/item/CS_URS_2024_01/034103000" TargetMode="External"/><Relationship Id="rId9" Type="http://schemas.openxmlformats.org/officeDocument/2006/relationships/hyperlink" Target="https://podminky.urs.cz/item/CS_URS_2023_02/049303000" TargetMode="External"/><Relationship Id="rId1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4"/>
  <sheetViews>
    <sheetView showGridLines="0" workbookViewId="0"/>
  </sheetViews>
  <sheetFormatPr baseColWidth="10" defaultRowHeight="16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/>
  </cols>
  <sheetData>
    <row r="1" spans="1:74" ht="1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ht="37" customHeight="1">
      <c r="AR2" s="322"/>
      <c r="AS2" s="322"/>
      <c r="AT2" s="322"/>
      <c r="AU2" s="322"/>
      <c r="AV2" s="322"/>
      <c r="AW2" s="322"/>
      <c r="AX2" s="322"/>
      <c r="AY2" s="322"/>
      <c r="AZ2" s="322"/>
      <c r="BA2" s="322"/>
      <c r="BB2" s="322"/>
      <c r="BC2" s="322"/>
      <c r="BD2" s="322"/>
      <c r="BE2" s="322"/>
      <c r="BS2" s="19" t="s">
        <v>6</v>
      </c>
      <c r="BT2" s="19" t="s">
        <v>7</v>
      </c>
    </row>
    <row r="3" spans="1:74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pans="1:74" ht="25" customHeight="1">
      <c r="B4" s="22"/>
      <c r="D4" s="23" t="s">
        <v>9</v>
      </c>
      <c r="AR4" s="22"/>
      <c r="AS4" s="24" t="s">
        <v>10</v>
      </c>
      <c r="BE4" s="25" t="s">
        <v>11</v>
      </c>
      <c r="BS4" s="19" t="s">
        <v>12</v>
      </c>
    </row>
    <row r="5" spans="1:74" ht="12" customHeight="1">
      <c r="B5" s="22"/>
      <c r="D5" s="26" t="s">
        <v>13</v>
      </c>
      <c r="K5" s="321" t="s">
        <v>14</v>
      </c>
      <c r="L5" s="322"/>
      <c r="M5" s="322"/>
      <c r="N5" s="322"/>
      <c r="O5" s="322"/>
      <c r="P5" s="322"/>
      <c r="Q5" s="322"/>
      <c r="R5" s="322"/>
      <c r="S5" s="322"/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2"/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R5" s="22"/>
      <c r="BE5" s="318" t="s">
        <v>15</v>
      </c>
      <c r="BS5" s="19" t="s">
        <v>6</v>
      </c>
    </row>
    <row r="6" spans="1:74" ht="37" customHeight="1">
      <c r="B6" s="22"/>
      <c r="D6" s="28" t="s">
        <v>16</v>
      </c>
      <c r="K6" s="323" t="s">
        <v>17</v>
      </c>
      <c r="L6" s="322"/>
      <c r="M6" s="322"/>
      <c r="N6" s="322"/>
      <c r="O6" s="322"/>
      <c r="P6" s="322"/>
      <c r="Q6" s="322"/>
      <c r="R6" s="322"/>
      <c r="S6" s="322"/>
      <c r="T6" s="322"/>
      <c r="U6" s="322"/>
      <c r="V6" s="322"/>
      <c r="W6" s="322"/>
      <c r="X6" s="322"/>
      <c r="Y6" s="322"/>
      <c r="Z6" s="322"/>
      <c r="AA6" s="322"/>
      <c r="AB6" s="322"/>
      <c r="AC6" s="322"/>
      <c r="AD6" s="322"/>
      <c r="AE6" s="322"/>
      <c r="AF6" s="322"/>
      <c r="AG6" s="322"/>
      <c r="AH6" s="322"/>
      <c r="AI6" s="322"/>
      <c r="AJ6" s="322"/>
      <c r="AK6" s="322"/>
      <c r="AL6" s="322"/>
      <c r="AM6" s="322"/>
      <c r="AN6" s="322"/>
      <c r="AO6" s="322"/>
      <c r="AR6" s="22"/>
      <c r="BE6" s="319"/>
      <c r="BS6" s="19" t="s">
        <v>6</v>
      </c>
    </row>
    <row r="7" spans="1:74" ht="12" customHeight="1">
      <c r="B7" s="22"/>
      <c r="D7" s="29" t="s">
        <v>18</v>
      </c>
      <c r="K7" s="27" t="s">
        <v>19</v>
      </c>
      <c r="AK7" s="29" t="s">
        <v>20</v>
      </c>
      <c r="AN7" s="27" t="s">
        <v>8</v>
      </c>
      <c r="AR7" s="22"/>
      <c r="BE7" s="319"/>
      <c r="BS7" s="19" t="s">
        <v>6</v>
      </c>
    </row>
    <row r="8" spans="1:74" ht="12" customHeight="1">
      <c r="B8" s="22"/>
      <c r="D8" s="29" t="s">
        <v>21</v>
      </c>
      <c r="K8" s="27" t="s">
        <v>22</v>
      </c>
      <c r="AK8" s="29" t="s">
        <v>23</v>
      </c>
      <c r="AN8" s="30" t="s">
        <v>24</v>
      </c>
      <c r="AR8" s="22"/>
      <c r="BE8" s="319"/>
      <c r="BS8" s="19" t="s">
        <v>6</v>
      </c>
    </row>
    <row r="9" spans="1:74" ht="29.25" customHeight="1">
      <c r="B9" s="22"/>
      <c r="D9" s="26" t="s">
        <v>25</v>
      </c>
      <c r="K9" s="31" t="s">
        <v>26</v>
      </c>
      <c r="AK9" s="26" t="s">
        <v>27</v>
      </c>
      <c r="AN9" s="31" t="s">
        <v>28</v>
      </c>
      <c r="AR9" s="22"/>
      <c r="BE9" s="319"/>
      <c r="BS9" s="19" t="s">
        <v>6</v>
      </c>
    </row>
    <row r="10" spans="1:74" ht="12" customHeight="1">
      <c r="B10" s="22"/>
      <c r="D10" s="29" t="s">
        <v>29</v>
      </c>
      <c r="AK10" s="29" t="s">
        <v>30</v>
      </c>
      <c r="AN10" s="27" t="s">
        <v>31</v>
      </c>
      <c r="AR10" s="22"/>
      <c r="BE10" s="319"/>
      <c r="BS10" s="19" t="s">
        <v>6</v>
      </c>
    </row>
    <row r="11" spans="1:74" ht="18.5" customHeight="1">
      <c r="B11" s="22"/>
      <c r="E11" s="27" t="s">
        <v>32</v>
      </c>
      <c r="AK11" s="29" t="s">
        <v>33</v>
      </c>
      <c r="AN11" s="27" t="s">
        <v>34</v>
      </c>
      <c r="AR11" s="22"/>
      <c r="BE11" s="319"/>
      <c r="BS11" s="19" t="s">
        <v>6</v>
      </c>
    </row>
    <row r="12" spans="1:74" ht="7" customHeight="1">
      <c r="B12" s="22"/>
      <c r="AR12" s="22"/>
      <c r="BE12" s="319"/>
      <c r="BS12" s="19" t="s">
        <v>6</v>
      </c>
    </row>
    <row r="13" spans="1:74" ht="12" customHeight="1">
      <c r="B13" s="22"/>
      <c r="D13" s="29" t="s">
        <v>35</v>
      </c>
      <c r="AK13" s="29" t="s">
        <v>30</v>
      </c>
      <c r="AN13" s="32" t="s">
        <v>36</v>
      </c>
      <c r="AR13" s="22"/>
      <c r="BE13" s="319"/>
      <c r="BS13" s="19" t="s">
        <v>6</v>
      </c>
    </row>
    <row r="14" spans="1:74" ht="13">
      <c r="B14" s="22"/>
      <c r="E14" s="324" t="s">
        <v>36</v>
      </c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325"/>
      <c r="AI14" s="325"/>
      <c r="AJ14" s="325"/>
      <c r="AK14" s="29" t="s">
        <v>33</v>
      </c>
      <c r="AN14" s="32" t="s">
        <v>36</v>
      </c>
      <c r="AR14" s="22"/>
      <c r="BE14" s="319"/>
      <c r="BS14" s="19" t="s">
        <v>6</v>
      </c>
    </row>
    <row r="15" spans="1:74" ht="7" customHeight="1">
      <c r="B15" s="22"/>
      <c r="AR15" s="22"/>
      <c r="BE15" s="319"/>
      <c r="BS15" s="19" t="s">
        <v>4</v>
      </c>
    </row>
    <row r="16" spans="1:74" ht="12" customHeight="1">
      <c r="B16" s="22"/>
      <c r="D16" s="29" t="s">
        <v>37</v>
      </c>
      <c r="AK16" s="29" t="s">
        <v>30</v>
      </c>
      <c r="AN16" s="27" t="s">
        <v>34</v>
      </c>
      <c r="AR16" s="22"/>
      <c r="BE16" s="319"/>
      <c r="BS16" s="19" t="s">
        <v>4</v>
      </c>
    </row>
    <row r="17" spans="2:71" ht="18.5" customHeight="1">
      <c r="B17" s="22"/>
      <c r="E17" s="27" t="s">
        <v>38</v>
      </c>
      <c r="AK17" s="29" t="s">
        <v>33</v>
      </c>
      <c r="AN17" s="27" t="s">
        <v>34</v>
      </c>
      <c r="AR17" s="22"/>
      <c r="BE17" s="319"/>
      <c r="BS17" s="19" t="s">
        <v>39</v>
      </c>
    </row>
    <row r="18" spans="2:71" ht="7" customHeight="1">
      <c r="B18" s="22"/>
      <c r="AR18" s="22"/>
      <c r="BE18" s="319"/>
      <c r="BS18" s="19" t="s">
        <v>6</v>
      </c>
    </row>
    <row r="19" spans="2:71" ht="12" customHeight="1">
      <c r="B19" s="22"/>
      <c r="D19" s="29" t="s">
        <v>40</v>
      </c>
      <c r="AK19" s="29" t="s">
        <v>30</v>
      </c>
      <c r="AN19" s="27" t="s">
        <v>34</v>
      </c>
      <c r="AR19" s="22"/>
      <c r="BE19" s="319"/>
      <c r="BS19" s="19" t="s">
        <v>6</v>
      </c>
    </row>
    <row r="20" spans="2:71" ht="18.5" customHeight="1">
      <c r="B20" s="22"/>
      <c r="E20" s="27" t="s">
        <v>41</v>
      </c>
      <c r="AK20" s="29" t="s">
        <v>33</v>
      </c>
      <c r="AN20" s="27" t="s">
        <v>34</v>
      </c>
      <c r="AR20" s="22"/>
      <c r="BE20" s="319"/>
      <c r="BS20" s="19" t="s">
        <v>4</v>
      </c>
    </row>
    <row r="21" spans="2:71" ht="7" customHeight="1">
      <c r="B21" s="22"/>
      <c r="AR21" s="22"/>
      <c r="BE21" s="319"/>
    </row>
    <row r="22" spans="2:71" ht="12" customHeight="1">
      <c r="B22" s="22"/>
      <c r="D22" s="29" t="s">
        <v>42</v>
      </c>
      <c r="AR22" s="22"/>
      <c r="BE22" s="319"/>
    </row>
    <row r="23" spans="2:71" ht="47.25" customHeight="1">
      <c r="B23" s="22"/>
      <c r="E23" s="326" t="s">
        <v>43</v>
      </c>
      <c r="F23" s="326"/>
      <c r="G23" s="326"/>
      <c r="H23" s="326"/>
      <c r="I23" s="326"/>
      <c r="J23" s="326"/>
      <c r="K23" s="326"/>
      <c r="L23" s="326"/>
      <c r="M23" s="326"/>
      <c r="N23" s="326"/>
      <c r="O23" s="326"/>
      <c r="P23" s="326"/>
      <c r="Q23" s="326"/>
      <c r="R23" s="326"/>
      <c r="S23" s="326"/>
      <c r="T23" s="326"/>
      <c r="U23" s="326"/>
      <c r="V23" s="326"/>
      <c r="W23" s="326"/>
      <c r="X23" s="326"/>
      <c r="Y23" s="326"/>
      <c r="Z23" s="326"/>
      <c r="AA23" s="326"/>
      <c r="AB23" s="326"/>
      <c r="AC23" s="326"/>
      <c r="AD23" s="326"/>
      <c r="AE23" s="326"/>
      <c r="AF23" s="326"/>
      <c r="AG23" s="326"/>
      <c r="AH23" s="326"/>
      <c r="AI23" s="326"/>
      <c r="AJ23" s="326"/>
      <c r="AK23" s="326"/>
      <c r="AL23" s="326"/>
      <c r="AM23" s="326"/>
      <c r="AN23" s="326"/>
      <c r="AR23" s="22"/>
      <c r="BE23" s="319"/>
    </row>
    <row r="24" spans="2:71" ht="7" customHeight="1">
      <c r="B24" s="22"/>
      <c r="AR24" s="22"/>
      <c r="BE24" s="319"/>
    </row>
    <row r="25" spans="2:71" ht="7" customHeight="1">
      <c r="B25" s="22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R25" s="22"/>
      <c r="BE25" s="319"/>
    </row>
    <row r="26" spans="2:71" s="1" customFormat="1" ht="26" customHeight="1">
      <c r="B26" s="35"/>
      <c r="D26" s="36" t="s">
        <v>44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27">
        <f>ROUND(AG54,2)</f>
        <v>0</v>
      </c>
      <c r="AL26" s="328"/>
      <c r="AM26" s="328"/>
      <c r="AN26" s="328"/>
      <c r="AO26" s="328"/>
      <c r="AR26" s="35"/>
      <c r="BE26" s="319"/>
    </row>
    <row r="27" spans="2:71" s="1" customFormat="1" ht="7" customHeight="1">
      <c r="B27" s="35"/>
      <c r="AR27" s="35"/>
      <c r="BE27" s="319"/>
    </row>
    <row r="28" spans="2:71" s="1" customFormat="1" ht="13">
      <c r="B28" s="35"/>
      <c r="L28" s="329" t="s">
        <v>45</v>
      </c>
      <c r="M28" s="329"/>
      <c r="N28" s="329"/>
      <c r="O28" s="329"/>
      <c r="P28" s="329"/>
      <c r="W28" s="329" t="s">
        <v>46</v>
      </c>
      <c r="X28" s="329"/>
      <c r="Y28" s="329"/>
      <c r="Z28" s="329"/>
      <c r="AA28" s="329"/>
      <c r="AB28" s="329"/>
      <c r="AC28" s="329"/>
      <c r="AD28" s="329"/>
      <c r="AE28" s="329"/>
      <c r="AK28" s="329" t="s">
        <v>47</v>
      </c>
      <c r="AL28" s="329"/>
      <c r="AM28" s="329"/>
      <c r="AN28" s="329"/>
      <c r="AO28" s="329"/>
      <c r="AR28" s="35"/>
      <c r="BE28" s="319"/>
    </row>
    <row r="29" spans="2:71" s="2" customFormat="1" ht="14.5" customHeight="1">
      <c r="B29" s="39"/>
      <c r="D29" s="29" t="s">
        <v>48</v>
      </c>
      <c r="F29" s="29" t="s">
        <v>49</v>
      </c>
      <c r="L29" s="332">
        <v>0.21</v>
      </c>
      <c r="M29" s="331"/>
      <c r="N29" s="331"/>
      <c r="O29" s="331"/>
      <c r="P29" s="331"/>
      <c r="W29" s="330">
        <f>ROUND(AZ54, 2)</f>
        <v>0</v>
      </c>
      <c r="X29" s="331"/>
      <c r="Y29" s="331"/>
      <c r="Z29" s="331"/>
      <c r="AA29" s="331"/>
      <c r="AB29" s="331"/>
      <c r="AC29" s="331"/>
      <c r="AD29" s="331"/>
      <c r="AE29" s="331"/>
      <c r="AK29" s="330">
        <f>ROUND(AV54, 2)</f>
        <v>0</v>
      </c>
      <c r="AL29" s="331"/>
      <c r="AM29" s="331"/>
      <c r="AN29" s="331"/>
      <c r="AO29" s="331"/>
      <c r="AR29" s="39"/>
      <c r="BE29" s="320"/>
    </row>
    <row r="30" spans="2:71" s="2" customFormat="1" ht="14.5" customHeight="1">
      <c r="B30" s="39"/>
      <c r="F30" s="29" t="s">
        <v>50</v>
      </c>
      <c r="L30" s="332">
        <v>0.12</v>
      </c>
      <c r="M30" s="331"/>
      <c r="N30" s="331"/>
      <c r="O30" s="331"/>
      <c r="P30" s="331"/>
      <c r="W30" s="330">
        <f>ROUND(BA54, 2)</f>
        <v>0</v>
      </c>
      <c r="X30" s="331"/>
      <c r="Y30" s="331"/>
      <c r="Z30" s="331"/>
      <c r="AA30" s="331"/>
      <c r="AB30" s="331"/>
      <c r="AC30" s="331"/>
      <c r="AD30" s="331"/>
      <c r="AE30" s="331"/>
      <c r="AK30" s="330">
        <f>ROUND(AW54, 2)</f>
        <v>0</v>
      </c>
      <c r="AL30" s="331"/>
      <c r="AM30" s="331"/>
      <c r="AN30" s="331"/>
      <c r="AO30" s="331"/>
      <c r="AR30" s="39"/>
      <c r="BE30" s="320"/>
    </row>
    <row r="31" spans="2:71" s="2" customFormat="1" ht="14.5" hidden="1" customHeight="1">
      <c r="B31" s="39"/>
      <c r="F31" s="29" t="s">
        <v>51</v>
      </c>
      <c r="L31" s="332">
        <v>0.21</v>
      </c>
      <c r="M31" s="331"/>
      <c r="N31" s="331"/>
      <c r="O31" s="331"/>
      <c r="P31" s="331"/>
      <c r="W31" s="330">
        <f>ROUND(BB54, 2)</f>
        <v>0</v>
      </c>
      <c r="X31" s="331"/>
      <c r="Y31" s="331"/>
      <c r="Z31" s="331"/>
      <c r="AA31" s="331"/>
      <c r="AB31" s="331"/>
      <c r="AC31" s="331"/>
      <c r="AD31" s="331"/>
      <c r="AE31" s="331"/>
      <c r="AK31" s="330">
        <v>0</v>
      </c>
      <c r="AL31" s="331"/>
      <c r="AM31" s="331"/>
      <c r="AN31" s="331"/>
      <c r="AO31" s="331"/>
      <c r="AR31" s="39"/>
      <c r="BE31" s="320"/>
    </row>
    <row r="32" spans="2:71" s="2" customFormat="1" ht="14.5" hidden="1" customHeight="1">
      <c r="B32" s="39"/>
      <c r="F32" s="29" t="s">
        <v>52</v>
      </c>
      <c r="L32" s="332">
        <v>0.12</v>
      </c>
      <c r="M32" s="331"/>
      <c r="N32" s="331"/>
      <c r="O32" s="331"/>
      <c r="P32" s="331"/>
      <c r="W32" s="330">
        <f>ROUND(BC54, 2)</f>
        <v>0</v>
      </c>
      <c r="X32" s="331"/>
      <c r="Y32" s="331"/>
      <c r="Z32" s="331"/>
      <c r="AA32" s="331"/>
      <c r="AB32" s="331"/>
      <c r="AC32" s="331"/>
      <c r="AD32" s="331"/>
      <c r="AE32" s="331"/>
      <c r="AK32" s="330">
        <v>0</v>
      </c>
      <c r="AL32" s="331"/>
      <c r="AM32" s="331"/>
      <c r="AN32" s="331"/>
      <c r="AO32" s="331"/>
      <c r="AR32" s="39"/>
      <c r="BE32" s="320"/>
    </row>
    <row r="33" spans="2:44" s="2" customFormat="1" ht="14.5" hidden="1" customHeight="1">
      <c r="B33" s="39"/>
      <c r="F33" s="29" t="s">
        <v>53</v>
      </c>
      <c r="L33" s="332">
        <v>0</v>
      </c>
      <c r="M33" s="331"/>
      <c r="N33" s="331"/>
      <c r="O33" s="331"/>
      <c r="P33" s="331"/>
      <c r="W33" s="330">
        <f>ROUND(BD54, 2)</f>
        <v>0</v>
      </c>
      <c r="X33" s="331"/>
      <c r="Y33" s="331"/>
      <c r="Z33" s="331"/>
      <c r="AA33" s="331"/>
      <c r="AB33" s="331"/>
      <c r="AC33" s="331"/>
      <c r="AD33" s="331"/>
      <c r="AE33" s="331"/>
      <c r="AK33" s="330">
        <v>0</v>
      </c>
      <c r="AL33" s="331"/>
      <c r="AM33" s="331"/>
      <c r="AN33" s="331"/>
      <c r="AO33" s="331"/>
      <c r="AR33" s="39"/>
    </row>
    <row r="34" spans="2:44" s="1" customFormat="1" ht="7" customHeight="1">
      <c r="B34" s="35"/>
      <c r="AR34" s="35"/>
    </row>
    <row r="35" spans="2:44" s="1" customFormat="1" ht="26" customHeight="1">
      <c r="B35" s="35"/>
      <c r="C35" s="40"/>
      <c r="D35" s="41" t="s">
        <v>54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55</v>
      </c>
      <c r="U35" s="42"/>
      <c r="V35" s="42"/>
      <c r="W35" s="42"/>
      <c r="X35" s="336" t="s">
        <v>56</v>
      </c>
      <c r="Y35" s="334"/>
      <c r="Z35" s="334"/>
      <c r="AA35" s="334"/>
      <c r="AB35" s="334"/>
      <c r="AC35" s="42"/>
      <c r="AD35" s="42"/>
      <c r="AE35" s="42"/>
      <c r="AF35" s="42"/>
      <c r="AG35" s="42"/>
      <c r="AH35" s="42"/>
      <c r="AI35" s="42"/>
      <c r="AJ35" s="42"/>
      <c r="AK35" s="333">
        <f>SUM(AK26:AK33)</f>
        <v>0</v>
      </c>
      <c r="AL35" s="334"/>
      <c r="AM35" s="334"/>
      <c r="AN35" s="334"/>
      <c r="AO35" s="335"/>
      <c r="AP35" s="40"/>
      <c r="AQ35" s="40"/>
      <c r="AR35" s="35"/>
    </row>
    <row r="36" spans="2:44" s="1" customFormat="1" ht="7" customHeight="1">
      <c r="B36" s="35"/>
      <c r="AR36" s="35"/>
    </row>
    <row r="37" spans="2:44" s="1" customFormat="1" ht="7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35"/>
    </row>
    <row r="41" spans="2:44" s="1" customFormat="1" ht="7" customHeight="1"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35"/>
    </row>
    <row r="42" spans="2:44" s="1" customFormat="1" ht="25" customHeight="1">
      <c r="B42" s="35"/>
      <c r="C42" s="23" t="s">
        <v>57</v>
      </c>
      <c r="AR42" s="35"/>
    </row>
    <row r="43" spans="2:44" s="1" customFormat="1" ht="7" customHeight="1">
      <c r="B43" s="35"/>
      <c r="AR43" s="35"/>
    </row>
    <row r="44" spans="2:44" s="3" customFormat="1" ht="12" customHeight="1">
      <c r="B44" s="48"/>
      <c r="C44" s="29" t="s">
        <v>13</v>
      </c>
      <c r="L44" s="3" t="str">
        <f>K5</f>
        <v>MR2024-3-1</v>
      </c>
      <c r="AR44" s="48"/>
    </row>
    <row r="45" spans="2:44" s="4" customFormat="1" ht="37" customHeight="1">
      <c r="B45" s="49"/>
      <c r="C45" s="50" t="s">
        <v>16</v>
      </c>
      <c r="L45" s="295" t="str">
        <f>K6</f>
        <v>Přístavba ,stavební úpravy a střešní nástavba ZŠ Slatinice</v>
      </c>
      <c r="M45" s="296"/>
      <c r="N45" s="296"/>
      <c r="O45" s="296"/>
      <c r="P45" s="296"/>
      <c r="Q45" s="296"/>
      <c r="R45" s="296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296"/>
      <c r="AN45" s="296"/>
      <c r="AO45" s="296"/>
      <c r="AR45" s="49"/>
    </row>
    <row r="46" spans="2:44" s="1" customFormat="1" ht="7" customHeight="1">
      <c r="B46" s="35"/>
      <c r="AR46" s="35"/>
    </row>
    <row r="47" spans="2:44" s="1" customFormat="1" ht="12" customHeight="1">
      <c r="B47" s="35"/>
      <c r="C47" s="29" t="s">
        <v>21</v>
      </c>
      <c r="L47" s="51" t="str">
        <f>IF(K8="","",K8)</f>
        <v>K.ú Slatinice na Hané</v>
      </c>
      <c r="AI47" s="29" t="s">
        <v>23</v>
      </c>
      <c r="AM47" s="297" t="str">
        <f>IF(AN8= "","",AN8)</f>
        <v>29. 2. 2024</v>
      </c>
      <c r="AN47" s="297"/>
      <c r="AR47" s="35"/>
    </row>
    <row r="48" spans="2:44" s="1" customFormat="1" ht="7" customHeight="1">
      <c r="B48" s="35"/>
      <c r="AR48" s="35"/>
    </row>
    <row r="49" spans="1:91" s="1" customFormat="1" ht="25.75" customHeight="1">
      <c r="B49" s="35"/>
      <c r="C49" s="29" t="s">
        <v>29</v>
      </c>
      <c r="L49" s="3" t="str">
        <f>IF(E11= "","",E11)</f>
        <v>Obec Slatinice č.p.50</v>
      </c>
      <c r="AI49" s="29" t="s">
        <v>37</v>
      </c>
      <c r="AM49" s="302" t="str">
        <f>IF(E17="","",E17)</f>
        <v>MgA,Ing arch. L. Blažek ,Ing arch H. Zatloukalová</v>
      </c>
      <c r="AN49" s="303"/>
      <c r="AO49" s="303"/>
      <c r="AP49" s="303"/>
      <c r="AR49" s="35"/>
      <c r="AS49" s="298" t="s">
        <v>58</v>
      </c>
      <c r="AT49" s="299"/>
      <c r="AU49" s="53"/>
      <c r="AV49" s="53"/>
      <c r="AW49" s="53"/>
      <c r="AX49" s="53"/>
      <c r="AY49" s="53"/>
      <c r="AZ49" s="53"/>
      <c r="BA49" s="53"/>
      <c r="BB49" s="53"/>
      <c r="BC49" s="53"/>
      <c r="BD49" s="54"/>
    </row>
    <row r="50" spans="1:91" s="1" customFormat="1" ht="15.25" customHeight="1">
      <c r="B50" s="35"/>
      <c r="C50" s="29" t="s">
        <v>35</v>
      </c>
      <c r="L50" s="3" t="str">
        <f>IF(E14= "Vyplň údaj","",E14)</f>
        <v/>
      </c>
      <c r="AI50" s="29" t="s">
        <v>40</v>
      </c>
      <c r="AM50" s="302" t="str">
        <f>IF(E20="","",E20)</f>
        <v xml:space="preserve"> </v>
      </c>
      <c r="AN50" s="303"/>
      <c r="AO50" s="303"/>
      <c r="AP50" s="303"/>
      <c r="AR50" s="35"/>
      <c r="AS50" s="300"/>
      <c r="AT50" s="301"/>
      <c r="BD50" s="56"/>
    </row>
    <row r="51" spans="1:91" s="1" customFormat="1" ht="10.75" customHeight="1">
      <c r="B51" s="35"/>
      <c r="AR51" s="35"/>
      <c r="AS51" s="300"/>
      <c r="AT51" s="301"/>
      <c r="BD51" s="56"/>
    </row>
    <row r="52" spans="1:91" s="1" customFormat="1" ht="29.25" customHeight="1">
      <c r="B52" s="35"/>
      <c r="C52" s="304" t="s">
        <v>59</v>
      </c>
      <c r="D52" s="305"/>
      <c r="E52" s="305"/>
      <c r="F52" s="305"/>
      <c r="G52" s="305"/>
      <c r="H52" s="57"/>
      <c r="I52" s="307" t="s">
        <v>60</v>
      </c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6" t="s">
        <v>61</v>
      </c>
      <c r="AH52" s="305"/>
      <c r="AI52" s="305"/>
      <c r="AJ52" s="305"/>
      <c r="AK52" s="305"/>
      <c r="AL52" s="305"/>
      <c r="AM52" s="305"/>
      <c r="AN52" s="307" t="s">
        <v>62</v>
      </c>
      <c r="AO52" s="305"/>
      <c r="AP52" s="305"/>
      <c r="AQ52" s="58" t="s">
        <v>63</v>
      </c>
      <c r="AR52" s="35"/>
      <c r="AS52" s="59" t="s">
        <v>64</v>
      </c>
      <c r="AT52" s="60" t="s">
        <v>65</v>
      </c>
      <c r="AU52" s="60" t="s">
        <v>66</v>
      </c>
      <c r="AV52" s="60" t="s">
        <v>67</v>
      </c>
      <c r="AW52" s="60" t="s">
        <v>68</v>
      </c>
      <c r="AX52" s="60" t="s">
        <v>69</v>
      </c>
      <c r="AY52" s="60" t="s">
        <v>70</v>
      </c>
      <c r="AZ52" s="60" t="s">
        <v>71</v>
      </c>
      <c r="BA52" s="60" t="s">
        <v>72</v>
      </c>
      <c r="BB52" s="60" t="s">
        <v>73</v>
      </c>
      <c r="BC52" s="60" t="s">
        <v>74</v>
      </c>
      <c r="BD52" s="61" t="s">
        <v>75</v>
      </c>
    </row>
    <row r="53" spans="1:91" s="1" customFormat="1" ht="10.75" customHeight="1">
      <c r="B53" s="35"/>
      <c r="AR53" s="35"/>
      <c r="AS53" s="62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4"/>
    </row>
    <row r="54" spans="1:91" s="5" customFormat="1" ht="32.5" customHeight="1">
      <c r="B54" s="63"/>
      <c r="C54" s="64" t="s">
        <v>76</v>
      </c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316">
        <f>ROUND(AG55,2)</f>
        <v>0</v>
      </c>
      <c r="AH54" s="316"/>
      <c r="AI54" s="316"/>
      <c r="AJ54" s="316"/>
      <c r="AK54" s="316"/>
      <c r="AL54" s="316"/>
      <c r="AM54" s="316"/>
      <c r="AN54" s="317">
        <f t="shared" ref="AN54:AN62" si="0">SUM(AG54,AT54)</f>
        <v>0</v>
      </c>
      <c r="AO54" s="317"/>
      <c r="AP54" s="317"/>
      <c r="AQ54" s="67" t="s">
        <v>34</v>
      </c>
      <c r="AR54" s="63"/>
      <c r="AS54" s="68">
        <f>ROUND(AS55,2)</f>
        <v>0</v>
      </c>
      <c r="AT54" s="69">
        <f t="shared" ref="AT54:AT62" si="1">ROUND(SUM(AV54:AW54),2)</f>
        <v>0</v>
      </c>
      <c r="AU54" s="70">
        <f>ROUND(AU55,5)</f>
        <v>0</v>
      </c>
      <c r="AV54" s="69">
        <f>ROUND(AZ54*L29,2)</f>
        <v>0</v>
      </c>
      <c r="AW54" s="69">
        <f>ROUND(BA54*L30,2)</f>
        <v>0</v>
      </c>
      <c r="AX54" s="69">
        <f>ROUND(BB54*L29,2)</f>
        <v>0</v>
      </c>
      <c r="AY54" s="69">
        <f>ROUND(BC54*L30,2)</f>
        <v>0</v>
      </c>
      <c r="AZ54" s="69">
        <f>ROUND(AZ55,2)</f>
        <v>0</v>
      </c>
      <c r="BA54" s="69">
        <f>ROUND(BA55,2)</f>
        <v>0</v>
      </c>
      <c r="BB54" s="69">
        <f>ROUND(BB55,2)</f>
        <v>0</v>
      </c>
      <c r="BC54" s="69">
        <f>ROUND(BC55,2)</f>
        <v>0</v>
      </c>
      <c r="BD54" s="71">
        <f>ROUND(BD55,2)</f>
        <v>0</v>
      </c>
      <c r="BS54" s="72" t="s">
        <v>77</v>
      </c>
      <c r="BT54" s="72" t="s">
        <v>78</v>
      </c>
      <c r="BU54" s="73" t="s">
        <v>79</v>
      </c>
      <c r="BV54" s="72" t="s">
        <v>80</v>
      </c>
      <c r="BW54" s="72" t="s">
        <v>5</v>
      </c>
      <c r="BX54" s="72" t="s">
        <v>81</v>
      </c>
      <c r="CL54" s="72" t="s">
        <v>19</v>
      </c>
    </row>
    <row r="55" spans="1:91" s="6" customFormat="1" ht="24.75" customHeight="1">
      <c r="B55" s="74"/>
      <c r="C55" s="75"/>
      <c r="D55" s="311" t="s">
        <v>14</v>
      </c>
      <c r="E55" s="311"/>
      <c r="F55" s="311"/>
      <c r="G55" s="311"/>
      <c r="H55" s="311"/>
      <c r="I55" s="76"/>
      <c r="J55" s="311" t="s">
        <v>17</v>
      </c>
      <c r="K55" s="311"/>
      <c r="L55" s="311"/>
      <c r="M55" s="311"/>
      <c r="N55" s="311"/>
      <c r="O55" s="311"/>
      <c r="P55" s="311"/>
      <c r="Q55" s="311"/>
      <c r="R55" s="311"/>
      <c r="S55" s="311"/>
      <c r="T55" s="311"/>
      <c r="U55" s="311"/>
      <c r="V55" s="311"/>
      <c r="W55" s="311"/>
      <c r="X55" s="311"/>
      <c r="Y55" s="311"/>
      <c r="Z55" s="311"/>
      <c r="AA55" s="311"/>
      <c r="AB55" s="311"/>
      <c r="AC55" s="311"/>
      <c r="AD55" s="311"/>
      <c r="AE55" s="311"/>
      <c r="AF55" s="311"/>
      <c r="AG55" s="308">
        <f>ROUND(AG56+AG57+AG62,2)</f>
        <v>0</v>
      </c>
      <c r="AH55" s="309"/>
      <c r="AI55" s="309"/>
      <c r="AJ55" s="309"/>
      <c r="AK55" s="309"/>
      <c r="AL55" s="309"/>
      <c r="AM55" s="309"/>
      <c r="AN55" s="310">
        <f t="shared" si="0"/>
        <v>0</v>
      </c>
      <c r="AO55" s="309"/>
      <c r="AP55" s="309"/>
      <c r="AQ55" s="77" t="s">
        <v>82</v>
      </c>
      <c r="AR55" s="74"/>
      <c r="AS55" s="78">
        <f>ROUND(AS56+AS57+AS62,2)</f>
        <v>0</v>
      </c>
      <c r="AT55" s="79">
        <f t="shared" si="1"/>
        <v>0</v>
      </c>
      <c r="AU55" s="80">
        <f>ROUND(AU56+AU57+AU62,5)</f>
        <v>0</v>
      </c>
      <c r="AV55" s="79">
        <f>ROUND(AZ55*L29,2)</f>
        <v>0</v>
      </c>
      <c r="AW55" s="79">
        <f>ROUND(BA55*L30,2)</f>
        <v>0</v>
      </c>
      <c r="AX55" s="79">
        <f>ROUND(BB55*L29,2)</f>
        <v>0</v>
      </c>
      <c r="AY55" s="79">
        <f>ROUND(BC55*L30,2)</f>
        <v>0</v>
      </c>
      <c r="AZ55" s="79">
        <f>ROUND(AZ56+AZ57+AZ62,2)</f>
        <v>0</v>
      </c>
      <c r="BA55" s="79">
        <f>ROUND(BA56+BA57+BA62,2)</f>
        <v>0</v>
      </c>
      <c r="BB55" s="79">
        <f>ROUND(BB56+BB57+BB62,2)</f>
        <v>0</v>
      </c>
      <c r="BC55" s="79">
        <f>ROUND(BC56+BC57+BC62,2)</f>
        <v>0</v>
      </c>
      <c r="BD55" s="81">
        <f>ROUND(BD56+BD57+BD62,2)</f>
        <v>0</v>
      </c>
      <c r="BS55" s="82" t="s">
        <v>77</v>
      </c>
      <c r="BT55" s="82" t="s">
        <v>83</v>
      </c>
      <c r="BU55" s="82" t="s">
        <v>79</v>
      </c>
      <c r="BV55" s="82" t="s">
        <v>80</v>
      </c>
      <c r="BW55" s="82" t="s">
        <v>84</v>
      </c>
      <c r="BX55" s="82" t="s">
        <v>5</v>
      </c>
      <c r="CL55" s="82" t="s">
        <v>34</v>
      </c>
      <c r="CM55" s="82" t="s">
        <v>78</v>
      </c>
    </row>
    <row r="56" spans="1:91" s="3" customFormat="1" ht="35.25" customHeight="1">
      <c r="A56" s="83" t="s">
        <v>85</v>
      </c>
      <c r="B56" s="48"/>
      <c r="C56" s="9"/>
      <c r="D56" s="9"/>
      <c r="E56" s="314" t="s">
        <v>86</v>
      </c>
      <c r="F56" s="314"/>
      <c r="G56" s="314"/>
      <c r="H56" s="314"/>
      <c r="I56" s="314"/>
      <c r="J56" s="9"/>
      <c r="K56" s="314" t="s">
        <v>87</v>
      </c>
      <c r="L56" s="314"/>
      <c r="M56" s="314"/>
      <c r="N56" s="314"/>
      <c r="O56" s="314"/>
      <c r="P56" s="314"/>
      <c r="Q56" s="314"/>
      <c r="R56" s="314"/>
      <c r="S56" s="314"/>
      <c r="T56" s="314"/>
      <c r="U56" s="314"/>
      <c r="V56" s="314"/>
      <c r="W56" s="314"/>
      <c r="X56" s="314"/>
      <c r="Y56" s="314"/>
      <c r="Z56" s="314"/>
      <c r="AA56" s="314"/>
      <c r="AB56" s="314"/>
      <c r="AC56" s="314"/>
      <c r="AD56" s="314"/>
      <c r="AE56" s="314"/>
      <c r="AF56" s="314"/>
      <c r="AG56" s="312">
        <f>'MR 2024-3-1 a - D1.1 ,D1....'!J32</f>
        <v>0</v>
      </c>
      <c r="AH56" s="313"/>
      <c r="AI56" s="313"/>
      <c r="AJ56" s="313"/>
      <c r="AK56" s="313"/>
      <c r="AL56" s="313"/>
      <c r="AM56" s="313"/>
      <c r="AN56" s="312">
        <f t="shared" si="0"/>
        <v>0</v>
      </c>
      <c r="AO56" s="313"/>
      <c r="AP56" s="313"/>
      <c r="AQ56" s="84" t="s">
        <v>88</v>
      </c>
      <c r="AR56" s="48"/>
      <c r="AS56" s="85">
        <v>0</v>
      </c>
      <c r="AT56" s="86">
        <f t="shared" si="1"/>
        <v>0</v>
      </c>
      <c r="AU56" s="87">
        <f>'MR 2024-3-1 a - D1.1 ,D1....'!P123</f>
        <v>0</v>
      </c>
      <c r="AV56" s="86">
        <f>'MR 2024-3-1 a - D1.1 ,D1....'!J35</f>
        <v>0</v>
      </c>
      <c r="AW56" s="86">
        <f>'MR 2024-3-1 a - D1.1 ,D1....'!J36</f>
        <v>0</v>
      </c>
      <c r="AX56" s="86">
        <f>'MR 2024-3-1 a - D1.1 ,D1....'!J37</f>
        <v>0</v>
      </c>
      <c r="AY56" s="86">
        <f>'MR 2024-3-1 a - D1.1 ,D1....'!J38</f>
        <v>0</v>
      </c>
      <c r="AZ56" s="86">
        <f>'MR 2024-3-1 a - D1.1 ,D1....'!F35</f>
        <v>0</v>
      </c>
      <c r="BA56" s="86">
        <f>'MR 2024-3-1 a - D1.1 ,D1....'!F36</f>
        <v>0</v>
      </c>
      <c r="BB56" s="86">
        <f>'MR 2024-3-1 a - D1.1 ,D1....'!F37</f>
        <v>0</v>
      </c>
      <c r="BC56" s="86">
        <f>'MR 2024-3-1 a - D1.1 ,D1....'!F38</f>
        <v>0</v>
      </c>
      <c r="BD56" s="88">
        <f>'MR 2024-3-1 a - D1.1 ,D1....'!F39</f>
        <v>0</v>
      </c>
      <c r="BT56" s="27" t="s">
        <v>89</v>
      </c>
      <c r="BV56" s="27" t="s">
        <v>80</v>
      </c>
      <c r="BW56" s="27" t="s">
        <v>90</v>
      </c>
      <c r="BX56" s="27" t="s">
        <v>84</v>
      </c>
      <c r="CL56" s="27" t="s">
        <v>19</v>
      </c>
    </row>
    <row r="57" spans="1:91" s="3" customFormat="1" ht="35.25" customHeight="1">
      <c r="B57" s="48"/>
      <c r="C57" s="9"/>
      <c r="D57" s="9"/>
      <c r="E57" s="314" t="s">
        <v>91</v>
      </c>
      <c r="F57" s="314"/>
      <c r="G57" s="314"/>
      <c r="H57" s="314"/>
      <c r="I57" s="314"/>
      <c r="J57" s="9"/>
      <c r="K57" s="314" t="s">
        <v>92</v>
      </c>
      <c r="L57" s="314"/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314"/>
      <c r="AG57" s="315">
        <f>ROUND(SUM(AG58:AG61),2)</f>
        <v>0</v>
      </c>
      <c r="AH57" s="313"/>
      <c r="AI57" s="313"/>
      <c r="AJ57" s="313"/>
      <c r="AK57" s="313"/>
      <c r="AL57" s="313"/>
      <c r="AM57" s="313"/>
      <c r="AN57" s="312">
        <f t="shared" si="0"/>
        <v>0</v>
      </c>
      <c r="AO57" s="313"/>
      <c r="AP57" s="313"/>
      <c r="AQ57" s="84" t="s">
        <v>88</v>
      </c>
      <c r="AR57" s="48"/>
      <c r="AS57" s="85">
        <f>ROUND(SUM(AS58:AS61),2)</f>
        <v>0</v>
      </c>
      <c r="AT57" s="86">
        <f t="shared" si="1"/>
        <v>0</v>
      </c>
      <c r="AU57" s="87">
        <f>ROUND(SUM(AU58:AU61),5)</f>
        <v>0</v>
      </c>
      <c r="AV57" s="86">
        <f>ROUND(AZ57*L29,2)</f>
        <v>0</v>
      </c>
      <c r="AW57" s="86">
        <f>ROUND(BA57*L30,2)</f>
        <v>0</v>
      </c>
      <c r="AX57" s="86">
        <f>ROUND(BB57*L29,2)</f>
        <v>0</v>
      </c>
      <c r="AY57" s="86">
        <f>ROUND(BC57*L30,2)</f>
        <v>0</v>
      </c>
      <c r="AZ57" s="86">
        <f>ROUND(SUM(AZ58:AZ61),2)</f>
        <v>0</v>
      </c>
      <c r="BA57" s="86">
        <f>ROUND(SUM(BA58:BA61),2)</f>
        <v>0</v>
      </c>
      <c r="BB57" s="86">
        <f>ROUND(SUM(BB58:BB61),2)</f>
        <v>0</v>
      </c>
      <c r="BC57" s="86">
        <f>ROUND(SUM(BC58:BC61),2)</f>
        <v>0</v>
      </c>
      <c r="BD57" s="88">
        <f>ROUND(SUM(BD58:BD61),2)</f>
        <v>0</v>
      </c>
      <c r="BS57" s="27" t="s">
        <v>77</v>
      </c>
      <c r="BT57" s="27" t="s">
        <v>89</v>
      </c>
      <c r="BU57" s="27" t="s">
        <v>79</v>
      </c>
      <c r="BV57" s="27" t="s">
        <v>80</v>
      </c>
      <c r="BW57" s="27" t="s">
        <v>93</v>
      </c>
      <c r="BX57" s="27" t="s">
        <v>84</v>
      </c>
      <c r="CL57" s="27" t="s">
        <v>34</v>
      </c>
    </row>
    <row r="58" spans="1:91" s="3" customFormat="1" ht="16.5" customHeight="1">
      <c r="A58" s="83" t="s">
        <v>85</v>
      </c>
      <c r="B58" s="48"/>
      <c r="C58" s="9"/>
      <c r="D58" s="9"/>
      <c r="E58" s="9"/>
      <c r="F58" s="314" t="s">
        <v>83</v>
      </c>
      <c r="G58" s="314"/>
      <c r="H58" s="314"/>
      <c r="I58" s="314"/>
      <c r="J58" s="314"/>
      <c r="K58" s="9"/>
      <c r="L58" s="314" t="s">
        <v>94</v>
      </c>
      <c r="M58" s="314"/>
      <c r="N58" s="314"/>
      <c r="O58" s="314"/>
      <c r="P58" s="314"/>
      <c r="Q58" s="314"/>
      <c r="R58" s="314"/>
      <c r="S58" s="314"/>
      <c r="T58" s="314"/>
      <c r="U58" s="314"/>
      <c r="V58" s="314"/>
      <c r="W58" s="314"/>
      <c r="X58" s="314"/>
      <c r="Y58" s="314"/>
      <c r="Z58" s="314"/>
      <c r="AA58" s="314"/>
      <c r="AB58" s="314"/>
      <c r="AC58" s="314"/>
      <c r="AD58" s="314"/>
      <c r="AE58" s="314"/>
      <c r="AF58" s="314"/>
      <c r="AG58" s="312">
        <f>'1 - D.1.4.1  VYTÁPĚNÍ'!J34</f>
        <v>0</v>
      </c>
      <c r="AH58" s="313"/>
      <c r="AI58" s="313"/>
      <c r="AJ58" s="313"/>
      <c r="AK58" s="313"/>
      <c r="AL58" s="313"/>
      <c r="AM58" s="313"/>
      <c r="AN58" s="312">
        <f t="shared" si="0"/>
        <v>0</v>
      </c>
      <c r="AO58" s="313"/>
      <c r="AP58" s="313"/>
      <c r="AQ58" s="84" t="s">
        <v>88</v>
      </c>
      <c r="AR58" s="48"/>
      <c r="AS58" s="85">
        <v>0</v>
      </c>
      <c r="AT58" s="86">
        <f t="shared" si="1"/>
        <v>0</v>
      </c>
      <c r="AU58" s="87">
        <f>'1 - D.1.4.1  VYTÁPĚNÍ'!P99</f>
        <v>0</v>
      </c>
      <c r="AV58" s="86">
        <f>'1 - D.1.4.1  VYTÁPĚNÍ'!J37</f>
        <v>0</v>
      </c>
      <c r="AW58" s="86">
        <f>'1 - D.1.4.1  VYTÁPĚNÍ'!J38</f>
        <v>0</v>
      </c>
      <c r="AX58" s="86">
        <f>'1 - D.1.4.1  VYTÁPĚNÍ'!J39</f>
        <v>0</v>
      </c>
      <c r="AY58" s="86">
        <f>'1 - D.1.4.1  VYTÁPĚNÍ'!J40</f>
        <v>0</v>
      </c>
      <c r="AZ58" s="86">
        <f>'1 - D.1.4.1  VYTÁPĚNÍ'!F37</f>
        <v>0</v>
      </c>
      <c r="BA58" s="86">
        <f>'1 - D.1.4.1  VYTÁPĚNÍ'!F38</f>
        <v>0</v>
      </c>
      <c r="BB58" s="86">
        <f>'1 - D.1.4.1  VYTÁPĚNÍ'!F39</f>
        <v>0</v>
      </c>
      <c r="BC58" s="86">
        <f>'1 - D.1.4.1  VYTÁPĚNÍ'!F40</f>
        <v>0</v>
      </c>
      <c r="BD58" s="88">
        <f>'1 - D.1.4.1  VYTÁPĚNÍ'!F41</f>
        <v>0</v>
      </c>
      <c r="BT58" s="27" t="s">
        <v>95</v>
      </c>
      <c r="BV58" s="27" t="s">
        <v>80</v>
      </c>
      <c r="BW58" s="27" t="s">
        <v>96</v>
      </c>
      <c r="BX58" s="27" t="s">
        <v>93</v>
      </c>
      <c r="CL58" s="27" t="s">
        <v>34</v>
      </c>
    </row>
    <row r="59" spans="1:91" s="3" customFormat="1" ht="16.5" customHeight="1">
      <c r="A59" s="83" t="s">
        <v>85</v>
      </c>
      <c r="B59" s="48"/>
      <c r="C59" s="9"/>
      <c r="D59" s="9"/>
      <c r="E59" s="9"/>
      <c r="F59" s="314" t="s">
        <v>89</v>
      </c>
      <c r="G59" s="314"/>
      <c r="H59" s="314"/>
      <c r="I59" s="314"/>
      <c r="J59" s="314"/>
      <c r="K59" s="9"/>
      <c r="L59" s="314" t="s">
        <v>97</v>
      </c>
      <c r="M59" s="314"/>
      <c r="N59" s="314"/>
      <c r="O59" s="314"/>
      <c r="P59" s="314"/>
      <c r="Q59" s="314"/>
      <c r="R59" s="314"/>
      <c r="S59" s="314"/>
      <c r="T59" s="314"/>
      <c r="U59" s="314"/>
      <c r="V59" s="314"/>
      <c r="W59" s="314"/>
      <c r="X59" s="314"/>
      <c r="Y59" s="314"/>
      <c r="Z59" s="314"/>
      <c r="AA59" s="314"/>
      <c r="AB59" s="314"/>
      <c r="AC59" s="314"/>
      <c r="AD59" s="314"/>
      <c r="AE59" s="314"/>
      <c r="AF59" s="314"/>
      <c r="AG59" s="312">
        <f>'2 - D-1.4 Zdravotní insta...'!J34</f>
        <v>0</v>
      </c>
      <c r="AH59" s="313"/>
      <c r="AI59" s="313"/>
      <c r="AJ59" s="313"/>
      <c r="AK59" s="313"/>
      <c r="AL59" s="313"/>
      <c r="AM59" s="313"/>
      <c r="AN59" s="312">
        <f t="shared" si="0"/>
        <v>0</v>
      </c>
      <c r="AO59" s="313"/>
      <c r="AP59" s="313"/>
      <c r="AQ59" s="84" t="s">
        <v>88</v>
      </c>
      <c r="AR59" s="48"/>
      <c r="AS59" s="85">
        <v>0</v>
      </c>
      <c r="AT59" s="86">
        <f t="shared" si="1"/>
        <v>0</v>
      </c>
      <c r="AU59" s="87">
        <f>'2 - D-1.4 Zdravotní insta...'!P108</f>
        <v>0</v>
      </c>
      <c r="AV59" s="86">
        <f>'2 - D-1.4 Zdravotní insta...'!J37</f>
        <v>0</v>
      </c>
      <c r="AW59" s="86">
        <f>'2 - D-1.4 Zdravotní insta...'!J38</f>
        <v>0</v>
      </c>
      <c r="AX59" s="86">
        <f>'2 - D-1.4 Zdravotní insta...'!J39</f>
        <v>0</v>
      </c>
      <c r="AY59" s="86">
        <f>'2 - D-1.4 Zdravotní insta...'!J40</f>
        <v>0</v>
      </c>
      <c r="AZ59" s="86">
        <f>'2 - D-1.4 Zdravotní insta...'!F37</f>
        <v>0</v>
      </c>
      <c r="BA59" s="86">
        <f>'2 - D-1.4 Zdravotní insta...'!F38</f>
        <v>0</v>
      </c>
      <c r="BB59" s="86">
        <f>'2 - D-1.4 Zdravotní insta...'!F39</f>
        <v>0</v>
      </c>
      <c r="BC59" s="86">
        <f>'2 - D-1.4 Zdravotní insta...'!F40</f>
        <v>0</v>
      </c>
      <c r="BD59" s="88">
        <f>'2 - D-1.4 Zdravotní insta...'!F41</f>
        <v>0</v>
      </c>
      <c r="BT59" s="27" t="s">
        <v>95</v>
      </c>
      <c r="BV59" s="27" t="s">
        <v>80</v>
      </c>
      <c r="BW59" s="27" t="s">
        <v>98</v>
      </c>
      <c r="BX59" s="27" t="s">
        <v>93</v>
      </c>
      <c r="CL59" s="27" t="s">
        <v>34</v>
      </c>
    </row>
    <row r="60" spans="1:91" s="3" customFormat="1" ht="16.5" customHeight="1">
      <c r="A60" s="83" t="s">
        <v>85</v>
      </c>
      <c r="B60" s="48"/>
      <c r="C60" s="9"/>
      <c r="D60" s="9"/>
      <c r="E60" s="9"/>
      <c r="F60" s="314" t="s">
        <v>95</v>
      </c>
      <c r="G60" s="314"/>
      <c r="H60" s="314"/>
      <c r="I60" s="314"/>
      <c r="J60" s="314"/>
      <c r="K60" s="9"/>
      <c r="L60" s="314" t="s">
        <v>99</v>
      </c>
      <c r="M60" s="314"/>
      <c r="N60" s="314"/>
      <c r="O60" s="314"/>
      <c r="P60" s="314"/>
      <c r="Q60" s="314"/>
      <c r="R60" s="314"/>
      <c r="S60" s="314"/>
      <c r="T60" s="314"/>
      <c r="U60" s="314"/>
      <c r="V60" s="314"/>
      <c r="W60" s="314"/>
      <c r="X60" s="314"/>
      <c r="Y60" s="314"/>
      <c r="Z60" s="314"/>
      <c r="AA60" s="314"/>
      <c r="AB60" s="314"/>
      <c r="AC60" s="314"/>
      <c r="AD60" s="314"/>
      <c r="AE60" s="314"/>
      <c r="AF60" s="314"/>
      <c r="AG60" s="312">
        <f>'3 - D 1.4 Elektroinstalac...'!J34</f>
        <v>0</v>
      </c>
      <c r="AH60" s="313"/>
      <c r="AI60" s="313"/>
      <c r="AJ60" s="313"/>
      <c r="AK60" s="313"/>
      <c r="AL60" s="313"/>
      <c r="AM60" s="313"/>
      <c r="AN60" s="312">
        <f t="shared" si="0"/>
        <v>0</v>
      </c>
      <c r="AO60" s="313"/>
      <c r="AP60" s="313"/>
      <c r="AQ60" s="84" t="s">
        <v>88</v>
      </c>
      <c r="AR60" s="48"/>
      <c r="AS60" s="85">
        <v>0</v>
      </c>
      <c r="AT60" s="86">
        <f t="shared" si="1"/>
        <v>0</v>
      </c>
      <c r="AU60" s="87">
        <f>'3 - D 1.4 Elektroinstalac...'!P104</f>
        <v>0</v>
      </c>
      <c r="AV60" s="86">
        <f>'3 - D 1.4 Elektroinstalac...'!J37</f>
        <v>0</v>
      </c>
      <c r="AW60" s="86">
        <f>'3 - D 1.4 Elektroinstalac...'!J38</f>
        <v>0</v>
      </c>
      <c r="AX60" s="86">
        <f>'3 - D 1.4 Elektroinstalac...'!J39</f>
        <v>0</v>
      </c>
      <c r="AY60" s="86">
        <f>'3 - D 1.4 Elektroinstalac...'!J40</f>
        <v>0</v>
      </c>
      <c r="AZ60" s="86">
        <f>'3 - D 1.4 Elektroinstalac...'!F37</f>
        <v>0</v>
      </c>
      <c r="BA60" s="86">
        <f>'3 - D 1.4 Elektroinstalac...'!F38</f>
        <v>0</v>
      </c>
      <c r="BB60" s="86">
        <f>'3 - D 1.4 Elektroinstalac...'!F39</f>
        <v>0</v>
      </c>
      <c r="BC60" s="86">
        <f>'3 - D 1.4 Elektroinstalac...'!F40</f>
        <v>0</v>
      </c>
      <c r="BD60" s="88">
        <f>'3 - D 1.4 Elektroinstalac...'!F41</f>
        <v>0</v>
      </c>
      <c r="BT60" s="27" t="s">
        <v>95</v>
      </c>
      <c r="BV60" s="27" t="s">
        <v>80</v>
      </c>
      <c r="BW60" s="27" t="s">
        <v>100</v>
      </c>
      <c r="BX60" s="27" t="s">
        <v>93</v>
      </c>
      <c r="CL60" s="27" t="s">
        <v>34</v>
      </c>
    </row>
    <row r="61" spans="1:91" s="3" customFormat="1" ht="16.5" customHeight="1">
      <c r="A61" s="83" t="s">
        <v>85</v>
      </c>
      <c r="B61" s="48"/>
      <c r="C61" s="9"/>
      <c r="D61" s="9"/>
      <c r="E61" s="9"/>
      <c r="F61" s="314" t="s">
        <v>101</v>
      </c>
      <c r="G61" s="314"/>
      <c r="H61" s="314"/>
      <c r="I61" s="314"/>
      <c r="J61" s="314"/>
      <c r="K61" s="9"/>
      <c r="L61" s="314" t="s">
        <v>102</v>
      </c>
      <c r="M61" s="314"/>
      <c r="N61" s="314"/>
      <c r="O61" s="314"/>
      <c r="P61" s="314"/>
      <c r="Q61" s="314"/>
      <c r="R61" s="314"/>
      <c r="S61" s="314"/>
      <c r="T61" s="314"/>
      <c r="U61" s="314"/>
      <c r="V61" s="314"/>
      <c r="W61" s="314"/>
      <c r="X61" s="314"/>
      <c r="Y61" s="314"/>
      <c r="Z61" s="314"/>
      <c r="AA61" s="314"/>
      <c r="AB61" s="314"/>
      <c r="AC61" s="314"/>
      <c r="AD61" s="314"/>
      <c r="AE61" s="314"/>
      <c r="AF61" s="314"/>
      <c r="AG61" s="312">
        <f>'04 - D1.4 Vzduchotechnika'!J34</f>
        <v>0</v>
      </c>
      <c r="AH61" s="313"/>
      <c r="AI61" s="313"/>
      <c r="AJ61" s="313"/>
      <c r="AK61" s="313"/>
      <c r="AL61" s="313"/>
      <c r="AM61" s="313"/>
      <c r="AN61" s="312">
        <f t="shared" si="0"/>
        <v>0</v>
      </c>
      <c r="AO61" s="313"/>
      <c r="AP61" s="313"/>
      <c r="AQ61" s="84" t="s">
        <v>88</v>
      </c>
      <c r="AR61" s="48"/>
      <c r="AS61" s="85">
        <v>0</v>
      </c>
      <c r="AT61" s="86">
        <f t="shared" si="1"/>
        <v>0</v>
      </c>
      <c r="AU61" s="87">
        <f>'04 - D1.4 Vzduchotechnika'!P102</f>
        <v>0</v>
      </c>
      <c r="AV61" s="86">
        <f>'04 - D1.4 Vzduchotechnika'!J37</f>
        <v>0</v>
      </c>
      <c r="AW61" s="86">
        <f>'04 - D1.4 Vzduchotechnika'!J38</f>
        <v>0</v>
      </c>
      <c r="AX61" s="86">
        <f>'04 - D1.4 Vzduchotechnika'!J39</f>
        <v>0</v>
      </c>
      <c r="AY61" s="86">
        <f>'04 - D1.4 Vzduchotechnika'!J40</f>
        <v>0</v>
      </c>
      <c r="AZ61" s="86">
        <f>'04 - D1.4 Vzduchotechnika'!F37</f>
        <v>0</v>
      </c>
      <c r="BA61" s="86">
        <f>'04 - D1.4 Vzduchotechnika'!F38</f>
        <v>0</v>
      </c>
      <c r="BB61" s="86">
        <f>'04 - D1.4 Vzduchotechnika'!F39</f>
        <v>0</v>
      </c>
      <c r="BC61" s="86">
        <f>'04 - D1.4 Vzduchotechnika'!F40</f>
        <v>0</v>
      </c>
      <c r="BD61" s="88">
        <f>'04 - D1.4 Vzduchotechnika'!F41</f>
        <v>0</v>
      </c>
      <c r="BT61" s="27" t="s">
        <v>95</v>
      </c>
      <c r="BV61" s="27" t="s">
        <v>80</v>
      </c>
      <c r="BW61" s="27" t="s">
        <v>103</v>
      </c>
      <c r="BX61" s="27" t="s">
        <v>93</v>
      </c>
      <c r="CL61" s="27" t="s">
        <v>34</v>
      </c>
    </row>
    <row r="62" spans="1:91" s="3" customFormat="1" ht="16.5" customHeight="1">
      <c r="A62" s="83" t="s">
        <v>85</v>
      </c>
      <c r="B62" s="48"/>
      <c r="C62" s="9"/>
      <c r="D62" s="9"/>
      <c r="E62" s="314" t="s">
        <v>104</v>
      </c>
      <c r="F62" s="314"/>
      <c r="G62" s="314"/>
      <c r="H62" s="314"/>
      <c r="I62" s="314"/>
      <c r="J62" s="9"/>
      <c r="K62" s="314" t="s">
        <v>105</v>
      </c>
      <c r="L62" s="314"/>
      <c r="M62" s="314"/>
      <c r="N62" s="314"/>
      <c r="O62" s="314"/>
      <c r="P62" s="314"/>
      <c r="Q62" s="314"/>
      <c r="R62" s="314"/>
      <c r="S62" s="314"/>
      <c r="T62" s="314"/>
      <c r="U62" s="314"/>
      <c r="V62" s="314"/>
      <c r="W62" s="314"/>
      <c r="X62" s="314"/>
      <c r="Y62" s="314"/>
      <c r="Z62" s="314"/>
      <c r="AA62" s="314"/>
      <c r="AB62" s="314"/>
      <c r="AC62" s="314"/>
      <c r="AD62" s="314"/>
      <c r="AE62" s="314"/>
      <c r="AF62" s="314"/>
      <c r="AG62" s="312">
        <f>'VRN - Vedlejší náklady'!J32</f>
        <v>0</v>
      </c>
      <c r="AH62" s="313"/>
      <c r="AI62" s="313"/>
      <c r="AJ62" s="313"/>
      <c r="AK62" s="313"/>
      <c r="AL62" s="313"/>
      <c r="AM62" s="313"/>
      <c r="AN62" s="312">
        <f t="shared" si="0"/>
        <v>0</v>
      </c>
      <c r="AO62" s="313"/>
      <c r="AP62" s="313"/>
      <c r="AQ62" s="84" t="s">
        <v>88</v>
      </c>
      <c r="AR62" s="48"/>
      <c r="AS62" s="89">
        <v>0</v>
      </c>
      <c r="AT62" s="90">
        <f t="shared" si="1"/>
        <v>0</v>
      </c>
      <c r="AU62" s="91">
        <f>'VRN - Vedlejší náklady'!P92</f>
        <v>0</v>
      </c>
      <c r="AV62" s="90">
        <f>'VRN - Vedlejší náklady'!J35</f>
        <v>0</v>
      </c>
      <c r="AW62" s="90">
        <f>'VRN - Vedlejší náklady'!J36</f>
        <v>0</v>
      </c>
      <c r="AX62" s="90">
        <f>'VRN - Vedlejší náklady'!J37</f>
        <v>0</v>
      </c>
      <c r="AY62" s="90">
        <f>'VRN - Vedlejší náklady'!J38</f>
        <v>0</v>
      </c>
      <c r="AZ62" s="90">
        <f>'VRN - Vedlejší náklady'!F35</f>
        <v>0</v>
      </c>
      <c r="BA62" s="90">
        <f>'VRN - Vedlejší náklady'!F36</f>
        <v>0</v>
      </c>
      <c r="BB62" s="90">
        <f>'VRN - Vedlejší náklady'!F37</f>
        <v>0</v>
      </c>
      <c r="BC62" s="90">
        <f>'VRN - Vedlejší náklady'!F38</f>
        <v>0</v>
      </c>
      <c r="BD62" s="92">
        <f>'VRN - Vedlejší náklady'!F39</f>
        <v>0</v>
      </c>
      <c r="BT62" s="27" t="s">
        <v>89</v>
      </c>
      <c r="BV62" s="27" t="s">
        <v>80</v>
      </c>
      <c r="BW62" s="27" t="s">
        <v>106</v>
      </c>
      <c r="BX62" s="27" t="s">
        <v>84</v>
      </c>
      <c r="CL62" s="27" t="s">
        <v>34</v>
      </c>
    </row>
    <row r="63" spans="1:91" s="1" customFormat="1" ht="30" customHeight="1">
      <c r="B63" s="35"/>
      <c r="AR63" s="35"/>
    </row>
    <row r="64" spans="1:91" s="1" customFormat="1" ht="7" customHeight="1">
      <c r="B64" s="44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35"/>
    </row>
  </sheetData>
  <sheetProtection algorithmName="SHA-512" hashValue="W41gCH8/cmKlGPS+oYsyl5nESjYa5RztHsAaPyTUGwLZzzI0Bw5k1AlTKSq6yOyUj6yE5rDktFxgFtrjL4bDIg==" saltValue="V4V6aEoHJEyXWUdcfAI5tQ==" spinCount="100000" sheet="1" objects="1" scenarios="1"/>
  <mergeCells count="70"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AN62:AP62"/>
    <mergeCell ref="AG62:AM62"/>
    <mergeCell ref="E62:I62"/>
    <mergeCell ref="K62:AF62"/>
    <mergeCell ref="AG54:AM54"/>
    <mergeCell ref="AN54:AP54"/>
    <mergeCell ref="AN60:AP60"/>
    <mergeCell ref="AG60:AM60"/>
    <mergeCell ref="F60:J60"/>
    <mergeCell ref="L60:AF60"/>
    <mergeCell ref="AN61:AP61"/>
    <mergeCell ref="AG61:AM61"/>
    <mergeCell ref="F61:J61"/>
    <mergeCell ref="L61:AF61"/>
    <mergeCell ref="AG58:AM58"/>
    <mergeCell ref="AN58:AP58"/>
    <mergeCell ref="F58:J58"/>
    <mergeCell ref="L58:AF58"/>
    <mergeCell ref="AN59:AP59"/>
    <mergeCell ref="AG59:AM59"/>
    <mergeCell ref="F59:J59"/>
    <mergeCell ref="L59:AF59"/>
    <mergeCell ref="AN56:AP56"/>
    <mergeCell ref="E56:I56"/>
    <mergeCell ref="K56:AF56"/>
    <mergeCell ref="AG56:AM56"/>
    <mergeCell ref="K57:AF57"/>
    <mergeCell ref="AN57:AP57"/>
    <mergeCell ref="E57:I57"/>
    <mergeCell ref="AG57:AM57"/>
    <mergeCell ref="C52:G52"/>
    <mergeCell ref="AG52:AM52"/>
    <mergeCell ref="AN52:AP52"/>
    <mergeCell ref="I52:AF52"/>
    <mergeCell ref="AG55:AM55"/>
    <mergeCell ref="AN55:AP55"/>
    <mergeCell ref="J55:AF55"/>
    <mergeCell ref="D55:H55"/>
    <mergeCell ref="L45:AO45"/>
    <mergeCell ref="AM47:AN47"/>
    <mergeCell ref="AS49:AT51"/>
    <mergeCell ref="AM49:AP49"/>
    <mergeCell ref="AM50:AP50"/>
  </mergeCells>
  <hyperlinks>
    <hyperlink ref="A56" location="'MR 2024-3-1 a - D1.1 ,D1....'!C2" display="/" xr:uid="{00000000-0004-0000-0000-000000000000}"/>
    <hyperlink ref="A58" location="'1 - D.1.4.1  VYTÁPĚNÍ'!C2" display="/" xr:uid="{00000000-0004-0000-0000-000001000000}"/>
    <hyperlink ref="A59" location="'2 - D-1.4 Zdravotní insta...'!C2" display="/" xr:uid="{00000000-0004-0000-0000-000002000000}"/>
    <hyperlink ref="A60" location="'3 - D 1.4 Elektroinstalac...'!C2" display="/" xr:uid="{00000000-0004-0000-0000-000003000000}"/>
    <hyperlink ref="A61" location="'04 - D1.4 Vzduchotechnika'!C2" display="/" xr:uid="{00000000-0004-0000-0000-000004000000}"/>
    <hyperlink ref="A62" location="'VRN - Vedlejší náklady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551"/>
  <sheetViews>
    <sheetView showGridLines="0" topLeftCell="A163" zoomScaleNormal="100" workbookViewId="0"/>
  </sheetViews>
  <sheetFormatPr baseColWidth="10" defaultRowHeight="16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9" t="s">
        <v>90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37" t="str">
        <f>'Rekapitulace stavby'!K6</f>
        <v>Přístavba ,stavební úpravy a střešní nástavba ZŠ Slatinice</v>
      </c>
      <c r="F7" s="338"/>
      <c r="G7" s="338"/>
      <c r="H7" s="338"/>
      <c r="L7" s="22"/>
    </row>
    <row r="8" spans="2:46" ht="12" customHeight="1">
      <c r="B8" s="22"/>
      <c r="D8" s="29" t="s">
        <v>108</v>
      </c>
      <c r="L8" s="22"/>
    </row>
    <row r="9" spans="2:46" s="1" customFormat="1" ht="16.5" customHeight="1">
      <c r="B9" s="35"/>
      <c r="E9" s="337" t="s">
        <v>109</v>
      </c>
      <c r="F9" s="339"/>
      <c r="G9" s="339"/>
      <c r="H9" s="339"/>
      <c r="L9" s="35"/>
    </row>
    <row r="10" spans="2:46" s="1" customFormat="1" ht="12" customHeight="1">
      <c r="B10" s="35"/>
      <c r="D10" s="29" t="s">
        <v>110</v>
      </c>
      <c r="L10" s="35"/>
    </row>
    <row r="11" spans="2:46" s="1" customFormat="1" ht="30" customHeight="1">
      <c r="B11" s="35"/>
      <c r="E11" s="295" t="s">
        <v>111</v>
      </c>
      <c r="F11" s="339"/>
      <c r="G11" s="339"/>
      <c r="H11" s="339"/>
      <c r="L11" s="35"/>
    </row>
    <row r="12" spans="2:46" s="1" customFormat="1" ht="11">
      <c r="B12" s="35"/>
      <c r="L12" s="35"/>
    </row>
    <row r="13" spans="2:46" s="1" customFormat="1" ht="12" customHeight="1">
      <c r="B13" s="35"/>
      <c r="D13" s="29" t="s">
        <v>18</v>
      </c>
      <c r="F13" s="27" t="s">
        <v>19</v>
      </c>
      <c r="I13" s="29" t="s">
        <v>20</v>
      </c>
      <c r="J13" s="27" t="s">
        <v>34</v>
      </c>
      <c r="L13" s="35"/>
    </row>
    <row r="14" spans="2:46" s="1" customFormat="1" ht="12" customHeight="1">
      <c r="B14" s="35"/>
      <c r="D14" s="29" t="s">
        <v>21</v>
      </c>
      <c r="F14" s="27" t="s">
        <v>22</v>
      </c>
      <c r="I14" s="29" t="s">
        <v>23</v>
      </c>
      <c r="J14" s="52" t="str">
        <f>'Rekapitulace stavby'!AN8</f>
        <v>29. 2. 2024</v>
      </c>
      <c r="L14" s="35"/>
    </row>
    <row r="15" spans="2:46" s="1" customFormat="1" ht="10.75" customHeight="1">
      <c r="B15" s="35"/>
      <c r="L15" s="35"/>
    </row>
    <row r="16" spans="2:46" s="1" customFormat="1" ht="12" customHeight="1">
      <c r="B16" s="35"/>
      <c r="D16" s="29" t="s">
        <v>29</v>
      </c>
      <c r="I16" s="29" t="s">
        <v>30</v>
      </c>
      <c r="J16" s="27" t="s">
        <v>31</v>
      </c>
      <c r="L16" s="35"/>
    </row>
    <row r="17" spans="2:12" s="1" customFormat="1" ht="18" customHeight="1">
      <c r="B17" s="35"/>
      <c r="E17" s="27" t="s">
        <v>32</v>
      </c>
      <c r="I17" s="29" t="s">
        <v>33</v>
      </c>
      <c r="J17" s="27" t="s">
        <v>34</v>
      </c>
      <c r="L17" s="35"/>
    </row>
    <row r="18" spans="2:12" s="1" customFormat="1" ht="7" customHeight="1">
      <c r="B18" s="35"/>
      <c r="L18" s="35"/>
    </row>
    <row r="19" spans="2:12" s="1" customFormat="1" ht="12" customHeight="1">
      <c r="B19" s="35"/>
      <c r="D19" s="29" t="s">
        <v>35</v>
      </c>
      <c r="I19" s="29" t="s">
        <v>30</v>
      </c>
      <c r="J19" s="30" t="str">
        <f>'Rekapitulace stavby'!AN13</f>
        <v>Vyplň údaj</v>
      </c>
      <c r="L19" s="35"/>
    </row>
    <row r="20" spans="2:12" s="1" customFormat="1" ht="18" customHeight="1">
      <c r="B20" s="35"/>
      <c r="E20" s="340" t="str">
        <f>'Rekapitulace stavby'!E14</f>
        <v>Vyplň údaj</v>
      </c>
      <c r="F20" s="321"/>
      <c r="G20" s="321"/>
      <c r="H20" s="321"/>
      <c r="I20" s="29" t="s">
        <v>33</v>
      </c>
      <c r="J20" s="30" t="str">
        <f>'Rekapitulace stavby'!AN14</f>
        <v>Vyplň údaj</v>
      </c>
      <c r="L20" s="35"/>
    </row>
    <row r="21" spans="2:12" s="1" customFormat="1" ht="7" customHeight="1">
      <c r="B21" s="35"/>
      <c r="L21" s="35"/>
    </row>
    <row r="22" spans="2:12" s="1" customFormat="1" ht="12" customHeight="1">
      <c r="B22" s="35"/>
      <c r="D22" s="29" t="s">
        <v>37</v>
      </c>
      <c r="I22" s="29" t="s">
        <v>30</v>
      </c>
      <c r="J22" s="27" t="s">
        <v>34</v>
      </c>
      <c r="L22" s="35"/>
    </row>
    <row r="23" spans="2:12" s="1" customFormat="1" ht="18" customHeight="1">
      <c r="B23" s="35"/>
      <c r="E23" s="27" t="s">
        <v>38</v>
      </c>
      <c r="I23" s="29" t="s">
        <v>33</v>
      </c>
      <c r="J23" s="27" t="s">
        <v>34</v>
      </c>
      <c r="L23" s="35"/>
    </row>
    <row r="24" spans="2:12" s="1" customFormat="1" ht="7" customHeight="1">
      <c r="B24" s="35"/>
      <c r="L24" s="35"/>
    </row>
    <row r="25" spans="2:12" s="1" customFormat="1" ht="12" customHeight="1">
      <c r="B25" s="35"/>
      <c r="D25" s="29" t="s">
        <v>40</v>
      </c>
      <c r="I25" s="29" t="s">
        <v>30</v>
      </c>
      <c r="J25" s="27" t="s">
        <v>34</v>
      </c>
      <c r="L25" s="35"/>
    </row>
    <row r="26" spans="2:12" s="1" customFormat="1" ht="18" customHeight="1">
      <c r="B26" s="35"/>
      <c r="E26" s="27" t="s">
        <v>41</v>
      </c>
      <c r="I26" s="29" t="s">
        <v>33</v>
      </c>
      <c r="J26" s="27" t="s">
        <v>34</v>
      </c>
      <c r="L26" s="35"/>
    </row>
    <row r="27" spans="2:12" s="1" customFormat="1" ht="7" customHeight="1">
      <c r="B27" s="35"/>
      <c r="L27" s="35"/>
    </row>
    <row r="28" spans="2:12" s="1" customFormat="1" ht="12" customHeight="1">
      <c r="B28" s="35"/>
      <c r="D28" s="29" t="s">
        <v>42</v>
      </c>
      <c r="L28" s="35"/>
    </row>
    <row r="29" spans="2:12" s="7" customFormat="1" ht="16.5" customHeight="1">
      <c r="B29" s="94"/>
      <c r="E29" s="326" t="s">
        <v>34</v>
      </c>
      <c r="F29" s="326"/>
      <c r="G29" s="326"/>
      <c r="H29" s="326"/>
      <c r="L29" s="94"/>
    </row>
    <row r="30" spans="2:12" s="1" customFormat="1" ht="7" customHeight="1">
      <c r="B30" s="35"/>
      <c r="L30" s="35"/>
    </row>
    <row r="31" spans="2:12" s="1" customFormat="1" ht="7" customHeight="1">
      <c r="B31" s="35"/>
      <c r="D31" s="53"/>
      <c r="E31" s="53"/>
      <c r="F31" s="53"/>
      <c r="G31" s="53"/>
      <c r="H31" s="53"/>
      <c r="I31" s="53"/>
      <c r="J31" s="53"/>
      <c r="K31" s="53"/>
      <c r="L31" s="35"/>
    </row>
    <row r="32" spans="2:12" s="1" customFormat="1" ht="25.5" customHeight="1">
      <c r="B32" s="35"/>
      <c r="D32" s="95" t="s">
        <v>44</v>
      </c>
      <c r="J32" s="66">
        <f>ROUND(J123, 2)</f>
        <v>0</v>
      </c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14.5" customHeight="1">
      <c r="B34" s="35"/>
      <c r="F34" s="38" t="s">
        <v>46</v>
      </c>
      <c r="I34" s="38" t="s">
        <v>45</v>
      </c>
      <c r="J34" s="38" t="s">
        <v>47</v>
      </c>
      <c r="L34" s="35"/>
    </row>
    <row r="35" spans="2:12" s="1" customFormat="1" ht="14.5" customHeight="1">
      <c r="B35" s="35"/>
      <c r="D35" s="55" t="s">
        <v>48</v>
      </c>
      <c r="E35" s="29" t="s">
        <v>49</v>
      </c>
      <c r="F35" s="86">
        <f>ROUND((SUM(BE123:BE2550)),  2)</f>
        <v>0</v>
      </c>
      <c r="I35" s="96">
        <v>0.21</v>
      </c>
      <c r="J35" s="86">
        <f>ROUND(((SUM(BE123:BE2550))*I35),  2)</f>
        <v>0</v>
      </c>
      <c r="L35" s="35"/>
    </row>
    <row r="36" spans="2:12" s="1" customFormat="1" ht="14.5" customHeight="1">
      <c r="B36" s="35"/>
      <c r="E36" s="29" t="s">
        <v>50</v>
      </c>
      <c r="F36" s="86">
        <f>ROUND((SUM(BF123:BF2550)),  2)</f>
        <v>0</v>
      </c>
      <c r="I36" s="96">
        <v>0.12</v>
      </c>
      <c r="J36" s="86">
        <f>ROUND(((SUM(BF123:BF2550))*I36),  2)</f>
        <v>0</v>
      </c>
      <c r="L36" s="35"/>
    </row>
    <row r="37" spans="2:12" s="1" customFormat="1" ht="14.5" hidden="1" customHeight="1">
      <c r="B37" s="35"/>
      <c r="E37" s="29" t="s">
        <v>51</v>
      </c>
      <c r="F37" s="86">
        <f>ROUND((SUM(BG123:BG2550)),  2)</f>
        <v>0</v>
      </c>
      <c r="I37" s="96">
        <v>0.21</v>
      </c>
      <c r="J37" s="86">
        <f>0</f>
        <v>0</v>
      </c>
      <c r="L37" s="35"/>
    </row>
    <row r="38" spans="2:12" s="1" customFormat="1" ht="14.5" hidden="1" customHeight="1">
      <c r="B38" s="35"/>
      <c r="E38" s="29" t="s">
        <v>52</v>
      </c>
      <c r="F38" s="86">
        <f>ROUND((SUM(BH123:BH2550)),  2)</f>
        <v>0</v>
      </c>
      <c r="I38" s="96">
        <v>0.12</v>
      </c>
      <c r="J38" s="86">
        <f>0</f>
        <v>0</v>
      </c>
      <c r="L38" s="35"/>
    </row>
    <row r="39" spans="2:12" s="1" customFormat="1" ht="14.5" hidden="1" customHeight="1">
      <c r="B39" s="35"/>
      <c r="E39" s="29" t="s">
        <v>53</v>
      </c>
      <c r="F39" s="86">
        <f>ROUND((SUM(BI123:BI2550)),  2)</f>
        <v>0</v>
      </c>
      <c r="I39" s="96">
        <v>0</v>
      </c>
      <c r="J39" s="86">
        <f>0</f>
        <v>0</v>
      </c>
      <c r="L39" s="35"/>
    </row>
    <row r="40" spans="2:12" s="1" customFormat="1" ht="7" customHeight="1">
      <c r="B40" s="35"/>
      <c r="L40" s="35"/>
    </row>
    <row r="41" spans="2:12" s="1" customFormat="1" ht="25.5" customHeight="1">
      <c r="B41" s="35"/>
      <c r="C41" s="97"/>
      <c r="D41" s="98" t="s">
        <v>54</v>
      </c>
      <c r="E41" s="57"/>
      <c r="F41" s="57"/>
      <c r="G41" s="99" t="s">
        <v>55</v>
      </c>
      <c r="H41" s="100" t="s">
        <v>56</v>
      </c>
      <c r="I41" s="57"/>
      <c r="J41" s="101">
        <f>SUM(J32:J39)</f>
        <v>0</v>
      </c>
      <c r="K41" s="102"/>
      <c r="L41" s="35"/>
    </row>
    <row r="42" spans="2:12" s="1" customFormat="1" ht="14.5" customHeight="1">
      <c r="B42" s="44"/>
      <c r="C42" s="45"/>
      <c r="D42" s="45"/>
      <c r="E42" s="45"/>
      <c r="F42" s="45"/>
      <c r="G42" s="45"/>
      <c r="H42" s="45"/>
      <c r="I42" s="45"/>
      <c r="J42" s="45"/>
      <c r="K42" s="45"/>
      <c r="L42" s="35"/>
    </row>
    <row r="46" spans="2:12" s="1" customFormat="1" ht="7" customHeight="1"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35"/>
    </row>
    <row r="47" spans="2:12" s="1" customFormat="1" ht="25" customHeight="1">
      <c r="B47" s="35"/>
      <c r="C47" s="23" t="s">
        <v>112</v>
      </c>
      <c r="L47" s="35"/>
    </row>
    <row r="48" spans="2:12" s="1" customFormat="1" ht="7" customHeight="1">
      <c r="B48" s="35"/>
      <c r="L48" s="35"/>
    </row>
    <row r="49" spans="2:47" s="1" customFormat="1" ht="12" customHeight="1">
      <c r="B49" s="35"/>
      <c r="C49" s="29" t="s">
        <v>16</v>
      </c>
      <c r="L49" s="35"/>
    </row>
    <row r="50" spans="2:47" s="1" customFormat="1" ht="16.5" customHeight="1">
      <c r="B50" s="35"/>
      <c r="E50" s="337" t="str">
        <f>E7</f>
        <v>Přístavba ,stavební úpravy a střešní nástavba ZŠ Slatinice</v>
      </c>
      <c r="F50" s="338"/>
      <c r="G50" s="338"/>
      <c r="H50" s="338"/>
      <c r="L50" s="35"/>
    </row>
    <row r="51" spans="2:47" ht="12" customHeight="1">
      <c r="B51" s="22"/>
      <c r="C51" s="29" t="s">
        <v>108</v>
      </c>
      <c r="L51" s="22"/>
    </row>
    <row r="52" spans="2:47" s="1" customFormat="1" ht="16.5" customHeight="1">
      <c r="B52" s="35"/>
      <c r="E52" s="337" t="s">
        <v>109</v>
      </c>
      <c r="F52" s="339"/>
      <c r="G52" s="339"/>
      <c r="H52" s="339"/>
      <c r="L52" s="35"/>
    </row>
    <row r="53" spans="2:47" s="1" customFormat="1" ht="12" customHeight="1">
      <c r="B53" s="35"/>
      <c r="C53" s="29" t="s">
        <v>110</v>
      </c>
      <c r="L53" s="35"/>
    </row>
    <row r="54" spans="2:47" s="1" customFormat="1" ht="30" customHeight="1">
      <c r="B54" s="35"/>
      <c r="E54" s="295" t="str">
        <f>E11</f>
        <v>MR 2024-3-1 a - D1.1 ,D1.2 -Arch. stavební řešení ,konstrukční řešení</v>
      </c>
      <c r="F54" s="339"/>
      <c r="G54" s="339"/>
      <c r="H54" s="339"/>
      <c r="L54" s="35"/>
    </row>
    <row r="55" spans="2:47" s="1" customFormat="1" ht="7" customHeight="1">
      <c r="B55" s="35"/>
      <c r="L55" s="35"/>
    </row>
    <row r="56" spans="2:47" s="1" customFormat="1" ht="12" customHeight="1">
      <c r="B56" s="35"/>
      <c r="C56" s="29" t="s">
        <v>21</v>
      </c>
      <c r="F56" s="27" t="str">
        <f>F14</f>
        <v>K.ú Slatinice na Hané</v>
      </c>
      <c r="I56" s="29" t="s">
        <v>23</v>
      </c>
      <c r="J56" s="52" t="str">
        <f>IF(J14="","",J14)</f>
        <v>29. 2. 2024</v>
      </c>
      <c r="L56" s="35"/>
    </row>
    <row r="57" spans="2:47" s="1" customFormat="1" ht="7" customHeight="1">
      <c r="B57" s="35"/>
      <c r="L57" s="35"/>
    </row>
    <row r="58" spans="2:47" s="1" customFormat="1" ht="40" customHeight="1">
      <c r="B58" s="35"/>
      <c r="C58" s="29" t="s">
        <v>29</v>
      </c>
      <c r="F58" s="27" t="str">
        <f>E17</f>
        <v>Obec Slatinice č.p.50</v>
      </c>
      <c r="I58" s="29" t="s">
        <v>37</v>
      </c>
      <c r="J58" s="33" t="str">
        <f>E23</f>
        <v>MgA,Ing arch. L. Blažek ,Ing arch H. Zatloukalová</v>
      </c>
      <c r="L58" s="35"/>
    </row>
    <row r="59" spans="2:47" s="1" customFormat="1" ht="15.25" customHeight="1">
      <c r="B59" s="35"/>
      <c r="C59" s="29" t="s">
        <v>35</v>
      </c>
      <c r="F59" s="27" t="str">
        <f>IF(E20="","",E20)</f>
        <v>Vyplň údaj</v>
      </c>
      <c r="I59" s="29" t="s">
        <v>40</v>
      </c>
      <c r="J59" s="33" t="str">
        <f>E26</f>
        <v xml:space="preserve"> </v>
      </c>
      <c r="L59" s="35"/>
    </row>
    <row r="60" spans="2:47" s="1" customFormat="1" ht="10.25" customHeight="1">
      <c r="B60" s="35"/>
      <c r="L60" s="35"/>
    </row>
    <row r="61" spans="2:47" s="1" customFormat="1" ht="29.25" customHeight="1">
      <c r="B61" s="35"/>
      <c r="C61" s="103" t="s">
        <v>113</v>
      </c>
      <c r="D61" s="97"/>
      <c r="E61" s="97"/>
      <c r="F61" s="97"/>
      <c r="G61" s="97"/>
      <c r="H61" s="97"/>
      <c r="I61" s="97"/>
      <c r="J61" s="104" t="s">
        <v>114</v>
      </c>
      <c r="K61" s="97"/>
      <c r="L61" s="35"/>
    </row>
    <row r="62" spans="2:47" s="1" customFormat="1" ht="10.25" customHeight="1">
      <c r="B62" s="35"/>
      <c r="L62" s="35"/>
    </row>
    <row r="63" spans="2:47" s="1" customFormat="1" ht="22.75" customHeight="1">
      <c r="B63" s="35"/>
      <c r="C63" s="105" t="s">
        <v>76</v>
      </c>
      <c r="J63" s="66">
        <f>J123</f>
        <v>0</v>
      </c>
      <c r="L63" s="35"/>
      <c r="AU63" s="19" t="s">
        <v>115</v>
      </c>
    </row>
    <row r="64" spans="2:47" s="8" customFormat="1" ht="25" customHeight="1">
      <c r="B64" s="106"/>
      <c r="D64" s="107" t="s">
        <v>116</v>
      </c>
      <c r="E64" s="108"/>
      <c r="F64" s="108"/>
      <c r="G64" s="108"/>
      <c r="H64" s="108"/>
      <c r="I64" s="108"/>
      <c r="J64" s="109">
        <f>J124</f>
        <v>0</v>
      </c>
      <c r="L64" s="106"/>
    </row>
    <row r="65" spans="2:12" s="9" customFormat="1" ht="20" customHeight="1">
      <c r="B65" s="110"/>
      <c r="D65" s="111" t="s">
        <v>117</v>
      </c>
      <c r="E65" s="112"/>
      <c r="F65" s="112"/>
      <c r="G65" s="112"/>
      <c r="H65" s="112"/>
      <c r="I65" s="112"/>
      <c r="J65" s="113">
        <f>J125</f>
        <v>0</v>
      </c>
      <c r="L65" s="110"/>
    </row>
    <row r="66" spans="2:12" s="9" customFormat="1" ht="20" customHeight="1">
      <c r="B66" s="110"/>
      <c r="D66" s="111" t="s">
        <v>118</v>
      </c>
      <c r="E66" s="112"/>
      <c r="F66" s="112"/>
      <c r="G66" s="112"/>
      <c r="H66" s="112"/>
      <c r="I66" s="112"/>
      <c r="J66" s="113">
        <f>J126</f>
        <v>0</v>
      </c>
      <c r="L66" s="110"/>
    </row>
    <row r="67" spans="2:12" s="9" customFormat="1" ht="20" customHeight="1">
      <c r="B67" s="110"/>
      <c r="D67" s="111" t="s">
        <v>119</v>
      </c>
      <c r="E67" s="112"/>
      <c r="F67" s="112"/>
      <c r="G67" s="112"/>
      <c r="H67" s="112"/>
      <c r="I67" s="112"/>
      <c r="J67" s="113">
        <f>J191</f>
        <v>0</v>
      </c>
      <c r="L67" s="110"/>
    </row>
    <row r="68" spans="2:12" s="9" customFormat="1" ht="14.75" customHeight="1">
      <c r="B68" s="110"/>
      <c r="D68" s="111" t="s">
        <v>120</v>
      </c>
      <c r="E68" s="112"/>
      <c r="F68" s="112"/>
      <c r="G68" s="112"/>
      <c r="H68" s="112"/>
      <c r="I68" s="112"/>
      <c r="J68" s="113">
        <f>J200</f>
        <v>0</v>
      </c>
      <c r="L68" s="110"/>
    </row>
    <row r="69" spans="2:12" s="9" customFormat="1" ht="20" customHeight="1">
      <c r="B69" s="110"/>
      <c r="D69" s="111" t="s">
        <v>121</v>
      </c>
      <c r="E69" s="112"/>
      <c r="F69" s="112"/>
      <c r="G69" s="112"/>
      <c r="H69" s="112"/>
      <c r="I69" s="112"/>
      <c r="J69" s="113">
        <f>J261</f>
        <v>0</v>
      </c>
      <c r="L69" s="110"/>
    </row>
    <row r="70" spans="2:12" s="9" customFormat="1" ht="20" customHeight="1">
      <c r="B70" s="110"/>
      <c r="D70" s="111" t="s">
        <v>122</v>
      </c>
      <c r="E70" s="112"/>
      <c r="F70" s="112"/>
      <c r="G70" s="112"/>
      <c r="H70" s="112"/>
      <c r="I70" s="112"/>
      <c r="J70" s="113">
        <f>J340</f>
        <v>0</v>
      </c>
      <c r="L70" s="110"/>
    </row>
    <row r="71" spans="2:12" s="9" customFormat="1" ht="20" customHeight="1">
      <c r="B71" s="110"/>
      <c r="D71" s="111" t="s">
        <v>123</v>
      </c>
      <c r="E71" s="112"/>
      <c r="F71" s="112"/>
      <c r="G71" s="112"/>
      <c r="H71" s="112"/>
      <c r="I71" s="112"/>
      <c r="J71" s="113">
        <f>J440</f>
        <v>0</v>
      </c>
      <c r="L71" s="110"/>
    </row>
    <row r="72" spans="2:12" s="9" customFormat="1" ht="20" customHeight="1">
      <c r="B72" s="110"/>
      <c r="D72" s="111" t="s">
        <v>124</v>
      </c>
      <c r="E72" s="112"/>
      <c r="F72" s="112"/>
      <c r="G72" s="112"/>
      <c r="H72" s="112"/>
      <c r="I72" s="112"/>
      <c r="J72" s="113">
        <f>J450</f>
        <v>0</v>
      </c>
      <c r="L72" s="110"/>
    </row>
    <row r="73" spans="2:12" s="9" customFormat="1" ht="14.75" customHeight="1">
      <c r="B73" s="110"/>
      <c r="D73" s="111" t="s">
        <v>125</v>
      </c>
      <c r="E73" s="112"/>
      <c r="F73" s="112"/>
      <c r="G73" s="112"/>
      <c r="H73" s="112"/>
      <c r="I73" s="112"/>
      <c r="J73" s="113">
        <f>J708</f>
        <v>0</v>
      </c>
      <c r="L73" s="110"/>
    </row>
    <row r="74" spans="2:12" s="9" customFormat="1" ht="14.75" customHeight="1">
      <c r="B74" s="110"/>
      <c r="D74" s="111" t="s">
        <v>126</v>
      </c>
      <c r="E74" s="112"/>
      <c r="F74" s="112"/>
      <c r="G74" s="112"/>
      <c r="H74" s="112"/>
      <c r="I74" s="112"/>
      <c r="J74" s="113">
        <f>J1027</f>
        <v>0</v>
      </c>
      <c r="L74" s="110"/>
    </row>
    <row r="75" spans="2:12" s="9" customFormat="1" ht="21.75" customHeight="1">
      <c r="B75" s="110"/>
      <c r="D75" s="111" t="s">
        <v>127</v>
      </c>
      <c r="E75" s="112"/>
      <c r="F75" s="112"/>
      <c r="G75" s="112"/>
      <c r="H75" s="112"/>
      <c r="I75" s="112"/>
      <c r="J75" s="113">
        <f>J1028</f>
        <v>0</v>
      </c>
      <c r="L75" s="110"/>
    </row>
    <row r="76" spans="2:12" s="9" customFormat="1" ht="14.75" customHeight="1">
      <c r="B76" s="110"/>
      <c r="D76" s="111" t="s">
        <v>128</v>
      </c>
      <c r="E76" s="112"/>
      <c r="F76" s="112"/>
      <c r="G76" s="112"/>
      <c r="H76" s="112"/>
      <c r="I76" s="112"/>
      <c r="J76" s="113">
        <f>J1077</f>
        <v>0</v>
      </c>
      <c r="L76" s="110"/>
    </row>
    <row r="77" spans="2:12" s="9" customFormat="1" ht="20" customHeight="1">
      <c r="B77" s="110"/>
      <c r="D77" s="111" t="s">
        <v>129</v>
      </c>
      <c r="E77" s="112"/>
      <c r="F77" s="112"/>
      <c r="G77" s="112"/>
      <c r="H77" s="112"/>
      <c r="I77" s="112"/>
      <c r="J77" s="113">
        <f>J1111</f>
        <v>0</v>
      </c>
      <c r="L77" s="110"/>
    </row>
    <row r="78" spans="2:12" s="9" customFormat="1" ht="20" customHeight="1">
      <c r="B78" s="110"/>
      <c r="D78" s="111" t="s">
        <v>130</v>
      </c>
      <c r="E78" s="112"/>
      <c r="F78" s="112"/>
      <c r="G78" s="112"/>
      <c r="H78" s="112"/>
      <c r="I78" s="112"/>
      <c r="J78" s="113">
        <f>J1121</f>
        <v>0</v>
      </c>
      <c r="L78" s="110"/>
    </row>
    <row r="79" spans="2:12" s="9" customFormat="1" ht="20" customHeight="1">
      <c r="B79" s="110"/>
      <c r="D79" s="111" t="s">
        <v>131</v>
      </c>
      <c r="E79" s="112"/>
      <c r="F79" s="112"/>
      <c r="G79" s="112"/>
      <c r="H79" s="112"/>
      <c r="I79" s="112"/>
      <c r="J79" s="113">
        <f>J1148</f>
        <v>0</v>
      </c>
      <c r="L79" s="110"/>
    </row>
    <row r="80" spans="2:12" s="8" customFormat="1" ht="25" customHeight="1">
      <c r="B80" s="106"/>
      <c r="D80" s="107" t="s">
        <v>132</v>
      </c>
      <c r="E80" s="108"/>
      <c r="F80" s="108"/>
      <c r="G80" s="108"/>
      <c r="H80" s="108"/>
      <c r="I80" s="108"/>
      <c r="J80" s="109">
        <f>J1150</f>
        <v>0</v>
      </c>
      <c r="L80" s="106"/>
    </row>
    <row r="81" spans="2:12" s="9" customFormat="1" ht="20" customHeight="1">
      <c r="B81" s="110"/>
      <c r="D81" s="111" t="s">
        <v>133</v>
      </c>
      <c r="E81" s="112"/>
      <c r="F81" s="112"/>
      <c r="G81" s="112"/>
      <c r="H81" s="112"/>
      <c r="I81" s="112"/>
      <c r="J81" s="113">
        <f>J1151</f>
        <v>0</v>
      </c>
      <c r="L81" s="110"/>
    </row>
    <row r="82" spans="2:12" s="9" customFormat="1" ht="20" customHeight="1">
      <c r="B82" s="110"/>
      <c r="D82" s="111" t="s">
        <v>134</v>
      </c>
      <c r="E82" s="112"/>
      <c r="F82" s="112"/>
      <c r="G82" s="112"/>
      <c r="H82" s="112"/>
      <c r="I82" s="112"/>
      <c r="J82" s="113">
        <f>J1181</f>
        <v>0</v>
      </c>
      <c r="L82" s="110"/>
    </row>
    <row r="83" spans="2:12" s="9" customFormat="1" ht="20" customHeight="1">
      <c r="B83" s="110"/>
      <c r="D83" s="111" t="s">
        <v>135</v>
      </c>
      <c r="E83" s="112"/>
      <c r="F83" s="112"/>
      <c r="G83" s="112"/>
      <c r="H83" s="112"/>
      <c r="I83" s="112"/>
      <c r="J83" s="113">
        <f>J1191</f>
        <v>0</v>
      </c>
      <c r="L83" s="110"/>
    </row>
    <row r="84" spans="2:12" s="9" customFormat="1" ht="20" customHeight="1">
      <c r="B84" s="110"/>
      <c r="D84" s="111" t="s">
        <v>136</v>
      </c>
      <c r="E84" s="112"/>
      <c r="F84" s="112"/>
      <c r="G84" s="112"/>
      <c r="H84" s="112"/>
      <c r="I84" s="112"/>
      <c r="J84" s="113">
        <f>J1280</f>
        <v>0</v>
      </c>
      <c r="L84" s="110"/>
    </row>
    <row r="85" spans="2:12" s="9" customFormat="1" ht="20" customHeight="1">
      <c r="B85" s="110"/>
      <c r="D85" s="111" t="s">
        <v>137</v>
      </c>
      <c r="E85" s="112"/>
      <c r="F85" s="112"/>
      <c r="G85" s="112"/>
      <c r="H85" s="112"/>
      <c r="I85" s="112"/>
      <c r="J85" s="113">
        <f>J1291</f>
        <v>0</v>
      </c>
      <c r="L85" s="110"/>
    </row>
    <row r="86" spans="2:12" s="9" customFormat="1" ht="20" customHeight="1">
      <c r="B86" s="110"/>
      <c r="D86" s="111" t="s">
        <v>138</v>
      </c>
      <c r="E86" s="112"/>
      <c r="F86" s="112"/>
      <c r="G86" s="112"/>
      <c r="H86" s="112"/>
      <c r="I86" s="112"/>
      <c r="J86" s="113">
        <f>J1339</f>
        <v>0</v>
      </c>
      <c r="L86" s="110"/>
    </row>
    <row r="87" spans="2:12" s="9" customFormat="1" ht="20" customHeight="1">
      <c r="B87" s="110"/>
      <c r="D87" s="111" t="s">
        <v>139</v>
      </c>
      <c r="E87" s="112"/>
      <c r="F87" s="112"/>
      <c r="G87" s="112"/>
      <c r="H87" s="112"/>
      <c r="I87" s="112"/>
      <c r="J87" s="113">
        <f>J1421</f>
        <v>0</v>
      </c>
      <c r="L87" s="110"/>
    </row>
    <row r="88" spans="2:12" s="9" customFormat="1" ht="20" customHeight="1">
      <c r="B88" s="110"/>
      <c r="D88" s="111" t="s">
        <v>140</v>
      </c>
      <c r="E88" s="112"/>
      <c r="F88" s="112"/>
      <c r="G88" s="112"/>
      <c r="H88" s="112"/>
      <c r="I88" s="112"/>
      <c r="J88" s="113">
        <f>J1504</f>
        <v>0</v>
      </c>
      <c r="L88" s="110"/>
    </row>
    <row r="89" spans="2:12" s="9" customFormat="1" ht="20" customHeight="1">
      <c r="B89" s="110"/>
      <c r="D89" s="111" t="s">
        <v>141</v>
      </c>
      <c r="E89" s="112"/>
      <c r="F89" s="112"/>
      <c r="G89" s="112"/>
      <c r="H89" s="112"/>
      <c r="I89" s="112"/>
      <c r="J89" s="113">
        <f>J1590</f>
        <v>0</v>
      </c>
      <c r="L89" s="110"/>
    </row>
    <row r="90" spans="2:12" s="9" customFormat="1" ht="20" customHeight="1">
      <c r="B90" s="110"/>
      <c r="D90" s="111" t="s">
        <v>142</v>
      </c>
      <c r="E90" s="112"/>
      <c r="F90" s="112"/>
      <c r="G90" s="112"/>
      <c r="H90" s="112"/>
      <c r="I90" s="112"/>
      <c r="J90" s="113">
        <f>J1593</f>
        <v>0</v>
      </c>
      <c r="L90" s="110"/>
    </row>
    <row r="91" spans="2:12" s="9" customFormat="1" ht="20" customHeight="1">
      <c r="B91" s="110"/>
      <c r="D91" s="111" t="s">
        <v>143</v>
      </c>
      <c r="E91" s="112"/>
      <c r="F91" s="112"/>
      <c r="G91" s="112"/>
      <c r="H91" s="112"/>
      <c r="I91" s="112"/>
      <c r="J91" s="113">
        <f>J1938</f>
        <v>0</v>
      </c>
      <c r="L91" s="110"/>
    </row>
    <row r="92" spans="2:12" s="9" customFormat="1" ht="20" customHeight="1">
      <c r="B92" s="110"/>
      <c r="D92" s="111" t="s">
        <v>144</v>
      </c>
      <c r="E92" s="112"/>
      <c r="F92" s="112"/>
      <c r="G92" s="112"/>
      <c r="H92" s="112"/>
      <c r="I92" s="112"/>
      <c r="J92" s="113">
        <f>J2018</f>
        <v>0</v>
      </c>
      <c r="L92" s="110"/>
    </row>
    <row r="93" spans="2:12" s="9" customFormat="1" ht="20" customHeight="1">
      <c r="B93" s="110"/>
      <c r="D93" s="111" t="s">
        <v>145</v>
      </c>
      <c r="E93" s="112"/>
      <c r="F93" s="112"/>
      <c r="G93" s="112"/>
      <c r="H93" s="112"/>
      <c r="I93" s="112"/>
      <c r="J93" s="113">
        <f>J2106</f>
        <v>0</v>
      </c>
      <c r="L93" s="110"/>
    </row>
    <row r="94" spans="2:12" s="9" customFormat="1" ht="20" customHeight="1">
      <c r="B94" s="110"/>
      <c r="D94" s="111" t="s">
        <v>146</v>
      </c>
      <c r="E94" s="112"/>
      <c r="F94" s="112"/>
      <c r="G94" s="112"/>
      <c r="H94" s="112"/>
      <c r="I94" s="112"/>
      <c r="J94" s="113">
        <f>J2122</f>
        <v>0</v>
      </c>
      <c r="L94" s="110"/>
    </row>
    <row r="95" spans="2:12" s="9" customFormat="1" ht="20" customHeight="1">
      <c r="B95" s="110"/>
      <c r="D95" s="111" t="s">
        <v>147</v>
      </c>
      <c r="E95" s="112"/>
      <c r="F95" s="112"/>
      <c r="G95" s="112"/>
      <c r="H95" s="112"/>
      <c r="I95" s="112"/>
      <c r="J95" s="113">
        <f>J2187</f>
        <v>0</v>
      </c>
      <c r="L95" s="110"/>
    </row>
    <row r="96" spans="2:12" s="9" customFormat="1" ht="20" customHeight="1">
      <c r="B96" s="110"/>
      <c r="D96" s="111" t="s">
        <v>148</v>
      </c>
      <c r="E96" s="112"/>
      <c r="F96" s="112"/>
      <c r="G96" s="112"/>
      <c r="H96" s="112"/>
      <c r="I96" s="112"/>
      <c r="J96" s="113">
        <f>J2309</f>
        <v>0</v>
      </c>
      <c r="L96" s="110"/>
    </row>
    <row r="97" spans="2:12" s="9" customFormat="1" ht="20" customHeight="1">
      <c r="B97" s="110"/>
      <c r="D97" s="111" t="s">
        <v>149</v>
      </c>
      <c r="E97" s="112"/>
      <c r="F97" s="112"/>
      <c r="G97" s="112"/>
      <c r="H97" s="112"/>
      <c r="I97" s="112"/>
      <c r="J97" s="113">
        <f>J2321</f>
        <v>0</v>
      </c>
      <c r="L97" s="110"/>
    </row>
    <row r="98" spans="2:12" s="9" customFormat="1" ht="20" customHeight="1">
      <c r="B98" s="110"/>
      <c r="D98" s="111" t="s">
        <v>150</v>
      </c>
      <c r="E98" s="112"/>
      <c r="F98" s="112"/>
      <c r="G98" s="112"/>
      <c r="H98" s="112"/>
      <c r="I98" s="112"/>
      <c r="J98" s="113">
        <f>J2348</f>
        <v>0</v>
      </c>
      <c r="L98" s="110"/>
    </row>
    <row r="99" spans="2:12" s="9" customFormat="1" ht="20" customHeight="1">
      <c r="B99" s="110"/>
      <c r="D99" s="111" t="s">
        <v>151</v>
      </c>
      <c r="E99" s="112"/>
      <c r="F99" s="112"/>
      <c r="G99" s="112"/>
      <c r="H99" s="112"/>
      <c r="I99" s="112"/>
      <c r="J99" s="113">
        <f>J2512</f>
        <v>0</v>
      </c>
      <c r="L99" s="110"/>
    </row>
    <row r="100" spans="2:12" s="8" customFormat="1" ht="25" customHeight="1">
      <c r="B100" s="106"/>
      <c r="D100" s="107" t="s">
        <v>152</v>
      </c>
      <c r="E100" s="108"/>
      <c r="F100" s="108"/>
      <c r="G100" s="108"/>
      <c r="H100" s="108"/>
      <c r="I100" s="108"/>
      <c r="J100" s="109">
        <f>J2540</f>
        <v>0</v>
      </c>
      <c r="L100" s="106"/>
    </row>
    <row r="101" spans="2:12" s="9" customFormat="1" ht="20" customHeight="1">
      <c r="B101" s="110"/>
      <c r="D101" s="111" t="s">
        <v>153</v>
      </c>
      <c r="E101" s="112"/>
      <c r="F101" s="112"/>
      <c r="G101" s="112"/>
      <c r="H101" s="112"/>
      <c r="I101" s="112"/>
      <c r="J101" s="113">
        <f>J2541</f>
        <v>0</v>
      </c>
      <c r="L101" s="110"/>
    </row>
    <row r="102" spans="2:12" s="1" customFormat="1" ht="21.75" customHeight="1">
      <c r="B102" s="35"/>
      <c r="L102" s="35"/>
    </row>
    <row r="103" spans="2:12" s="1" customFormat="1" ht="7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5"/>
    </row>
    <row r="107" spans="2:12" s="1" customFormat="1" ht="7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5"/>
    </row>
    <row r="108" spans="2:12" s="1" customFormat="1" ht="25" customHeight="1">
      <c r="B108" s="35"/>
      <c r="C108" s="23" t="s">
        <v>154</v>
      </c>
      <c r="L108" s="35"/>
    </row>
    <row r="109" spans="2:12" s="1" customFormat="1" ht="7" customHeight="1">
      <c r="B109" s="35"/>
      <c r="L109" s="35"/>
    </row>
    <row r="110" spans="2:12" s="1" customFormat="1" ht="12" customHeight="1">
      <c r="B110" s="35"/>
      <c r="C110" s="29" t="s">
        <v>16</v>
      </c>
      <c r="L110" s="35"/>
    </row>
    <row r="111" spans="2:12" s="1" customFormat="1" ht="16.5" customHeight="1">
      <c r="B111" s="35"/>
      <c r="E111" s="337" t="str">
        <f>E7</f>
        <v>Přístavba ,stavební úpravy a střešní nástavba ZŠ Slatinice</v>
      </c>
      <c r="F111" s="338"/>
      <c r="G111" s="338"/>
      <c r="H111" s="338"/>
      <c r="L111" s="35"/>
    </row>
    <row r="112" spans="2:12" ht="12" customHeight="1">
      <c r="B112" s="22"/>
      <c r="C112" s="29" t="s">
        <v>108</v>
      </c>
      <c r="L112" s="22"/>
    </row>
    <row r="113" spans="2:65" s="1" customFormat="1" ht="16.5" customHeight="1">
      <c r="B113" s="35"/>
      <c r="E113" s="337" t="s">
        <v>109</v>
      </c>
      <c r="F113" s="339"/>
      <c r="G113" s="339"/>
      <c r="H113" s="339"/>
      <c r="L113" s="35"/>
    </row>
    <row r="114" spans="2:65" s="1" customFormat="1" ht="12" customHeight="1">
      <c r="B114" s="35"/>
      <c r="C114" s="29" t="s">
        <v>110</v>
      </c>
      <c r="L114" s="35"/>
    </row>
    <row r="115" spans="2:65" s="1" customFormat="1" ht="30" customHeight="1">
      <c r="B115" s="35"/>
      <c r="E115" s="295" t="str">
        <f>E11</f>
        <v>MR 2024-3-1 a - D1.1 ,D1.2 -Arch. stavební řešení ,konstrukční řešení</v>
      </c>
      <c r="F115" s="339"/>
      <c r="G115" s="339"/>
      <c r="H115" s="339"/>
      <c r="L115" s="35"/>
    </row>
    <row r="116" spans="2:65" s="1" customFormat="1" ht="7" customHeight="1">
      <c r="B116" s="35"/>
      <c r="L116" s="35"/>
    </row>
    <row r="117" spans="2:65" s="1" customFormat="1" ht="12" customHeight="1">
      <c r="B117" s="35"/>
      <c r="C117" s="29" t="s">
        <v>21</v>
      </c>
      <c r="F117" s="27" t="str">
        <f>F14</f>
        <v>K.ú Slatinice na Hané</v>
      </c>
      <c r="I117" s="29" t="s">
        <v>23</v>
      </c>
      <c r="J117" s="52" t="str">
        <f>IF(J14="","",J14)</f>
        <v>29. 2. 2024</v>
      </c>
      <c r="L117" s="35"/>
    </row>
    <row r="118" spans="2:65" s="1" customFormat="1" ht="7" customHeight="1">
      <c r="B118" s="35"/>
      <c r="L118" s="35"/>
    </row>
    <row r="119" spans="2:65" s="1" customFormat="1" ht="40" customHeight="1">
      <c r="B119" s="35"/>
      <c r="C119" s="29" t="s">
        <v>29</v>
      </c>
      <c r="F119" s="27" t="str">
        <f>E17</f>
        <v>Obec Slatinice č.p.50</v>
      </c>
      <c r="I119" s="29" t="s">
        <v>37</v>
      </c>
      <c r="J119" s="33" t="str">
        <f>E23</f>
        <v>MgA,Ing arch. L. Blažek ,Ing arch H. Zatloukalová</v>
      </c>
      <c r="L119" s="35"/>
    </row>
    <row r="120" spans="2:65" s="1" customFormat="1" ht="15.25" customHeight="1">
      <c r="B120" s="35"/>
      <c r="C120" s="29" t="s">
        <v>35</v>
      </c>
      <c r="F120" s="27" t="str">
        <f>IF(E20="","",E20)</f>
        <v>Vyplň údaj</v>
      </c>
      <c r="I120" s="29" t="s">
        <v>40</v>
      </c>
      <c r="J120" s="33" t="str">
        <f>E26</f>
        <v xml:space="preserve"> </v>
      </c>
      <c r="L120" s="35"/>
    </row>
    <row r="121" spans="2:65" s="1" customFormat="1" ht="10.25" customHeight="1">
      <c r="B121" s="35"/>
      <c r="L121" s="35"/>
    </row>
    <row r="122" spans="2:65" s="10" customFormat="1" ht="29.25" customHeight="1">
      <c r="B122" s="114"/>
      <c r="C122" s="115" t="s">
        <v>155</v>
      </c>
      <c r="D122" s="116" t="s">
        <v>63</v>
      </c>
      <c r="E122" s="116" t="s">
        <v>59</v>
      </c>
      <c r="F122" s="116" t="s">
        <v>60</v>
      </c>
      <c r="G122" s="116" t="s">
        <v>156</v>
      </c>
      <c r="H122" s="116" t="s">
        <v>157</v>
      </c>
      <c r="I122" s="116" t="s">
        <v>158</v>
      </c>
      <c r="J122" s="116" t="s">
        <v>114</v>
      </c>
      <c r="K122" s="117" t="s">
        <v>159</v>
      </c>
      <c r="L122" s="114"/>
      <c r="M122" s="59" t="s">
        <v>34</v>
      </c>
      <c r="N122" s="60" t="s">
        <v>48</v>
      </c>
      <c r="O122" s="60" t="s">
        <v>160</v>
      </c>
      <c r="P122" s="60" t="s">
        <v>161</v>
      </c>
      <c r="Q122" s="60" t="s">
        <v>162</v>
      </c>
      <c r="R122" s="60" t="s">
        <v>163</v>
      </c>
      <c r="S122" s="60" t="s">
        <v>164</v>
      </c>
      <c r="T122" s="61" t="s">
        <v>165</v>
      </c>
    </row>
    <row r="123" spans="2:65" s="1" customFormat="1" ht="22.75" customHeight="1">
      <c r="B123" s="35"/>
      <c r="C123" s="64" t="s">
        <v>166</v>
      </c>
      <c r="J123" s="118">
        <f>BK123</f>
        <v>0</v>
      </c>
      <c r="L123" s="35"/>
      <c r="M123" s="62"/>
      <c r="N123" s="53"/>
      <c r="O123" s="53"/>
      <c r="P123" s="119">
        <f>P124+P1150+P2540</f>
        <v>0</v>
      </c>
      <c r="Q123" s="53"/>
      <c r="R123" s="119">
        <f>R124+R1150+R2540</f>
        <v>757.09360068000001</v>
      </c>
      <c r="S123" s="53"/>
      <c r="T123" s="120">
        <f>T124+T1150+T2540</f>
        <v>714.16400487999988</v>
      </c>
      <c r="AT123" s="19" t="s">
        <v>77</v>
      </c>
      <c r="AU123" s="19" t="s">
        <v>115</v>
      </c>
      <c r="BK123" s="121">
        <f>BK124+BK1150+BK2540</f>
        <v>0</v>
      </c>
    </row>
    <row r="124" spans="2:65" s="11" customFormat="1" ht="26" customHeight="1">
      <c r="B124" s="122"/>
      <c r="D124" s="123" t="s">
        <v>77</v>
      </c>
      <c r="E124" s="124" t="s">
        <v>167</v>
      </c>
      <c r="F124" s="124" t="s">
        <v>168</v>
      </c>
      <c r="I124" s="125"/>
      <c r="J124" s="126">
        <f>BK124</f>
        <v>0</v>
      </c>
      <c r="L124" s="122"/>
      <c r="M124" s="127"/>
      <c r="P124" s="128">
        <f>P125+P126+P191+P261+P340+P440+P450+P1111+P1121+P1148</f>
        <v>0</v>
      </c>
      <c r="R124" s="128">
        <f>R125+R126+R191+R261+R340+R440+R450+R1111+R1121+R1148</f>
        <v>643.18305733</v>
      </c>
      <c r="T124" s="129">
        <f>T125+T126+T191+T261+T340+T440+T450+T1111+T1121+T1148</f>
        <v>673.45239887999992</v>
      </c>
      <c r="AR124" s="123" t="s">
        <v>83</v>
      </c>
      <c r="AT124" s="130" t="s">
        <v>77</v>
      </c>
      <c r="AU124" s="130" t="s">
        <v>78</v>
      </c>
      <c r="AY124" s="123" t="s">
        <v>169</v>
      </c>
      <c r="BK124" s="131">
        <f>BK125+BK126+BK191+BK261+BK340+BK440+BK450+BK1111+BK1121+BK1148</f>
        <v>0</v>
      </c>
    </row>
    <row r="125" spans="2:65" s="11" customFormat="1" ht="22.75" customHeight="1">
      <c r="B125" s="122"/>
      <c r="D125" s="123" t="s">
        <v>77</v>
      </c>
      <c r="E125" s="132" t="s">
        <v>83</v>
      </c>
      <c r="F125" s="132" t="s">
        <v>170</v>
      </c>
      <c r="I125" s="125"/>
      <c r="J125" s="133">
        <f>BK125</f>
        <v>0</v>
      </c>
      <c r="L125" s="122"/>
      <c r="M125" s="127"/>
      <c r="P125" s="128">
        <v>0</v>
      </c>
      <c r="R125" s="128">
        <v>0</v>
      </c>
      <c r="T125" s="129">
        <v>0</v>
      </c>
      <c r="AR125" s="123" t="s">
        <v>83</v>
      </c>
      <c r="AT125" s="130" t="s">
        <v>77</v>
      </c>
      <c r="AU125" s="130" t="s">
        <v>83</v>
      </c>
      <c r="AY125" s="123" t="s">
        <v>169</v>
      </c>
      <c r="BK125" s="131">
        <v>0</v>
      </c>
    </row>
    <row r="126" spans="2:65" s="11" customFormat="1" ht="22.75" customHeight="1">
      <c r="B126" s="122"/>
      <c r="D126" s="123" t="s">
        <v>77</v>
      </c>
      <c r="E126" s="132" t="s">
        <v>171</v>
      </c>
      <c r="F126" s="132" t="s">
        <v>170</v>
      </c>
      <c r="I126" s="125"/>
      <c r="J126" s="133">
        <f>BK126</f>
        <v>0</v>
      </c>
      <c r="L126" s="122"/>
      <c r="M126" s="127"/>
      <c r="P126" s="128">
        <f>SUM(P127:P190)</f>
        <v>0</v>
      </c>
      <c r="R126" s="128">
        <f>SUM(R127:R190)</f>
        <v>1.15E-2</v>
      </c>
      <c r="T126" s="129">
        <f>SUM(T127:T190)</f>
        <v>38.758299999999998</v>
      </c>
      <c r="AR126" s="123" t="s">
        <v>83</v>
      </c>
      <c r="AT126" s="130" t="s">
        <v>77</v>
      </c>
      <c r="AU126" s="130" t="s">
        <v>83</v>
      </c>
      <c r="AY126" s="123" t="s">
        <v>169</v>
      </c>
      <c r="BK126" s="131">
        <f>SUM(BK127:BK190)</f>
        <v>0</v>
      </c>
    </row>
    <row r="127" spans="2:65" s="1" customFormat="1" ht="62.75" customHeight="1">
      <c r="B127" s="35"/>
      <c r="C127" s="134" t="s">
        <v>83</v>
      </c>
      <c r="D127" s="134" t="s">
        <v>172</v>
      </c>
      <c r="E127" s="135" t="s">
        <v>173</v>
      </c>
      <c r="F127" s="136" t="s">
        <v>174</v>
      </c>
      <c r="G127" s="137" t="s">
        <v>175</v>
      </c>
      <c r="H127" s="138">
        <v>65.14</v>
      </c>
      <c r="I127" s="139"/>
      <c r="J127" s="140">
        <f>ROUND(I127*H127,2)</f>
        <v>0</v>
      </c>
      <c r="K127" s="136" t="s">
        <v>176</v>
      </c>
      <c r="L127" s="35"/>
      <c r="M127" s="141" t="s">
        <v>34</v>
      </c>
      <c r="N127" s="142" t="s">
        <v>49</v>
      </c>
      <c r="P127" s="143">
        <f>O127*H127</f>
        <v>0</v>
      </c>
      <c r="Q127" s="143">
        <v>0</v>
      </c>
      <c r="R127" s="143">
        <f>Q127*H127</f>
        <v>0</v>
      </c>
      <c r="S127" s="143">
        <v>0.29499999999999998</v>
      </c>
      <c r="T127" s="144">
        <f>S127*H127</f>
        <v>19.2163</v>
      </c>
      <c r="AR127" s="145" t="s">
        <v>177</v>
      </c>
      <c r="AT127" s="145" t="s">
        <v>172</v>
      </c>
      <c r="AU127" s="145" t="s">
        <v>89</v>
      </c>
      <c r="AY127" s="19" t="s">
        <v>169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9" t="s">
        <v>83</v>
      </c>
      <c r="BK127" s="146">
        <f>ROUND(I127*H127,2)</f>
        <v>0</v>
      </c>
      <c r="BL127" s="19" t="s">
        <v>177</v>
      </c>
      <c r="BM127" s="145" t="s">
        <v>178</v>
      </c>
    </row>
    <row r="128" spans="2:65" s="12" customFormat="1" ht="24">
      <c r="B128" s="147"/>
      <c r="D128" s="148" t="s">
        <v>179</v>
      </c>
      <c r="E128" s="149" t="s">
        <v>34</v>
      </c>
      <c r="F128" s="150" t="s">
        <v>180</v>
      </c>
      <c r="H128" s="149" t="s">
        <v>34</v>
      </c>
      <c r="I128" s="151"/>
      <c r="L128" s="147"/>
      <c r="M128" s="152"/>
      <c r="T128" s="153"/>
      <c r="AT128" s="149" t="s">
        <v>179</v>
      </c>
      <c r="AU128" s="149" t="s">
        <v>89</v>
      </c>
      <c r="AV128" s="12" t="s">
        <v>83</v>
      </c>
      <c r="AW128" s="12" t="s">
        <v>39</v>
      </c>
      <c r="AX128" s="12" t="s">
        <v>78</v>
      </c>
      <c r="AY128" s="149" t="s">
        <v>169</v>
      </c>
    </row>
    <row r="129" spans="2:65" s="12" customFormat="1" ht="12">
      <c r="B129" s="147"/>
      <c r="D129" s="148" t="s">
        <v>179</v>
      </c>
      <c r="E129" s="149" t="s">
        <v>34</v>
      </c>
      <c r="F129" s="150" t="s">
        <v>181</v>
      </c>
      <c r="H129" s="149" t="s">
        <v>34</v>
      </c>
      <c r="I129" s="151"/>
      <c r="L129" s="147"/>
      <c r="M129" s="152"/>
      <c r="T129" s="153"/>
      <c r="AT129" s="149" t="s">
        <v>179</v>
      </c>
      <c r="AU129" s="149" t="s">
        <v>89</v>
      </c>
      <c r="AV129" s="12" t="s">
        <v>83</v>
      </c>
      <c r="AW129" s="12" t="s">
        <v>39</v>
      </c>
      <c r="AX129" s="12" t="s">
        <v>78</v>
      </c>
      <c r="AY129" s="149" t="s">
        <v>169</v>
      </c>
    </row>
    <row r="130" spans="2:65" s="13" customFormat="1" ht="12">
      <c r="B130" s="154"/>
      <c r="D130" s="148" t="s">
        <v>179</v>
      </c>
      <c r="E130" s="155" t="s">
        <v>34</v>
      </c>
      <c r="F130" s="156" t="s">
        <v>182</v>
      </c>
      <c r="H130" s="157">
        <v>65.14</v>
      </c>
      <c r="I130" s="158"/>
      <c r="L130" s="154"/>
      <c r="M130" s="159"/>
      <c r="T130" s="160"/>
      <c r="AT130" s="155" t="s">
        <v>179</v>
      </c>
      <c r="AU130" s="155" t="s">
        <v>89</v>
      </c>
      <c r="AV130" s="13" t="s">
        <v>89</v>
      </c>
      <c r="AW130" s="13" t="s">
        <v>39</v>
      </c>
      <c r="AX130" s="13" t="s">
        <v>83</v>
      </c>
      <c r="AY130" s="155" t="s">
        <v>169</v>
      </c>
    </row>
    <row r="131" spans="2:65" s="1" customFormat="1" ht="55.5" customHeight="1">
      <c r="B131" s="35"/>
      <c r="C131" s="134" t="s">
        <v>89</v>
      </c>
      <c r="D131" s="134" t="s">
        <v>172</v>
      </c>
      <c r="E131" s="135" t="s">
        <v>183</v>
      </c>
      <c r="F131" s="136" t="s">
        <v>184</v>
      </c>
      <c r="G131" s="137" t="s">
        <v>175</v>
      </c>
      <c r="H131" s="138">
        <v>65.14</v>
      </c>
      <c r="I131" s="139"/>
      <c r="J131" s="140">
        <f>ROUND(I131*H131,2)</f>
        <v>0</v>
      </c>
      <c r="K131" s="136" t="s">
        <v>176</v>
      </c>
      <c r="L131" s="35"/>
      <c r="M131" s="141" t="s">
        <v>34</v>
      </c>
      <c r="N131" s="142" t="s">
        <v>49</v>
      </c>
      <c r="P131" s="143">
        <f>O131*H131</f>
        <v>0</v>
      </c>
      <c r="Q131" s="143">
        <v>0</v>
      </c>
      <c r="R131" s="143">
        <f>Q131*H131</f>
        <v>0</v>
      </c>
      <c r="S131" s="143">
        <v>0.3</v>
      </c>
      <c r="T131" s="144">
        <f>S131*H131</f>
        <v>19.541999999999998</v>
      </c>
      <c r="AR131" s="145" t="s">
        <v>177</v>
      </c>
      <c r="AT131" s="145" t="s">
        <v>172</v>
      </c>
      <c r="AU131" s="145" t="s">
        <v>89</v>
      </c>
      <c r="AY131" s="19" t="s">
        <v>169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9" t="s">
        <v>83</v>
      </c>
      <c r="BK131" s="146">
        <f>ROUND(I131*H131,2)</f>
        <v>0</v>
      </c>
      <c r="BL131" s="19" t="s">
        <v>177</v>
      </c>
      <c r="BM131" s="145" t="s">
        <v>185</v>
      </c>
    </row>
    <row r="132" spans="2:65" s="13" customFormat="1" ht="12">
      <c r="B132" s="154"/>
      <c r="D132" s="148" t="s">
        <v>179</v>
      </c>
      <c r="E132" s="155" t="s">
        <v>34</v>
      </c>
      <c r="F132" s="156" t="s">
        <v>186</v>
      </c>
      <c r="H132" s="157">
        <v>65.14</v>
      </c>
      <c r="I132" s="158"/>
      <c r="L132" s="154"/>
      <c r="M132" s="159"/>
      <c r="T132" s="160"/>
      <c r="AT132" s="155" t="s">
        <v>179</v>
      </c>
      <c r="AU132" s="155" t="s">
        <v>89</v>
      </c>
      <c r="AV132" s="13" t="s">
        <v>89</v>
      </c>
      <c r="AW132" s="13" t="s">
        <v>39</v>
      </c>
      <c r="AX132" s="13" t="s">
        <v>83</v>
      </c>
      <c r="AY132" s="155" t="s">
        <v>169</v>
      </c>
    </row>
    <row r="133" spans="2:65" s="1" customFormat="1" ht="33" customHeight="1">
      <c r="B133" s="35"/>
      <c r="C133" s="134" t="s">
        <v>95</v>
      </c>
      <c r="D133" s="134" t="s">
        <v>172</v>
      </c>
      <c r="E133" s="135" t="s">
        <v>187</v>
      </c>
      <c r="F133" s="136" t="s">
        <v>188</v>
      </c>
      <c r="G133" s="137" t="s">
        <v>189</v>
      </c>
      <c r="H133" s="138">
        <v>11.436999999999999</v>
      </c>
      <c r="I133" s="139"/>
      <c r="J133" s="140">
        <f>ROUND(I133*H133,2)</f>
        <v>0</v>
      </c>
      <c r="K133" s="136" t="s">
        <v>176</v>
      </c>
      <c r="L133" s="35"/>
      <c r="M133" s="141" t="s">
        <v>34</v>
      </c>
      <c r="N133" s="142" t="s">
        <v>49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177</v>
      </c>
      <c r="AT133" s="145" t="s">
        <v>172</v>
      </c>
      <c r="AU133" s="145" t="s">
        <v>89</v>
      </c>
      <c r="AY133" s="19" t="s">
        <v>169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9" t="s">
        <v>83</v>
      </c>
      <c r="BK133" s="146">
        <f>ROUND(I133*H133,2)</f>
        <v>0</v>
      </c>
      <c r="BL133" s="19" t="s">
        <v>177</v>
      </c>
      <c r="BM133" s="145" t="s">
        <v>190</v>
      </c>
    </row>
    <row r="134" spans="2:65" s="12" customFormat="1" ht="12">
      <c r="B134" s="147"/>
      <c r="D134" s="148" t="s">
        <v>179</v>
      </c>
      <c r="E134" s="149" t="s">
        <v>34</v>
      </c>
      <c r="F134" s="150" t="s">
        <v>191</v>
      </c>
      <c r="H134" s="149" t="s">
        <v>34</v>
      </c>
      <c r="I134" s="151"/>
      <c r="L134" s="147"/>
      <c r="M134" s="152"/>
      <c r="T134" s="153"/>
      <c r="AT134" s="149" t="s">
        <v>179</v>
      </c>
      <c r="AU134" s="149" t="s">
        <v>89</v>
      </c>
      <c r="AV134" s="12" t="s">
        <v>83</v>
      </c>
      <c r="AW134" s="12" t="s">
        <v>39</v>
      </c>
      <c r="AX134" s="12" t="s">
        <v>78</v>
      </c>
      <c r="AY134" s="149" t="s">
        <v>169</v>
      </c>
    </row>
    <row r="135" spans="2:65" s="12" customFormat="1" ht="12">
      <c r="B135" s="147"/>
      <c r="D135" s="148" t="s">
        <v>179</v>
      </c>
      <c r="E135" s="149" t="s">
        <v>34</v>
      </c>
      <c r="F135" s="150" t="s">
        <v>192</v>
      </c>
      <c r="H135" s="149" t="s">
        <v>34</v>
      </c>
      <c r="I135" s="151"/>
      <c r="L135" s="147"/>
      <c r="M135" s="152"/>
      <c r="T135" s="153"/>
      <c r="AT135" s="149" t="s">
        <v>179</v>
      </c>
      <c r="AU135" s="149" t="s">
        <v>89</v>
      </c>
      <c r="AV135" s="12" t="s">
        <v>83</v>
      </c>
      <c r="AW135" s="12" t="s">
        <v>39</v>
      </c>
      <c r="AX135" s="12" t="s">
        <v>78</v>
      </c>
      <c r="AY135" s="149" t="s">
        <v>169</v>
      </c>
    </row>
    <row r="136" spans="2:65" s="12" customFormat="1" ht="12">
      <c r="B136" s="147"/>
      <c r="D136" s="148" t="s">
        <v>179</v>
      </c>
      <c r="E136" s="149" t="s">
        <v>34</v>
      </c>
      <c r="F136" s="150" t="s">
        <v>193</v>
      </c>
      <c r="H136" s="149" t="s">
        <v>34</v>
      </c>
      <c r="I136" s="151"/>
      <c r="L136" s="147"/>
      <c r="M136" s="152"/>
      <c r="T136" s="153"/>
      <c r="AT136" s="149" t="s">
        <v>179</v>
      </c>
      <c r="AU136" s="149" t="s">
        <v>89</v>
      </c>
      <c r="AV136" s="12" t="s">
        <v>83</v>
      </c>
      <c r="AW136" s="12" t="s">
        <v>39</v>
      </c>
      <c r="AX136" s="12" t="s">
        <v>78</v>
      </c>
      <c r="AY136" s="149" t="s">
        <v>169</v>
      </c>
    </row>
    <row r="137" spans="2:65" s="13" customFormat="1" ht="12">
      <c r="B137" s="154"/>
      <c r="D137" s="148" t="s">
        <v>179</v>
      </c>
      <c r="E137" s="155" t="s">
        <v>34</v>
      </c>
      <c r="F137" s="156" t="s">
        <v>194</v>
      </c>
      <c r="H137" s="157">
        <v>11.436999999999999</v>
      </c>
      <c r="I137" s="158"/>
      <c r="L137" s="154"/>
      <c r="M137" s="159"/>
      <c r="T137" s="160"/>
      <c r="AT137" s="155" t="s">
        <v>179</v>
      </c>
      <c r="AU137" s="155" t="s">
        <v>89</v>
      </c>
      <c r="AV137" s="13" t="s">
        <v>89</v>
      </c>
      <c r="AW137" s="13" t="s">
        <v>39</v>
      </c>
      <c r="AX137" s="13" t="s">
        <v>78</v>
      </c>
      <c r="AY137" s="155" t="s">
        <v>169</v>
      </c>
    </row>
    <row r="138" spans="2:65" s="14" customFormat="1" ht="12">
      <c r="B138" s="161"/>
      <c r="D138" s="148" t="s">
        <v>179</v>
      </c>
      <c r="E138" s="162" t="s">
        <v>34</v>
      </c>
      <c r="F138" s="163" t="s">
        <v>195</v>
      </c>
      <c r="H138" s="164">
        <v>11.436999999999999</v>
      </c>
      <c r="I138" s="165"/>
      <c r="L138" s="161"/>
      <c r="M138" s="166"/>
      <c r="T138" s="167"/>
      <c r="AT138" s="162" t="s">
        <v>179</v>
      </c>
      <c r="AU138" s="162" t="s">
        <v>89</v>
      </c>
      <c r="AV138" s="14" t="s">
        <v>177</v>
      </c>
      <c r="AW138" s="14" t="s">
        <v>39</v>
      </c>
      <c r="AX138" s="14" t="s">
        <v>83</v>
      </c>
      <c r="AY138" s="162" t="s">
        <v>169</v>
      </c>
    </row>
    <row r="139" spans="2:65" s="1" customFormat="1" ht="33" customHeight="1">
      <c r="B139" s="35"/>
      <c r="C139" s="134" t="s">
        <v>177</v>
      </c>
      <c r="D139" s="134" t="s">
        <v>172</v>
      </c>
      <c r="E139" s="135" t="s">
        <v>196</v>
      </c>
      <c r="F139" s="136" t="s">
        <v>197</v>
      </c>
      <c r="G139" s="137" t="s">
        <v>189</v>
      </c>
      <c r="H139" s="138">
        <v>1.9</v>
      </c>
      <c r="I139" s="139"/>
      <c r="J139" s="140">
        <f>ROUND(I139*H139,2)</f>
        <v>0</v>
      </c>
      <c r="K139" s="136" t="s">
        <v>176</v>
      </c>
      <c r="L139" s="35"/>
      <c r="M139" s="141" t="s">
        <v>34</v>
      </c>
      <c r="N139" s="142" t="s">
        <v>49</v>
      </c>
      <c r="P139" s="143">
        <f>O139*H139</f>
        <v>0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AR139" s="145" t="s">
        <v>177</v>
      </c>
      <c r="AT139" s="145" t="s">
        <v>172</v>
      </c>
      <c r="AU139" s="145" t="s">
        <v>89</v>
      </c>
      <c r="AY139" s="19" t="s">
        <v>169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9" t="s">
        <v>83</v>
      </c>
      <c r="BK139" s="146">
        <f>ROUND(I139*H139,2)</f>
        <v>0</v>
      </c>
      <c r="BL139" s="19" t="s">
        <v>177</v>
      </c>
      <c r="BM139" s="145" t="s">
        <v>198</v>
      </c>
    </row>
    <row r="140" spans="2:65" s="12" customFormat="1" ht="12">
      <c r="B140" s="147"/>
      <c r="D140" s="148" t="s">
        <v>179</v>
      </c>
      <c r="E140" s="149" t="s">
        <v>34</v>
      </c>
      <c r="F140" s="150" t="s">
        <v>199</v>
      </c>
      <c r="H140" s="149" t="s">
        <v>34</v>
      </c>
      <c r="I140" s="151"/>
      <c r="L140" s="147"/>
      <c r="M140" s="152"/>
      <c r="T140" s="153"/>
      <c r="AT140" s="149" t="s">
        <v>179</v>
      </c>
      <c r="AU140" s="149" t="s">
        <v>89</v>
      </c>
      <c r="AV140" s="12" t="s">
        <v>83</v>
      </c>
      <c r="AW140" s="12" t="s">
        <v>39</v>
      </c>
      <c r="AX140" s="12" t="s">
        <v>78</v>
      </c>
      <c r="AY140" s="149" t="s">
        <v>169</v>
      </c>
    </row>
    <row r="141" spans="2:65" s="13" customFormat="1" ht="12">
      <c r="B141" s="154"/>
      <c r="D141" s="148" t="s">
        <v>179</v>
      </c>
      <c r="E141" s="155" t="s">
        <v>34</v>
      </c>
      <c r="F141" s="156" t="s">
        <v>200</v>
      </c>
      <c r="H141" s="157">
        <v>1.9</v>
      </c>
      <c r="I141" s="158"/>
      <c r="L141" s="154"/>
      <c r="M141" s="159"/>
      <c r="T141" s="160"/>
      <c r="AT141" s="155" t="s">
        <v>179</v>
      </c>
      <c r="AU141" s="155" t="s">
        <v>89</v>
      </c>
      <c r="AV141" s="13" t="s">
        <v>89</v>
      </c>
      <c r="AW141" s="13" t="s">
        <v>39</v>
      </c>
      <c r="AX141" s="13" t="s">
        <v>78</v>
      </c>
      <c r="AY141" s="155" t="s">
        <v>169</v>
      </c>
    </row>
    <row r="142" spans="2:65" s="14" customFormat="1" ht="12">
      <c r="B142" s="161"/>
      <c r="D142" s="148" t="s">
        <v>179</v>
      </c>
      <c r="E142" s="162" t="s">
        <v>34</v>
      </c>
      <c r="F142" s="163" t="s">
        <v>195</v>
      </c>
      <c r="H142" s="164">
        <v>1.9</v>
      </c>
      <c r="I142" s="165"/>
      <c r="L142" s="161"/>
      <c r="M142" s="166"/>
      <c r="T142" s="167"/>
      <c r="AT142" s="162" t="s">
        <v>179</v>
      </c>
      <c r="AU142" s="162" t="s">
        <v>89</v>
      </c>
      <c r="AV142" s="14" t="s">
        <v>177</v>
      </c>
      <c r="AW142" s="14" t="s">
        <v>39</v>
      </c>
      <c r="AX142" s="14" t="s">
        <v>83</v>
      </c>
      <c r="AY142" s="162" t="s">
        <v>169</v>
      </c>
    </row>
    <row r="143" spans="2:65" s="1" customFormat="1" ht="55.5" customHeight="1">
      <c r="B143" s="35"/>
      <c r="C143" s="134" t="s">
        <v>201</v>
      </c>
      <c r="D143" s="134" t="s">
        <v>172</v>
      </c>
      <c r="E143" s="135" t="s">
        <v>202</v>
      </c>
      <c r="F143" s="136" t="s">
        <v>203</v>
      </c>
      <c r="G143" s="137" t="s">
        <v>189</v>
      </c>
      <c r="H143" s="138">
        <v>0.51200000000000001</v>
      </c>
      <c r="I143" s="139"/>
      <c r="J143" s="140">
        <f>ROUND(I143*H143,2)</f>
        <v>0</v>
      </c>
      <c r="K143" s="136" t="s">
        <v>204</v>
      </c>
      <c r="L143" s="35"/>
      <c r="M143" s="141" t="s">
        <v>34</v>
      </c>
      <c r="N143" s="142" t="s">
        <v>49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177</v>
      </c>
      <c r="AT143" s="145" t="s">
        <v>172</v>
      </c>
      <c r="AU143" s="145" t="s">
        <v>89</v>
      </c>
      <c r="AY143" s="19" t="s">
        <v>169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9" t="s">
        <v>83</v>
      </c>
      <c r="BK143" s="146">
        <f>ROUND(I143*H143,2)</f>
        <v>0</v>
      </c>
      <c r="BL143" s="19" t="s">
        <v>177</v>
      </c>
      <c r="BM143" s="145" t="s">
        <v>205</v>
      </c>
    </row>
    <row r="144" spans="2:65" s="1" customFormat="1" ht="11">
      <c r="B144" s="35"/>
      <c r="D144" s="168" t="s">
        <v>206</v>
      </c>
      <c r="F144" s="169" t="s">
        <v>207</v>
      </c>
      <c r="I144" s="170"/>
      <c r="L144" s="35"/>
      <c r="M144" s="171"/>
      <c r="T144" s="56"/>
      <c r="AT144" s="19" t="s">
        <v>206</v>
      </c>
      <c r="AU144" s="19" t="s">
        <v>89</v>
      </c>
    </row>
    <row r="145" spans="2:65" s="12" customFormat="1" ht="12">
      <c r="B145" s="147"/>
      <c r="D145" s="148" t="s">
        <v>179</v>
      </c>
      <c r="E145" s="149" t="s">
        <v>34</v>
      </c>
      <c r="F145" s="150" t="s">
        <v>208</v>
      </c>
      <c r="H145" s="149" t="s">
        <v>34</v>
      </c>
      <c r="I145" s="151"/>
      <c r="L145" s="147"/>
      <c r="M145" s="152"/>
      <c r="T145" s="153"/>
      <c r="AT145" s="149" t="s">
        <v>179</v>
      </c>
      <c r="AU145" s="149" t="s">
        <v>89</v>
      </c>
      <c r="AV145" s="12" t="s">
        <v>83</v>
      </c>
      <c r="AW145" s="12" t="s">
        <v>39</v>
      </c>
      <c r="AX145" s="12" t="s">
        <v>78</v>
      </c>
      <c r="AY145" s="149" t="s">
        <v>169</v>
      </c>
    </row>
    <row r="146" spans="2:65" s="13" customFormat="1" ht="12">
      <c r="B146" s="154"/>
      <c r="D146" s="148" t="s">
        <v>179</v>
      </c>
      <c r="E146" s="155" t="s">
        <v>34</v>
      </c>
      <c r="F146" s="156" t="s">
        <v>209</v>
      </c>
      <c r="H146" s="157">
        <v>0.51200000000000001</v>
      </c>
      <c r="I146" s="158"/>
      <c r="L146" s="154"/>
      <c r="M146" s="159"/>
      <c r="T146" s="160"/>
      <c r="AT146" s="155" t="s">
        <v>179</v>
      </c>
      <c r="AU146" s="155" t="s">
        <v>89</v>
      </c>
      <c r="AV146" s="13" t="s">
        <v>89</v>
      </c>
      <c r="AW146" s="13" t="s">
        <v>39</v>
      </c>
      <c r="AX146" s="13" t="s">
        <v>78</v>
      </c>
      <c r="AY146" s="155" t="s">
        <v>169</v>
      </c>
    </row>
    <row r="147" spans="2:65" s="14" customFormat="1" ht="12">
      <c r="B147" s="161"/>
      <c r="D147" s="148" t="s">
        <v>179</v>
      </c>
      <c r="E147" s="162" t="s">
        <v>34</v>
      </c>
      <c r="F147" s="163" t="s">
        <v>195</v>
      </c>
      <c r="H147" s="164">
        <v>0.51200000000000001</v>
      </c>
      <c r="I147" s="165"/>
      <c r="L147" s="161"/>
      <c r="M147" s="166"/>
      <c r="T147" s="167"/>
      <c r="AT147" s="162" t="s">
        <v>179</v>
      </c>
      <c r="AU147" s="162" t="s">
        <v>89</v>
      </c>
      <c r="AV147" s="14" t="s">
        <v>177</v>
      </c>
      <c r="AW147" s="14" t="s">
        <v>39</v>
      </c>
      <c r="AX147" s="14" t="s">
        <v>83</v>
      </c>
      <c r="AY147" s="162" t="s">
        <v>169</v>
      </c>
    </row>
    <row r="148" spans="2:65" s="1" customFormat="1" ht="44.25" customHeight="1">
      <c r="B148" s="35"/>
      <c r="C148" s="134" t="s">
        <v>210</v>
      </c>
      <c r="D148" s="134" t="s">
        <v>172</v>
      </c>
      <c r="E148" s="135" t="s">
        <v>211</v>
      </c>
      <c r="F148" s="136" t="s">
        <v>212</v>
      </c>
      <c r="G148" s="137" t="s">
        <v>189</v>
      </c>
      <c r="H148" s="138">
        <v>38.003</v>
      </c>
      <c r="I148" s="139"/>
      <c r="J148" s="140">
        <f>ROUND(I148*H148,2)</f>
        <v>0</v>
      </c>
      <c r="K148" s="136" t="s">
        <v>176</v>
      </c>
      <c r="L148" s="35"/>
      <c r="M148" s="141" t="s">
        <v>34</v>
      </c>
      <c r="N148" s="142" t="s">
        <v>49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177</v>
      </c>
      <c r="AT148" s="145" t="s">
        <v>172</v>
      </c>
      <c r="AU148" s="145" t="s">
        <v>89</v>
      </c>
      <c r="AY148" s="19" t="s">
        <v>169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9" t="s">
        <v>83</v>
      </c>
      <c r="BK148" s="146">
        <f>ROUND(I148*H148,2)</f>
        <v>0</v>
      </c>
      <c r="BL148" s="19" t="s">
        <v>177</v>
      </c>
      <c r="BM148" s="145" t="s">
        <v>213</v>
      </c>
    </row>
    <row r="149" spans="2:65" s="12" customFormat="1" ht="12">
      <c r="B149" s="147"/>
      <c r="D149" s="148" t="s">
        <v>179</v>
      </c>
      <c r="E149" s="149" t="s">
        <v>34</v>
      </c>
      <c r="F149" s="150" t="s">
        <v>214</v>
      </c>
      <c r="H149" s="149" t="s">
        <v>34</v>
      </c>
      <c r="I149" s="151"/>
      <c r="L149" s="147"/>
      <c r="M149" s="152"/>
      <c r="T149" s="153"/>
      <c r="AT149" s="149" t="s">
        <v>179</v>
      </c>
      <c r="AU149" s="149" t="s">
        <v>89</v>
      </c>
      <c r="AV149" s="12" t="s">
        <v>83</v>
      </c>
      <c r="AW149" s="12" t="s">
        <v>39</v>
      </c>
      <c r="AX149" s="12" t="s">
        <v>78</v>
      </c>
      <c r="AY149" s="149" t="s">
        <v>169</v>
      </c>
    </row>
    <row r="150" spans="2:65" s="13" customFormat="1" ht="12">
      <c r="B150" s="154"/>
      <c r="D150" s="148" t="s">
        <v>179</v>
      </c>
      <c r="E150" s="155" t="s">
        <v>34</v>
      </c>
      <c r="F150" s="156" t="s">
        <v>215</v>
      </c>
      <c r="H150" s="157">
        <v>11.29</v>
      </c>
      <c r="I150" s="158"/>
      <c r="L150" s="154"/>
      <c r="M150" s="159"/>
      <c r="T150" s="160"/>
      <c r="AT150" s="155" t="s">
        <v>179</v>
      </c>
      <c r="AU150" s="155" t="s">
        <v>89</v>
      </c>
      <c r="AV150" s="13" t="s">
        <v>89</v>
      </c>
      <c r="AW150" s="13" t="s">
        <v>39</v>
      </c>
      <c r="AX150" s="13" t="s">
        <v>78</v>
      </c>
      <c r="AY150" s="155" t="s">
        <v>169</v>
      </c>
    </row>
    <row r="151" spans="2:65" s="13" customFormat="1" ht="12">
      <c r="B151" s="154"/>
      <c r="D151" s="148" t="s">
        <v>179</v>
      </c>
      <c r="E151" s="155" t="s">
        <v>34</v>
      </c>
      <c r="F151" s="156" t="s">
        <v>216</v>
      </c>
      <c r="H151" s="157">
        <v>3.2130000000000001</v>
      </c>
      <c r="I151" s="158"/>
      <c r="L151" s="154"/>
      <c r="M151" s="159"/>
      <c r="T151" s="160"/>
      <c r="AT151" s="155" t="s">
        <v>179</v>
      </c>
      <c r="AU151" s="155" t="s">
        <v>89</v>
      </c>
      <c r="AV151" s="13" t="s">
        <v>89</v>
      </c>
      <c r="AW151" s="13" t="s">
        <v>39</v>
      </c>
      <c r="AX151" s="13" t="s">
        <v>78</v>
      </c>
      <c r="AY151" s="155" t="s">
        <v>169</v>
      </c>
    </row>
    <row r="152" spans="2:65" s="13" customFormat="1" ht="12">
      <c r="B152" s="154"/>
      <c r="D152" s="148" t="s">
        <v>179</v>
      </c>
      <c r="E152" s="155" t="s">
        <v>34</v>
      </c>
      <c r="F152" s="156" t="s">
        <v>217</v>
      </c>
      <c r="H152" s="157">
        <v>2.5920000000000001</v>
      </c>
      <c r="I152" s="158"/>
      <c r="L152" s="154"/>
      <c r="M152" s="159"/>
      <c r="T152" s="160"/>
      <c r="AT152" s="155" t="s">
        <v>179</v>
      </c>
      <c r="AU152" s="155" t="s">
        <v>89</v>
      </c>
      <c r="AV152" s="13" t="s">
        <v>89</v>
      </c>
      <c r="AW152" s="13" t="s">
        <v>39</v>
      </c>
      <c r="AX152" s="13" t="s">
        <v>78</v>
      </c>
      <c r="AY152" s="155" t="s">
        <v>169</v>
      </c>
    </row>
    <row r="153" spans="2:65" s="13" customFormat="1" ht="24">
      <c r="B153" s="154"/>
      <c r="D153" s="148" t="s">
        <v>179</v>
      </c>
      <c r="E153" s="155" t="s">
        <v>34</v>
      </c>
      <c r="F153" s="156" t="s">
        <v>218</v>
      </c>
      <c r="H153" s="157">
        <v>20.908000000000001</v>
      </c>
      <c r="I153" s="158"/>
      <c r="L153" s="154"/>
      <c r="M153" s="159"/>
      <c r="T153" s="160"/>
      <c r="AT153" s="155" t="s">
        <v>179</v>
      </c>
      <c r="AU153" s="155" t="s">
        <v>89</v>
      </c>
      <c r="AV153" s="13" t="s">
        <v>89</v>
      </c>
      <c r="AW153" s="13" t="s">
        <v>39</v>
      </c>
      <c r="AX153" s="13" t="s">
        <v>78</v>
      </c>
      <c r="AY153" s="155" t="s">
        <v>169</v>
      </c>
    </row>
    <row r="154" spans="2:65" s="14" customFormat="1" ht="12">
      <c r="B154" s="161"/>
      <c r="D154" s="148" t="s">
        <v>179</v>
      </c>
      <c r="E154" s="162" t="s">
        <v>34</v>
      </c>
      <c r="F154" s="163" t="s">
        <v>195</v>
      </c>
      <c r="H154" s="164">
        <v>38.003</v>
      </c>
      <c r="I154" s="165"/>
      <c r="L154" s="161"/>
      <c r="M154" s="166"/>
      <c r="T154" s="167"/>
      <c r="AT154" s="162" t="s">
        <v>179</v>
      </c>
      <c r="AU154" s="162" t="s">
        <v>89</v>
      </c>
      <c r="AV154" s="14" t="s">
        <v>177</v>
      </c>
      <c r="AW154" s="14" t="s">
        <v>39</v>
      </c>
      <c r="AX154" s="14" t="s">
        <v>83</v>
      </c>
      <c r="AY154" s="162" t="s">
        <v>169</v>
      </c>
    </row>
    <row r="155" spans="2:65" s="1" customFormat="1" ht="24.25" customHeight="1">
      <c r="B155" s="35"/>
      <c r="C155" s="134" t="s">
        <v>219</v>
      </c>
      <c r="D155" s="134" t="s">
        <v>172</v>
      </c>
      <c r="E155" s="135" t="s">
        <v>220</v>
      </c>
      <c r="F155" s="136" t="s">
        <v>221</v>
      </c>
      <c r="G155" s="137" t="s">
        <v>189</v>
      </c>
      <c r="H155" s="138">
        <v>2.0720000000000001</v>
      </c>
      <c r="I155" s="139"/>
      <c r="J155" s="140">
        <f>ROUND(I155*H155,2)</f>
        <v>0</v>
      </c>
      <c r="K155" s="136" t="s">
        <v>176</v>
      </c>
      <c r="L155" s="35"/>
      <c r="M155" s="141" t="s">
        <v>34</v>
      </c>
      <c r="N155" s="142" t="s">
        <v>49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177</v>
      </c>
      <c r="AT155" s="145" t="s">
        <v>172</v>
      </c>
      <c r="AU155" s="145" t="s">
        <v>89</v>
      </c>
      <c r="AY155" s="19" t="s">
        <v>169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9" t="s">
        <v>83</v>
      </c>
      <c r="BK155" s="146">
        <f>ROUND(I155*H155,2)</f>
        <v>0</v>
      </c>
      <c r="BL155" s="19" t="s">
        <v>177</v>
      </c>
      <c r="BM155" s="145" t="s">
        <v>222</v>
      </c>
    </row>
    <row r="156" spans="2:65" s="12" customFormat="1" ht="12">
      <c r="B156" s="147"/>
      <c r="D156" s="148" t="s">
        <v>179</v>
      </c>
      <c r="E156" s="149" t="s">
        <v>34</v>
      </c>
      <c r="F156" s="150" t="s">
        <v>223</v>
      </c>
      <c r="H156" s="149" t="s">
        <v>34</v>
      </c>
      <c r="I156" s="151"/>
      <c r="L156" s="147"/>
      <c r="M156" s="152"/>
      <c r="T156" s="153"/>
      <c r="AT156" s="149" t="s">
        <v>179</v>
      </c>
      <c r="AU156" s="149" t="s">
        <v>89</v>
      </c>
      <c r="AV156" s="12" t="s">
        <v>83</v>
      </c>
      <c r="AW156" s="12" t="s">
        <v>39</v>
      </c>
      <c r="AX156" s="12" t="s">
        <v>78</v>
      </c>
      <c r="AY156" s="149" t="s">
        <v>169</v>
      </c>
    </row>
    <row r="157" spans="2:65" s="13" customFormat="1" ht="12">
      <c r="B157" s="154"/>
      <c r="D157" s="148" t="s">
        <v>179</v>
      </c>
      <c r="E157" s="155" t="s">
        <v>34</v>
      </c>
      <c r="F157" s="156" t="s">
        <v>224</v>
      </c>
      <c r="H157" s="157">
        <v>2.0720000000000001</v>
      </c>
      <c r="I157" s="158"/>
      <c r="L157" s="154"/>
      <c r="M157" s="159"/>
      <c r="T157" s="160"/>
      <c r="AT157" s="155" t="s">
        <v>179</v>
      </c>
      <c r="AU157" s="155" t="s">
        <v>89</v>
      </c>
      <c r="AV157" s="13" t="s">
        <v>89</v>
      </c>
      <c r="AW157" s="13" t="s">
        <v>39</v>
      </c>
      <c r="AX157" s="13" t="s">
        <v>78</v>
      </c>
      <c r="AY157" s="155" t="s">
        <v>169</v>
      </c>
    </row>
    <row r="158" spans="2:65" s="14" customFormat="1" ht="12">
      <c r="B158" s="161"/>
      <c r="D158" s="148" t="s">
        <v>179</v>
      </c>
      <c r="E158" s="162" t="s">
        <v>34</v>
      </c>
      <c r="F158" s="163" t="s">
        <v>195</v>
      </c>
      <c r="H158" s="164">
        <v>2.0720000000000001</v>
      </c>
      <c r="I158" s="165"/>
      <c r="L158" s="161"/>
      <c r="M158" s="166"/>
      <c r="T158" s="167"/>
      <c r="AT158" s="162" t="s">
        <v>179</v>
      </c>
      <c r="AU158" s="162" t="s">
        <v>89</v>
      </c>
      <c r="AV158" s="14" t="s">
        <v>177</v>
      </c>
      <c r="AW158" s="14" t="s">
        <v>39</v>
      </c>
      <c r="AX158" s="14" t="s">
        <v>83</v>
      </c>
      <c r="AY158" s="162" t="s">
        <v>169</v>
      </c>
    </row>
    <row r="159" spans="2:65" s="1" customFormat="1" ht="33" customHeight="1">
      <c r="B159" s="35"/>
      <c r="C159" s="134" t="s">
        <v>225</v>
      </c>
      <c r="D159" s="134" t="s">
        <v>172</v>
      </c>
      <c r="E159" s="135" t="s">
        <v>226</v>
      </c>
      <c r="F159" s="136" t="s">
        <v>227</v>
      </c>
      <c r="G159" s="137" t="s">
        <v>189</v>
      </c>
      <c r="H159" s="138">
        <v>25</v>
      </c>
      <c r="I159" s="139"/>
      <c r="J159" s="140">
        <f>ROUND(I159*H159,2)</f>
        <v>0</v>
      </c>
      <c r="K159" s="136" t="s">
        <v>176</v>
      </c>
      <c r="L159" s="35"/>
      <c r="M159" s="141" t="s">
        <v>34</v>
      </c>
      <c r="N159" s="142" t="s">
        <v>49</v>
      </c>
      <c r="P159" s="143">
        <f>O159*H159</f>
        <v>0</v>
      </c>
      <c r="Q159" s="143">
        <v>4.6000000000000001E-4</v>
      </c>
      <c r="R159" s="143">
        <f>Q159*H159</f>
        <v>1.15E-2</v>
      </c>
      <c r="S159" s="143">
        <v>0</v>
      </c>
      <c r="T159" s="144">
        <f>S159*H159</f>
        <v>0</v>
      </c>
      <c r="AR159" s="145" t="s">
        <v>177</v>
      </c>
      <c r="AT159" s="145" t="s">
        <v>172</v>
      </c>
      <c r="AU159" s="145" t="s">
        <v>89</v>
      </c>
      <c r="AY159" s="19" t="s">
        <v>169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9" t="s">
        <v>83</v>
      </c>
      <c r="BK159" s="146">
        <f>ROUND(I159*H159,2)</f>
        <v>0</v>
      </c>
      <c r="BL159" s="19" t="s">
        <v>177</v>
      </c>
      <c r="BM159" s="145" t="s">
        <v>228</v>
      </c>
    </row>
    <row r="160" spans="2:65" s="12" customFormat="1" ht="12">
      <c r="B160" s="147"/>
      <c r="D160" s="148" t="s">
        <v>179</v>
      </c>
      <c r="E160" s="149" t="s">
        <v>34</v>
      </c>
      <c r="F160" s="150" t="s">
        <v>229</v>
      </c>
      <c r="H160" s="149" t="s">
        <v>34</v>
      </c>
      <c r="I160" s="151"/>
      <c r="L160" s="147"/>
      <c r="M160" s="152"/>
      <c r="T160" s="153"/>
      <c r="AT160" s="149" t="s">
        <v>179</v>
      </c>
      <c r="AU160" s="149" t="s">
        <v>89</v>
      </c>
      <c r="AV160" s="12" t="s">
        <v>83</v>
      </c>
      <c r="AW160" s="12" t="s">
        <v>39</v>
      </c>
      <c r="AX160" s="12" t="s">
        <v>78</v>
      </c>
      <c r="AY160" s="149" t="s">
        <v>169</v>
      </c>
    </row>
    <row r="161" spans="2:65" s="13" customFormat="1" ht="12">
      <c r="B161" s="154"/>
      <c r="D161" s="148" t="s">
        <v>179</v>
      </c>
      <c r="E161" s="155" t="s">
        <v>34</v>
      </c>
      <c r="F161" s="156" t="s">
        <v>230</v>
      </c>
      <c r="H161" s="157">
        <v>25</v>
      </c>
      <c r="I161" s="158"/>
      <c r="L161" s="154"/>
      <c r="M161" s="159"/>
      <c r="T161" s="160"/>
      <c r="AT161" s="155" t="s">
        <v>179</v>
      </c>
      <c r="AU161" s="155" t="s">
        <v>89</v>
      </c>
      <c r="AV161" s="13" t="s">
        <v>89</v>
      </c>
      <c r="AW161" s="13" t="s">
        <v>39</v>
      </c>
      <c r="AX161" s="13" t="s">
        <v>83</v>
      </c>
      <c r="AY161" s="155" t="s">
        <v>169</v>
      </c>
    </row>
    <row r="162" spans="2:65" s="1" customFormat="1" ht="37.75" customHeight="1">
      <c r="B162" s="35"/>
      <c r="C162" s="134" t="s">
        <v>231</v>
      </c>
      <c r="D162" s="134" t="s">
        <v>172</v>
      </c>
      <c r="E162" s="135" t="s">
        <v>232</v>
      </c>
      <c r="F162" s="136" t="s">
        <v>233</v>
      </c>
      <c r="G162" s="137" t="s">
        <v>189</v>
      </c>
      <c r="H162" s="138">
        <v>25</v>
      </c>
      <c r="I162" s="139"/>
      <c r="J162" s="140">
        <f>ROUND(I162*H162,2)</f>
        <v>0</v>
      </c>
      <c r="K162" s="136" t="s">
        <v>176</v>
      </c>
      <c r="L162" s="35"/>
      <c r="M162" s="141" t="s">
        <v>34</v>
      </c>
      <c r="N162" s="142" t="s">
        <v>49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177</v>
      </c>
      <c r="AT162" s="145" t="s">
        <v>172</v>
      </c>
      <c r="AU162" s="145" t="s">
        <v>89</v>
      </c>
      <c r="AY162" s="19" t="s">
        <v>169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9" t="s">
        <v>83</v>
      </c>
      <c r="BK162" s="146">
        <f>ROUND(I162*H162,2)</f>
        <v>0</v>
      </c>
      <c r="BL162" s="19" t="s">
        <v>177</v>
      </c>
      <c r="BM162" s="145" t="s">
        <v>234</v>
      </c>
    </row>
    <row r="163" spans="2:65" s="1" customFormat="1" ht="62.75" customHeight="1">
      <c r="B163" s="35"/>
      <c r="C163" s="134" t="s">
        <v>171</v>
      </c>
      <c r="D163" s="134" t="s">
        <v>172</v>
      </c>
      <c r="E163" s="135" t="s">
        <v>235</v>
      </c>
      <c r="F163" s="136" t="s">
        <v>236</v>
      </c>
      <c r="G163" s="137" t="s">
        <v>189</v>
      </c>
      <c r="H163" s="138">
        <v>24.687000000000001</v>
      </c>
      <c r="I163" s="139"/>
      <c r="J163" s="140">
        <f>ROUND(I163*H163,2)</f>
        <v>0</v>
      </c>
      <c r="K163" s="136" t="s">
        <v>176</v>
      </c>
      <c r="L163" s="35"/>
      <c r="M163" s="141" t="s">
        <v>34</v>
      </c>
      <c r="N163" s="142" t="s">
        <v>49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177</v>
      </c>
      <c r="AT163" s="145" t="s">
        <v>172</v>
      </c>
      <c r="AU163" s="145" t="s">
        <v>89</v>
      </c>
      <c r="AY163" s="19" t="s">
        <v>169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9" t="s">
        <v>83</v>
      </c>
      <c r="BK163" s="146">
        <f>ROUND(I163*H163,2)</f>
        <v>0</v>
      </c>
      <c r="BL163" s="19" t="s">
        <v>177</v>
      </c>
      <c r="BM163" s="145" t="s">
        <v>237</v>
      </c>
    </row>
    <row r="164" spans="2:65" s="13" customFormat="1" ht="12">
      <c r="B164" s="154"/>
      <c r="D164" s="148" t="s">
        <v>179</v>
      </c>
      <c r="E164" s="155" t="s">
        <v>34</v>
      </c>
      <c r="F164" s="156" t="s">
        <v>238</v>
      </c>
      <c r="H164" s="157">
        <v>42.396999999999998</v>
      </c>
      <c r="I164" s="158"/>
      <c r="L164" s="154"/>
      <c r="M164" s="159"/>
      <c r="T164" s="160"/>
      <c r="AT164" s="155" t="s">
        <v>179</v>
      </c>
      <c r="AU164" s="155" t="s">
        <v>89</v>
      </c>
      <c r="AV164" s="13" t="s">
        <v>89</v>
      </c>
      <c r="AW164" s="13" t="s">
        <v>39</v>
      </c>
      <c r="AX164" s="13" t="s">
        <v>78</v>
      </c>
      <c r="AY164" s="155" t="s">
        <v>169</v>
      </c>
    </row>
    <row r="165" spans="2:65" s="12" customFormat="1" ht="12">
      <c r="B165" s="147"/>
      <c r="D165" s="148" t="s">
        <v>179</v>
      </c>
      <c r="E165" s="149" t="s">
        <v>34</v>
      </c>
      <c r="F165" s="150" t="s">
        <v>239</v>
      </c>
      <c r="H165" s="149" t="s">
        <v>34</v>
      </c>
      <c r="I165" s="151"/>
      <c r="L165" s="147"/>
      <c r="M165" s="152"/>
      <c r="T165" s="153"/>
      <c r="AT165" s="149" t="s">
        <v>179</v>
      </c>
      <c r="AU165" s="149" t="s">
        <v>89</v>
      </c>
      <c r="AV165" s="12" t="s">
        <v>83</v>
      </c>
      <c r="AW165" s="12" t="s">
        <v>39</v>
      </c>
      <c r="AX165" s="12" t="s">
        <v>78</v>
      </c>
      <c r="AY165" s="149" t="s">
        <v>169</v>
      </c>
    </row>
    <row r="166" spans="2:65" s="13" customFormat="1" ht="12">
      <c r="B166" s="154"/>
      <c r="D166" s="148" t="s">
        <v>179</v>
      </c>
      <c r="E166" s="155" t="s">
        <v>34</v>
      </c>
      <c r="F166" s="156" t="s">
        <v>240</v>
      </c>
      <c r="H166" s="157">
        <v>-17.71</v>
      </c>
      <c r="I166" s="158"/>
      <c r="L166" s="154"/>
      <c r="M166" s="159"/>
      <c r="T166" s="160"/>
      <c r="AT166" s="155" t="s">
        <v>179</v>
      </c>
      <c r="AU166" s="155" t="s">
        <v>89</v>
      </c>
      <c r="AV166" s="13" t="s">
        <v>89</v>
      </c>
      <c r="AW166" s="13" t="s">
        <v>39</v>
      </c>
      <c r="AX166" s="13" t="s">
        <v>78</v>
      </c>
      <c r="AY166" s="155" t="s">
        <v>169</v>
      </c>
    </row>
    <row r="167" spans="2:65" s="14" customFormat="1" ht="12">
      <c r="B167" s="161"/>
      <c r="D167" s="148" t="s">
        <v>179</v>
      </c>
      <c r="E167" s="162" t="s">
        <v>34</v>
      </c>
      <c r="F167" s="163" t="s">
        <v>195</v>
      </c>
      <c r="H167" s="164">
        <v>24.686999999999998</v>
      </c>
      <c r="I167" s="165"/>
      <c r="L167" s="161"/>
      <c r="M167" s="166"/>
      <c r="T167" s="167"/>
      <c r="AT167" s="162" t="s">
        <v>179</v>
      </c>
      <c r="AU167" s="162" t="s">
        <v>89</v>
      </c>
      <c r="AV167" s="14" t="s">
        <v>177</v>
      </c>
      <c r="AW167" s="14" t="s">
        <v>39</v>
      </c>
      <c r="AX167" s="14" t="s">
        <v>83</v>
      </c>
      <c r="AY167" s="162" t="s">
        <v>169</v>
      </c>
    </row>
    <row r="168" spans="2:65" s="1" customFormat="1" ht="66.75" customHeight="1">
      <c r="B168" s="35"/>
      <c r="C168" s="134" t="s">
        <v>241</v>
      </c>
      <c r="D168" s="134" t="s">
        <v>172</v>
      </c>
      <c r="E168" s="135" t="s">
        <v>242</v>
      </c>
      <c r="F168" s="136" t="s">
        <v>243</v>
      </c>
      <c r="G168" s="137" t="s">
        <v>189</v>
      </c>
      <c r="H168" s="138">
        <v>123.4</v>
      </c>
      <c r="I168" s="139"/>
      <c r="J168" s="140">
        <f>ROUND(I168*H168,2)</f>
        <v>0</v>
      </c>
      <c r="K168" s="136" t="s">
        <v>176</v>
      </c>
      <c r="L168" s="35"/>
      <c r="M168" s="141" t="s">
        <v>34</v>
      </c>
      <c r="N168" s="142" t="s">
        <v>49</v>
      </c>
      <c r="P168" s="143">
        <f>O168*H168</f>
        <v>0</v>
      </c>
      <c r="Q168" s="143">
        <v>0</v>
      </c>
      <c r="R168" s="143">
        <f>Q168*H168</f>
        <v>0</v>
      </c>
      <c r="S168" s="143">
        <v>0</v>
      </c>
      <c r="T168" s="144">
        <f>S168*H168</f>
        <v>0</v>
      </c>
      <c r="AR168" s="145" t="s">
        <v>177</v>
      </c>
      <c r="AT168" s="145" t="s">
        <v>172</v>
      </c>
      <c r="AU168" s="145" t="s">
        <v>89</v>
      </c>
      <c r="AY168" s="19" t="s">
        <v>169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9" t="s">
        <v>83</v>
      </c>
      <c r="BK168" s="146">
        <f>ROUND(I168*H168,2)</f>
        <v>0</v>
      </c>
      <c r="BL168" s="19" t="s">
        <v>177</v>
      </c>
      <c r="BM168" s="145" t="s">
        <v>244</v>
      </c>
    </row>
    <row r="169" spans="2:65" s="12" customFormat="1" ht="12">
      <c r="B169" s="147"/>
      <c r="D169" s="148" t="s">
        <v>179</v>
      </c>
      <c r="E169" s="149" t="s">
        <v>34</v>
      </c>
      <c r="F169" s="150" t="s">
        <v>245</v>
      </c>
      <c r="H169" s="149" t="s">
        <v>34</v>
      </c>
      <c r="I169" s="151"/>
      <c r="L169" s="147"/>
      <c r="M169" s="152"/>
      <c r="T169" s="153"/>
      <c r="AT169" s="149" t="s">
        <v>179</v>
      </c>
      <c r="AU169" s="149" t="s">
        <v>89</v>
      </c>
      <c r="AV169" s="12" t="s">
        <v>83</v>
      </c>
      <c r="AW169" s="12" t="s">
        <v>39</v>
      </c>
      <c r="AX169" s="12" t="s">
        <v>78</v>
      </c>
      <c r="AY169" s="149" t="s">
        <v>169</v>
      </c>
    </row>
    <row r="170" spans="2:65" s="13" customFormat="1" ht="12">
      <c r="B170" s="154"/>
      <c r="D170" s="148" t="s">
        <v>179</v>
      </c>
      <c r="E170" s="155" t="s">
        <v>34</v>
      </c>
      <c r="F170" s="156" t="s">
        <v>246</v>
      </c>
      <c r="H170" s="157">
        <v>123.4</v>
      </c>
      <c r="I170" s="158"/>
      <c r="L170" s="154"/>
      <c r="M170" s="159"/>
      <c r="T170" s="160"/>
      <c r="AT170" s="155" t="s">
        <v>179</v>
      </c>
      <c r="AU170" s="155" t="s">
        <v>89</v>
      </c>
      <c r="AV170" s="13" t="s">
        <v>89</v>
      </c>
      <c r="AW170" s="13" t="s">
        <v>39</v>
      </c>
      <c r="AX170" s="13" t="s">
        <v>78</v>
      </c>
      <c r="AY170" s="155" t="s">
        <v>169</v>
      </c>
    </row>
    <row r="171" spans="2:65" s="14" customFormat="1" ht="12">
      <c r="B171" s="161"/>
      <c r="D171" s="148" t="s">
        <v>179</v>
      </c>
      <c r="E171" s="162" t="s">
        <v>34</v>
      </c>
      <c r="F171" s="163" t="s">
        <v>195</v>
      </c>
      <c r="H171" s="164">
        <v>123.4</v>
      </c>
      <c r="I171" s="165"/>
      <c r="L171" s="161"/>
      <c r="M171" s="166"/>
      <c r="T171" s="167"/>
      <c r="AT171" s="162" t="s">
        <v>179</v>
      </c>
      <c r="AU171" s="162" t="s">
        <v>89</v>
      </c>
      <c r="AV171" s="14" t="s">
        <v>177</v>
      </c>
      <c r="AW171" s="14" t="s">
        <v>39</v>
      </c>
      <c r="AX171" s="14" t="s">
        <v>83</v>
      </c>
      <c r="AY171" s="162" t="s">
        <v>169</v>
      </c>
    </row>
    <row r="172" spans="2:65" s="1" customFormat="1" ht="44.25" customHeight="1">
      <c r="B172" s="35"/>
      <c r="C172" s="134" t="s">
        <v>8</v>
      </c>
      <c r="D172" s="134" t="s">
        <v>172</v>
      </c>
      <c r="E172" s="135" t="s">
        <v>247</v>
      </c>
      <c r="F172" s="136" t="s">
        <v>248</v>
      </c>
      <c r="G172" s="137" t="s">
        <v>189</v>
      </c>
      <c r="H172" s="138">
        <v>24.687000000000001</v>
      </c>
      <c r="I172" s="139"/>
      <c r="J172" s="140">
        <f>ROUND(I172*H172,2)</f>
        <v>0</v>
      </c>
      <c r="K172" s="136" t="s">
        <v>176</v>
      </c>
      <c r="L172" s="35"/>
      <c r="M172" s="141" t="s">
        <v>34</v>
      </c>
      <c r="N172" s="142" t="s">
        <v>49</v>
      </c>
      <c r="P172" s="143">
        <f>O172*H172</f>
        <v>0</v>
      </c>
      <c r="Q172" s="143">
        <v>0</v>
      </c>
      <c r="R172" s="143">
        <f>Q172*H172</f>
        <v>0</v>
      </c>
      <c r="S172" s="143">
        <v>0</v>
      </c>
      <c r="T172" s="144">
        <f>S172*H172</f>
        <v>0</v>
      </c>
      <c r="AR172" s="145" t="s">
        <v>177</v>
      </c>
      <c r="AT172" s="145" t="s">
        <v>172</v>
      </c>
      <c r="AU172" s="145" t="s">
        <v>89</v>
      </c>
      <c r="AY172" s="19" t="s">
        <v>169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9" t="s">
        <v>83</v>
      </c>
      <c r="BK172" s="146">
        <f>ROUND(I172*H172,2)</f>
        <v>0</v>
      </c>
      <c r="BL172" s="19" t="s">
        <v>177</v>
      </c>
      <c r="BM172" s="145" t="s">
        <v>249</v>
      </c>
    </row>
    <row r="173" spans="2:65" s="1" customFormat="1" ht="44.25" customHeight="1">
      <c r="B173" s="35"/>
      <c r="C173" s="134" t="s">
        <v>250</v>
      </c>
      <c r="D173" s="134" t="s">
        <v>172</v>
      </c>
      <c r="E173" s="135" t="s">
        <v>251</v>
      </c>
      <c r="F173" s="136" t="s">
        <v>252</v>
      </c>
      <c r="G173" s="137" t="s">
        <v>253</v>
      </c>
      <c r="H173" s="138">
        <v>44.423999999999999</v>
      </c>
      <c r="I173" s="139"/>
      <c r="J173" s="140">
        <f>ROUND(I173*H173,2)</f>
        <v>0</v>
      </c>
      <c r="K173" s="136" t="s">
        <v>176</v>
      </c>
      <c r="L173" s="35"/>
      <c r="M173" s="141" t="s">
        <v>34</v>
      </c>
      <c r="N173" s="142" t="s">
        <v>49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177</v>
      </c>
      <c r="AT173" s="145" t="s">
        <v>172</v>
      </c>
      <c r="AU173" s="145" t="s">
        <v>89</v>
      </c>
      <c r="AY173" s="19" t="s">
        <v>169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9" t="s">
        <v>83</v>
      </c>
      <c r="BK173" s="146">
        <f>ROUND(I173*H173,2)</f>
        <v>0</v>
      </c>
      <c r="BL173" s="19" t="s">
        <v>177</v>
      </c>
      <c r="BM173" s="145" t="s">
        <v>254</v>
      </c>
    </row>
    <row r="174" spans="2:65" s="13" customFormat="1" ht="12">
      <c r="B174" s="154"/>
      <c r="D174" s="148" t="s">
        <v>179</v>
      </c>
      <c r="E174" s="155" t="s">
        <v>34</v>
      </c>
      <c r="F174" s="156" t="s">
        <v>255</v>
      </c>
      <c r="H174" s="157">
        <v>44.423999999999999</v>
      </c>
      <c r="I174" s="158"/>
      <c r="L174" s="154"/>
      <c r="M174" s="159"/>
      <c r="T174" s="160"/>
      <c r="AT174" s="155" t="s">
        <v>179</v>
      </c>
      <c r="AU174" s="155" t="s">
        <v>89</v>
      </c>
      <c r="AV174" s="13" t="s">
        <v>89</v>
      </c>
      <c r="AW174" s="13" t="s">
        <v>39</v>
      </c>
      <c r="AX174" s="13" t="s">
        <v>83</v>
      </c>
      <c r="AY174" s="155" t="s">
        <v>169</v>
      </c>
    </row>
    <row r="175" spans="2:65" s="1" customFormat="1" ht="37.75" customHeight="1">
      <c r="B175" s="35"/>
      <c r="C175" s="134" t="s">
        <v>256</v>
      </c>
      <c r="D175" s="134" t="s">
        <v>172</v>
      </c>
      <c r="E175" s="135" t="s">
        <v>257</v>
      </c>
      <c r="F175" s="136" t="s">
        <v>258</v>
      </c>
      <c r="G175" s="137" t="s">
        <v>189</v>
      </c>
      <c r="H175" s="138">
        <v>24.68</v>
      </c>
      <c r="I175" s="139"/>
      <c r="J175" s="140">
        <f>ROUND(I175*H175,2)</f>
        <v>0</v>
      </c>
      <c r="K175" s="136" t="s">
        <v>176</v>
      </c>
      <c r="L175" s="35"/>
      <c r="M175" s="141" t="s">
        <v>34</v>
      </c>
      <c r="N175" s="142" t="s">
        <v>49</v>
      </c>
      <c r="P175" s="143">
        <f>O175*H175</f>
        <v>0</v>
      </c>
      <c r="Q175" s="143">
        <v>0</v>
      </c>
      <c r="R175" s="143">
        <f>Q175*H175</f>
        <v>0</v>
      </c>
      <c r="S175" s="143">
        <v>0</v>
      </c>
      <c r="T175" s="144">
        <f>S175*H175</f>
        <v>0</v>
      </c>
      <c r="AR175" s="145" t="s">
        <v>177</v>
      </c>
      <c r="AT175" s="145" t="s">
        <v>172</v>
      </c>
      <c r="AU175" s="145" t="s">
        <v>89</v>
      </c>
      <c r="AY175" s="19" t="s">
        <v>169</v>
      </c>
      <c r="BE175" s="146">
        <f>IF(N175="základní",J175,0)</f>
        <v>0</v>
      </c>
      <c r="BF175" s="146">
        <f>IF(N175="snížená",J175,0)</f>
        <v>0</v>
      </c>
      <c r="BG175" s="146">
        <f>IF(N175="zákl. přenesená",J175,0)</f>
        <v>0</v>
      </c>
      <c r="BH175" s="146">
        <f>IF(N175="sníž. přenesená",J175,0)</f>
        <v>0</v>
      </c>
      <c r="BI175" s="146">
        <f>IF(N175="nulová",J175,0)</f>
        <v>0</v>
      </c>
      <c r="BJ175" s="19" t="s">
        <v>83</v>
      </c>
      <c r="BK175" s="146">
        <f>ROUND(I175*H175,2)</f>
        <v>0</v>
      </c>
      <c r="BL175" s="19" t="s">
        <v>177</v>
      </c>
      <c r="BM175" s="145" t="s">
        <v>259</v>
      </c>
    </row>
    <row r="176" spans="2:65" s="13" customFormat="1" ht="12">
      <c r="B176" s="154"/>
      <c r="D176" s="148" t="s">
        <v>179</v>
      </c>
      <c r="E176" s="155" t="s">
        <v>34</v>
      </c>
      <c r="F176" s="156" t="s">
        <v>260</v>
      </c>
      <c r="H176" s="157">
        <v>24.68</v>
      </c>
      <c r="I176" s="158"/>
      <c r="L176" s="154"/>
      <c r="M176" s="159"/>
      <c r="T176" s="160"/>
      <c r="AT176" s="155" t="s">
        <v>179</v>
      </c>
      <c r="AU176" s="155" t="s">
        <v>89</v>
      </c>
      <c r="AV176" s="13" t="s">
        <v>89</v>
      </c>
      <c r="AW176" s="13" t="s">
        <v>39</v>
      </c>
      <c r="AX176" s="13" t="s">
        <v>78</v>
      </c>
      <c r="AY176" s="155" t="s">
        <v>169</v>
      </c>
    </row>
    <row r="177" spans="2:65" s="14" customFormat="1" ht="12">
      <c r="B177" s="161"/>
      <c r="D177" s="148" t="s">
        <v>179</v>
      </c>
      <c r="E177" s="162" t="s">
        <v>34</v>
      </c>
      <c r="F177" s="163" t="s">
        <v>195</v>
      </c>
      <c r="H177" s="164">
        <v>24.68</v>
      </c>
      <c r="I177" s="165"/>
      <c r="L177" s="161"/>
      <c r="M177" s="166"/>
      <c r="T177" s="167"/>
      <c r="AT177" s="162" t="s">
        <v>179</v>
      </c>
      <c r="AU177" s="162" t="s">
        <v>89</v>
      </c>
      <c r="AV177" s="14" t="s">
        <v>177</v>
      </c>
      <c r="AW177" s="14" t="s">
        <v>39</v>
      </c>
      <c r="AX177" s="14" t="s">
        <v>83</v>
      </c>
      <c r="AY177" s="162" t="s">
        <v>169</v>
      </c>
    </row>
    <row r="178" spans="2:65" s="1" customFormat="1" ht="44.25" customHeight="1">
      <c r="B178" s="35"/>
      <c r="C178" s="134" t="s">
        <v>261</v>
      </c>
      <c r="D178" s="134" t="s">
        <v>172</v>
      </c>
      <c r="E178" s="135" t="s">
        <v>262</v>
      </c>
      <c r="F178" s="136" t="s">
        <v>263</v>
      </c>
      <c r="G178" s="137" t="s">
        <v>189</v>
      </c>
      <c r="H178" s="138">
        <v>46.616999999999997</v>
      </c>
      <c r="I178" s="139"/>
      <c r="J178" s="140">
        <f>ROUND(I178*H178,2)</f>
        <v>0</v>
      </c>
      <c r="K178" s="136" t="s">
        <v>176</v>
      </c>
      <c r="L178" s="35"/>
      <c r="M178" s="141" t="s">
        <v>34</v>
      </c>
      <c r="N178" s="142" t="s">
        <v>49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177</v>
      </c>
      <c r="AT178" s="145" t="s">
        <v>172</v>
      </c>
      <c r="AU178" s="145" t="s">
        <v>89</v>
      </c>
      <c r="AY178" s="19" t="s">
        <v>169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9" t="s">
        <v>83</v>
      </c>
      <c r="BK178" s="146">
        <f>ROUND(I178*H178,2)</f>
        <v>0</v>
      </c>
      <c r="BL178" s="19" t="s">
        <v>177</v>
      </c>
      <c r="BM178" s="145" t="s">
        <v>264</v>
      </c>
    </row>
    <row r="179" spans="2:65" s="13" customFormat="1" ht="12">
      <c r="B179" s="154"/>
      <c r="D179" s="148" t="s">
        <v>179</v>
      </c>
      <c r="E179" s="155" t="s">
        <v>34</v>
      </c>
      <c r="F179" s="156" t="s">
        <v>265</v>
      </c>
      <c r="H179" s="157">
        <v>42.396999999999998</v>
      </c>
      <c r="I179" s="158"/>
      <c r="L179" s="154"/>
      <c r="M179" s="159"/>
      <c r="T179" s="160"/>
      <c r="AT179" s="155" t="s">
        <v>179</v>
      </c>
      <c r="AU179" s="155" t="s">
        <v>89</v>
      </c>
      <c r="AV179" s="13" t="s">
        <v>89</v>
      </c>
      <c r="AW179" s="13" t="s">
        <v>39</v>
      </c>
      <c r="AX179" s="13" t="s">
        <v>78</v>
      </c>
      <c r="AY179" s="155" t="s">
        <v>169</v>
      </c>
    </row>
    <row r="180" spans="2:65" s="12" customFormat="1" ht="12">
      <c r="B180" s="147"/>
      <c r="D180" s="148" t="s">
        <v>179</v>
      </c>
      <c r="E180" s="149" t="s">
        <v>34</v>
      </c>
      <c r="F180" s="150" t="s">
        <v>266</v>
      </c>
      <c r="H180" s="149" t="s">
        <v>34</v>
      </c>
      <c r="I180" s="151"/>
      <c r="L180" s="147"/>
      <c r="M180" s="152"/>
      <c r="T180" s="153"/>
      <c r="AT180" s="149" t="s">
        <v>179</v>
      </c>
      <c r="AU180" s="149" t="s">
        <v>89</v>
      </c>
      <c r="AV180" s="12" t="s">
        <v>83</v>
      </c>
      <c r="AW180" s="12" t="s">
        <v>39</v>
      </c>
      <c r="AX180" s="12" t="s">
        <v>78</v>
      </c>
      <c r="AY180" s="149" t="s">
        <v>169</v>
      </c>
    </row>
    <row r="181" spans="2:65" s="13" customFormat="1" ht="12">
      <c r="B181" s="154"/>
      <c r="D181" s="148" t="s">
        <v>179</v>
      </c>
      <c r="E181" s="155" t="s">
        <v>34</v>
      </c>
      <c r="F181" s="156" t="s">
        <v>267</v>
      </c>
      <c r="H181" s="157">
        <v>-17.2</v>
      </c>
      <c r="I181" s="158"/>
      <c r="L181" s="154"/>
      <c r="M181" s="159"/>
      <c r="T181" s="160"/>
      <c r="AT181" s="155" t="s">
        <v>179</v>
      </c>
      <c r="AU181" s="155" t="s">
        <v>89</v>
      </c>
      <c r="AV181" s="13" t="s">
        <v>89</v>
      </c>
      <c r="AW181" s="13" t="s">
        <v>39</v>
      </c>
      <c r="AX181" s="13" t="s">
        <v>78</v>
      </c>
      <c r="AY181" s="155" t="s">
        <v>169</v>
      </c>
    </row>
    <row r="182" spans="2:65" s="13" customFormat="1" ht="12">
      <c r="B182" s="154"/>
      <c r="D182" s="148" t="s">
        <v>179</v>
      </c>
      <c r="E182" s="155" t="s">
        <v>34</v>
      </c>
      <c r="F182" s="156" t="s">
        <v>268</v>
      </c>
      <c r="H182" s="157">
        <v>20.908000000000001</v>
      </c>
      <c r="I182" s="158"/>
      <c r="L182" s="154"/>
      <c r="M182" s="159"/>
      <c r="T182" s="160"/>
      <c r="AT182" s="155" t="s">
        <v>179</v>
      </c>
      <c r="AU182" s="155" t="s">
        <v>89</v>
      </c>
      <c r="AV182" s="13" t="s">
        <v>89</v>
      </c>
      <c r="AW182" s="13" t="s">
        <v>39</v>
      </c>
      <c r="AX182" s="13" t="s">
        <v>78</v>
      </c>
      <c r="AY182" s="155" t="s">
        <v>169</v>
      </c>
    </row>
    <row r="183" spans="2:65" s="13" customFormat="1" ht="12">
      <c r="B183" s="154"/>
      <c r="D183" s="148" t="s">
        <v>179</v>
      </c>
      <c r="E183" s="155" t="s">
        <v>34</v>
      </c>
      <c r="F183" s="156" t="s">
        <v>269</v>
      </c>
      <c r="H183" s="157">
        <v>0.51200000000000001</v>
      </c>
      <c r="I183" s="158"/>
      <c r="L183" s="154"/>
      <c r="M183" s="159"/>
      <c r="T183" s="160"/>
      <c r="AT183" s="155" t="s">
        <v>179</v>
      </c>
      <c r="AU183" s="155" t="s">
        <v>89</v>
      </c>
      <c r="AV183" s="13" t="s">
        <v>89</v>
      </c>
      <c r="AW183" s="13" t="s">
        <v>39</v>
      </c>
      <c r="AX183" s="13" t="s">
        <v>78</v>
      </c>
      <c r="AY183" s="155" t="s">
        <v>169</v>
      </c>
    </row>
    <row r="184" spans="2:65" s="14" customFormat="1" ht="12">
      <c r="B184" s="161"/>
      <c r="D184" s="148" t="s">
        <v>179</v>
      </c>
      <c r="E184" s="162" t="s">
        <v>34</v>
      </c>
      <c r="F184" s="163" t="s">
        <v>195</v>
      </c>
      <c r="H184" s="164">
        <v>46.617000000000004</v>
      </c>
      <c r="I184" s="165"/>
      <c r="L184" s="161"/>
      <c r="M184" s="166"/>
      <c r="T184" s="167"/>
      <c r="AT184" s="162" t="s">
        <v>179</v>
      </c>
      <c r="AU184" s="162" t="s">
        <v>89</v>
      </c>
      <c r="AV184" s="14" t="s">
        <v>177</v>
      </c>
      <c r="AW184" s="14" t="s">
        <v>39</v>
      </c>
      <c r="AX184" s="14" t="s">
        <v>83</v>
      </c>
      <c r="AY184" s="162" t="s">
        <v>169</v>
      </c>
    </row>
    <row r="185" spans="2:65" s="1" customFormat="1" ht="33" customHeight="1">
      <c r="B185" s="35"/>
      <c r="C185" s="134" t="s">
        <v>270</v>
      </c>
      <c r="D185" s="134" t="s">
        <v>172</v>
      </c>
      <c r="E185" s="135" t="s">
        <v>271</v>
      </c>
      <c r="F185" s="136" t="s">
        <v>272</v>
      </c>
      <c r="G185" s="137" t="s">
        <v>175</v>
      </c>
      <c r="H185" s="138">
        <v>89.3</v>
      </c>
      <c r="I185" s="139"/>
      <c r="J185" s="140">
        <f>ROUND(I185*H185,2)</f>
        <v>0</v>
      </c>
      <c r="K185" s="136" t="s">
        <v>176</v>
      </c>
      <c r="L185" s="35"/>
      <c r="M185" s="141" t="s">
        <v>34</v>
      </c>
      <c r="N185" s="142" t="s">
        <v>49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177</v>
      </c>
      <c r="AT185" s="145" t="s">
        <v>172</v>
      </c>
      <c r="AU185" s="145" t="s">
        <v>89</v>
      </c>
      <c r="AY185" s="19" t="s">
        <v>169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9" t="s">
        <v>83</v>
      </c>
      <c r="BK185" s="146">
        <f>ROUND(I185*H185,2)</f>
        <v>0</v>
      </c>
      <c r="BL185" s="19" t="s">
        <v>177</v>
      </c>
      <c r="BM185" s="145" t="s">
        <v>273</v>
      </c>
    </row>
    <row r="186" spans="2:65" s="12" customFormat="1" ht="12">
      <c r="B186" s="147"/>
      <c r="D186" s="148" t="s">
        <v>179</v>
      </c>
      <c r="E186" s="149" t="s">
        <v>34</v>
      </c>
      <c r="F186" s="150" t="s">
        <v>274</v>
      </c>
      <c r="H186" s="149" t="s">
        <v>34</v>
      </c>
      <c r="I186" s="151"/>
      <c r="L186" s="147"/>
      <c r="M186" s="152"/>
      <c r="T186" s="153"/>
      <c r="AT186" s="149" t="s">
        <v>179</v>
      </c>
      <c r="AU186" s="149" t="s">
        <v>89</v>
      </c>
      <c r="AV186" s="12" t="s">
        <v>83</v>
      </c>
      <c r="AW186" s="12" t="s">
        <v>39</v>
      </c>
      <c r="AX186" s="12" t="s">
        <v>78</v>
      </c>
      <c r="AY186" s="149" t="s">
        <v>169</v>
      </c>
    </row>
    <row r="187" spans="2:65" s="13" customFormat="1" ht="12">
      <c r="B187" s="154"/>
      <c r="D187" s="148" t="s">
        <v>179</v>
      </c>
      <c r="E187" s="155" t="s">
        <v>34</v>
      </c>
      <c r="F187" s="156" t="s">
        <v>275</v>
      </c>
      <c r="H187" s="157">
        <v>80.3</v>
      </c>
      <c r="I187" s="158"/>
      <c r="L187" s="154"/>
      <c r="M187" s="159"/>
      <c r="T187" s="160"/>
      <c r="AT187" s="155" t="s">
        <v>179</v>
      </c>
      <c r="AU187" s="155" t="s">
        <v>89</v>
      </c>
      <c r="AV187" s="13" t="s">
        <v>89</v>
      </c>
      <c r="AW187" s="13" t="s">
        <v>39</v>
      </c>
      <c r="AX187" s="13" t="s">
        <v>78</v>
      </c>
      <c r="AY187" s="155" t="s">
        <v>169</v>
      </c>
    </row>
    <row r="188" spans="2:65" s="12" customFormat="1" ht="12">
      <c r="B188" s="147"/>
      <c r="D188" s="148" t="s">
        <v>179</v>
      </c>
      <c r="E188" s="149" t="s">
        <v>34</v>
      </c>
      <c r="F188" s="150" t="s">
        <v>276</v>
      </c>
      <c r="H188" s="149" t="s">
        <v>34</v>
      </c>
      <c r="I188" s="151"/>
      <c r="L188" s="147"/>
      <c r="M188" s="152"/>
      <c r="T188" s="153"/>
      <c r="AT188" s="149" t="s">
        <v>179</v>
      </c>
      <c r="AU188" s="149" t="s">
        <v>89</v>
      </c>
      <c r="AV188" s="12" t="s">
        <v>83</v>
      </c>
      <c r="AW188" s="12" t="s">
        <v>39</v>
      </c>
      <c r="AX188" s="12" t="s">
        <v>78</v>
      </c>
      <c r="AY188" s="149" t="s">
        <v>169</v>
      </c>
    </row>
    <row r="189" spans="2:65" s="13" customFormat="1" ht="12">
      <c r="B189" s="154"/>
      <c r="D189" s="148" t="s">
        <v>179</v>
      </c>
      <c r="E189" s="155" t="s">
        <v>34</v>
      </c>
      <c r="F189" s="156" t="s">
        <v>277</v>
      </c>
      <c r="H189" s="157">
        <v>9</v>
      </c>
      <c r="I189" s="158"/>
      <c r="L189" s="154"/>
      <c r="M189" s="159"/>
      <c r="T189" s="160"/>
      <c r="AT189" s="155" t="s">
        <v>179</v>
      </c>
      <c r="AU189" s="155" t="s">
        <v>89</v>
      </c>
      <c r="AV189" s="13" t="s">
        <v>89</v>
      </c>
      <c r="AW189" s="13" t="s">
        <v>39</v>
      </c>
      <c r="AX189" s="13" t="s">
        <v>78</v>
      </c>
      <c r="AY189" s="155" t="s">
        <v>169</v>
      </c>
    </row>
    <row r="190" spans="2:65" s="14" customFormat="1" ht="12">
      <c r="B190" s="161"/>
      <c r="D190" s="148" t="s">
        <v>179</v>
      </c>
      <c r="E190" s="162" t="s">
        <v>34</v>
      </c>
      <c r="F190" s="163" t="s">
        <v>195</v>
      </c>
      <c r="H190" s="164">
        <v>89.3</v>
      </c>
      <c r="I190" s="165"/>
      <c r="L190" s="161"/>
      <c r="M190" s="166"/>
      <c r="T190" s="167"/>
      <c r="AT190" s="162" t="s">
        <v>179</v>
      </c>
      <c r="AU190" s="162" t="s">
        <v>89</v>
      </c>
      <c r="AV190" s="14" t="s">
        <v>177</v>
      </c>
      <c r="AW190" s="14" t="s">
        <v>39</v>
      </c>
      <c r="AX190" s="14" t="s">
        <v>83</v>
      </c>
      <c r="AY190" s="162" t="s">
        <v>169</v>
      </c>
    </row>
    <row r="191" spans="2:65" s="11" customFormat="1" ht="22.75" customHeight="1">
      <c r="B191" s="122"/>
      <c r="D191" s="123" t="s">
        <v>77</v>
      </c>
      <c r="E191" s="132" t="s">
        <v>89</v>
      </c>
      <c r="F191" s="132" t="s">
        <v>278</v>
      </c>
      <c r="I191" s="125"/>
      <c r="J191" s="133">
        <f>BK191</f>
        <v>0</v>
      </c>
      <c r="L191" s="122"/>
      <c r="M191" s="127"/>
      <c r="P191" s="128">
        <f>P192+SUM(P193:P200)</f>
        <v>0</v>
      </c>
      <c r="R191" s="128">
        <f>R192+SUM(R193:R200)</f>
        <v>95.549496089999991</v>
      </c>
      <c r="T191" s="129">
        <f>T192+SUM(T193:T200)</f>
        <v>0</v>
      </c>
      <c r="AR191" s="123" t="s">
        <v>83</v>
      </c>
      <c r="AT191" s="130" t="s">
        <v>77</v>
      </c>
      <c r="AU191" s="130" t="s">
        <v>83</v>
      </c>
      <c r="AY191" s="123" t="s">
        <v>169</v>
      </c>
      <c r="BK191" s="131">
        <f>BK192+SUM(BK193:BK200)</f>
        <v>0</v>
      </c>
    </row>
    <row r="192" spans="2:65" s="1" customFormat="1" ht="37.75" customHeight="1">
      <c r="B192" s="35"/>
      <c r="C192" s="134" t="s">
        <v>279</v>
      </c>
      <c r="D192" s="134" t="s">
        <v>172</v>
      </c>
      <c r="E192" s="135" t="s">
        <v>280</v>
      </c>
      <c r="F192" s="136" t="s">
        <v>281</v>
      </c>
      <c r="G192" s="137" t="s">
        <v>175</v>
      </c>
      <c r="H192" s="138">
        <v>489.44</v>
      </c>
      <c r="I192" s="139"/>
      <c r="J192" s="140">
        <f>ROUND(I192*H192,2)</f>
        <v>0</v>
      </c>
      <c r="K192" s="136" t="s">
        <v>204</v>
      </c>
      <c r="L192" s="35"/>
      <c r="M192" s="141" t="s">
        <v>34</v>
      </c>
      <c r="N192" s="142" t="s">
        <v>49</v>
      </c>
      <c r="P192" s="143">
        <f>O192*H192</f>
        <v>0</v>
      </c>
      <c r="Q192" s="143">
        <v>1E-4</v>
      </c>
      <c r="R192" s="143">
        <f>Q192*H192</f>
        <v>4.8944000000000001E-2</v>
      </c>
      <c r="S192" s="143">
        <v>0</v>
      </c>
      <c r="T192" s="144">
        <f>S192*H192</f>
        <v>0</v>
      </c>
      <c r="AR192" s="145" t="s">
        <v>177</v>
      </c>
      <c r="AT192" s="145" t="s">
        <v>172</v>
      </c>
      <c r="AU192" s="145" t="s">
        <v>89</v>
      </c>
      <c r="AY192" s="19" t="s">
        <v>169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9" t="s">
        <v>83</v>
      </c>
      <c r="BK192" s="146">
        <f>ROUND(I192*H192,2)</f>
        <v>0</v>
      </c>
      <c r="BL192" s="19" t="s">
        <v>177</v>
      </c>
      <c r="BM192" s="145" t="s">
        <v>282</v>
      </c>
    </row>
    <row r="193" spans="2:65" s="1" customFormat="1" ht="11">
      <c r="B193" s="35"/>
      <c r="D193" s="168" t="s">
        <v>206</v>
      </c>
      <c r="F193" s="169" t="s">
        <v>283</v>
      </c>
      <c r="I193" s="170"/>
      <c r="L193" s="35"/>
      <c r="M193" s="171"/>
      <c r="T193" s="56"/>
      <c r="AT193" s="19" t="s">
        <v>206</v>
      </c>
      <c r="AU193" s="19" t="s">
        <v>89</v>
      </c>
    </row>
    <row r="194" spans="2:65" s="12" customFormat="1" ht="12">
      <c r="B194" s="147"/>
      <c r="D194" s="148" t="s">
        <v>179</v>
      </c>
      <c r="E194" s="149" t="s">
        <v>34</v>
      </c>
      <c r="F194" s="150" t="s">
        <v>284</v>
      </c>
      <c r="H194" s="149" t="s">
        <v>34</v>
      </c>
      <c r="I194" s="151"/>
      <c r="L194" s="147"/>
      <c r="M194" s="152"/>
      <c r="T194" s="153"/>
      <c r="AT194" s="149" t="s">
        <v>179</v>
      </c>
      <c r="AU194" s="149" t="s">
        <v>89</v>
      </c>
      <c r="AV194" s="12" t="s">
        <v>83</v>
      </c>
      <c r="AW194" s="12" t="s">
        <v>39</v>
      </c>
      <c r="AX194" s="12" t="s">
        <v>78</v>
      </c>
      <c r="AY194" s="149" t="s">
        <v>169</v>
      </c>
    </row>
    <row r="195" spans="2:65" s="12" customFormat="1" ht="12">
      <c r="B195" s="147"/>
      <c r="D195" s="148" t="s">
        <v>179</v>
      </c>
      <c r="E195" s="149" t="s">
        <v>34</v>
      </c>
      <c r="F195" s="150" t="s">
        <v>285</v>
      </c>
      <c r="H195" s="149" t="s">
        <v>34</v>
      </c>
      <c r="I195" s="151"/>
      <c r="L195" s="147"/>
      <c r="M195" s="152"/>
      <c r="T195" s="153"/>
      <c r="AT195" s="149" t="s">
        <v>179</v>
      </c>
      <c r="AU195" s="149" t="s">
        <v>89</v>
      </c>
      <c r="AV195" s="12" t="s">
        <v>83</v>
      </c>
      <c r="AW195" s="12" t="s">
        <v>39</v>
      </c>
      <c r="AX195" s="12" t="s">
        <v>78</v>
      </c>
      <c r="AY195" s="149" t="s">
        <v>169</v>
      </c>
    </row>
    <row r="196" spans="2:65" s="13" customFormat="1" ht="12">
      <c r="B196" s="154"/>
      <c r="D196" s="148" t="s">
        <v>179</v>
      </c>
      <c r="E196" s="155" t="s">
        <v>34</v>
      </c>
      <c r="F196" s="156" t="s">
        <v>286</v>
      </c>
      <c r="H196" s="157">
        <v>489.44</v>
      </c>
      <c r="I196" s="158"/>
      <c r="L196" s="154"/>
      <c r="M196" s="159"/>
      <c r="T196" s="160"/>
      <c r="AT196" s="155" t="s">
        <v>179</v>
      </c>
      <c r="AU196" s="155" t="s">
        <v>89</v>
      </c>
      <c r="AV196" s="13" t="s">
        <v>89</v>
      </c>
      <c r="AW196" s="13" t="s">
        <v>39</v>
      </c>
      <c r="AX196" s="13" t="s">
        <v>78</v>
      </c>
      <c r="AY196" s="155" t="s">
        <v>169</v>
      </c>
    </row>
    <row r="197" spans="2:65" s="14" customFormat="1" ht="12">
      <c r="B197" s="161"/>
      <c r="D197" s="148" t="s">
        <v>179</v>
      </c>
      <c r="E197" s="162" t="s">
        <v>34</v>
      </c>
      <c r="F197" s="163" t="s">
        <v>195</v>
      </c>
      <c r="H197" s="164">
        <v>489.44</v>
      </c>
      <c r="I197" s="165"/>
      <c r="L197" s="161"/>
      <c r="M197" s="166"/>
      <c r="T197" s="167"/>
      <c r="AT197" s="162" t="s">
        <v>179</v>
      </c>
      <c r="AU197" s="162" t="s">
        <v>89</v>
      </c>
      <c r="AV197" s="14" t="s">
        <v>177</v>
      </c>
      <c r="AW197" s="14" t="s">
        <v>39</v>
      </c>
      <c r="AX197" s="14" t="s">
        <v>83</v>
      </c>
      <c r="AY197" s="162" t="s">
        <v>169</v>
      </c>
    </row>
    <row r="198" spans="2:65" s="1" customFormat="1" ht="24.25" customHeight="1">
      <c r="B198" s="35"/>
      <c r="C198" s="172" t="s">
        <v>287</v>
      </c>
      <c r="D198" s="172" t="s">
        <v>288</v>
      </c>
      <c r="E198" s="173" t="s">
        <v>289</v>
      </c>
      <c r="F198" s="174" t="s">
        <v>290</v>
      </c>
      <c r="G198" s="175" t="s">
        <v>175</v>
      </c>
      <c r="H198" s="176">
        <v>579.74199999999996</v>
      </c>
      <c r="I198" s="177"/>
      <c r="J198" s="178">
        <f>ROUND(I198*H198,2)</f>
        <v>0</v>
      </c>
      <c r="K198" s="174" t="s">
        <v>204</v>
      </c>
      <c r="L198" s="179"/>
      <c r="M198" s="180" t="s">
        <v>34</v>
      </c>
      <c r="N198" s="181" t="s">
        <v>49</v>
      </c>
      <c r="P198" s="143">
        <f>O198*H198</f>
        <v>0</v>
      </c>
      <c r="Q198" s="143">
        <v>2.0000000000000001E-4</v>
      </c>
      <c r="R198" s="143">
        <f>Q198*H198</f>
        <v>0.11594839999999999</v>
      </c>
      <c r="S198" s="143">
        <v>0</v>
      </c>
      <c r="T198" s="144">
        <f>S198*H198</f>
        <v>0</v>
      </c>
      <c r="AR198" s="145" t="s">
        <v>225</v>
      </c>
      <c r="AT198" s="145" t="s">
        <v>288</v>
      </c>
      <c r="AU198" s="145" t="s">
        <v>89</v>
      </c>
      <c r="AY198" s="19" t="s">
        <v>169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9" t="s">
        <v>83</v>
      </c>
      <c r="BK198" s="146">
        <f>ROUND(I198*H198,2)</f>
        <v>0</v>
      </c>
      <c r="BL198" s="19" t="s">
        <v>177</v>
      </c>
      <c r="BM198" s="145" t="s">
        <v>291</v>
      </c>
    </row>
    <row r="199" spans="2:65" s="13" customFormat="1" ht="12">
      <c r="B199" s="154"/>
      <c r="D199" s="148" t="s">
        <v>179</v>
      </c>
      <c r="E199" s="155" t="s">
        <v>34</v>
      </c>
      <c r="F199" s="156" t="s">
        <v>292</v>
      </c>
      <c r="H199" s="157">
        <v>579.74199999999996</v>
      </c>
      <c r="I199" s="158"/>
      <c r="L199" s="154"/>
      <c r="M199" s="159"/>
      <c r="T199" s="160"/>
      <c r="AT199" s="155" t="s">
        <v>179</v>
      </c>
      <c r="AU199" s="155" t="s">
        <v>89</v>
      </c>
      <c r="AV199" s="13" t="s">
        <v>89</v>
      </c>
      <c r="AW199" s="13" t="s">
        <v>39</v>
      </c>
      <c r="AX199" s="13" t="s">
        <v>83</v>
      </c>
      <c r="AY199" s="155" t="s">
        <v>169</v>
      </c>
    </row>
    <row r="200" spans="2:65" s="11" customFormat="1" ht="20.75" customHeight="1">
      <c r="B200" s="122"/>
      <c r="D200" s="123" t="s">
        <v>77</v>
      </c>
      <c r="E200" s="132" t="s">
        <v>293</v>
      </c>
      <c r="F200" s="132" t="s">
        <v>294</v>
      </c>
      <c r="I200" s="125"/>
      <c r="J200" s="133">
        <f>BK200</f>
        <v>0</v>
      </c>
      <c r="L200" s="122"/>
      <c r="M200" s="127"/>
      <c r="P200" s="128">
        <f>SUM(P201:P260)</f>
        <v>0</v>
      </c>
      <c r="R200" s="128">
        <f>SUM(R201:R260)</f>
        <v>95.384603689999992</v>
      </c>
      <c r="T200" s="129">
        <f>SUM(T201:T260)</f>
        <v>0</v>
      </c>
      <c r="AR200" s="123" t="s">
        <v>83</v>
      </c>
      <c r="AT200" s="130" t="s">
        <v>77</v>
      </c>
      <c r="AU200" s="130" t="s">
        <v>89</v>
      </c>
      <c r="AY200" s="123" t="s">
        <v>169</v>
      </c>
      <c r="BK200" s="131">
        <f>SUM(BK201:BK260)</f>
        <v>0</v>
      </c>
    </row>
    <row r="201" spans="2:65" s="1" customFormat="1" ht="24.25" customHeight="1">
      <c r="B201" s="35"/>
      <c r="C201" s="134" t="s">
        <v>295</v>
      </c>
      <c r="D201" s="134" t="s">
        <v>172</v>
      </c>
      <c r="E201" s="135" t="s">
        <v>296</v>
      </c>
      <c r="F201" s="136" t="s">
        <v>297</v>
      </c>
      <c r="G201" s="137" t="s">
        <v>189</v>
      </c>
      <c r="H201" s="138">
        <v>6.8540000000000001</v>
      </c>
      <c r="I201" s="139"/>
      <c r="J201" s="140">
        <f>ROUND(I201*H201,2)</f>
        <v>0</v>
      </c>
      <c r="K201" s="136" t="s">
        <v>34</v>
      </c>
      <c r="L201" s="35"/>
      <c r="M201" s="141" t="s">
        <v>34</v>
      </c>
      <c r="N201" s="142" t="s">
        <v>49</v>
      </c>
      <c r="P201" s="143">
        <f>O201*H201</f>
        <v>0</v>
      </c>
      <c r="Q201" s="143">
        <v>2.16</v>
      </c>
      <c r="R201" s="143">
        <f>Q201*H201</f>
        <v>14.804640000000001</v>
      </c>
      <c r="S201" s="143">
        <v>0</v>
      </c>
      <c r="T201" s="144">
        <f>S201*H201</f>
        <v>0</v>
      </c>
      <c r="AR201" s="145" t="s">
        <v>177</v>
      </c>
      <c r="AT201" s="145" t="s">
        <v>172</v>
      </c>
      <c r="AU201" s="145" t="s">
        <v>95</v>
      </c>
      <c r="AY201" s="19" t="s">
        <v>169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9" t="s">
        <v>83</v>
      </c>
      <c r="BK201" s="146">
        <f>ROUND(I201*H201,2)</f>
        <v>0</v>
      </c>
      <c r="BL201" s="19" t="s">
        <v>177</v>
      </c>
      <c r="BM201" s="145" t="s">
        <v>298</v>
      </c>
    </row>
    <row r="202" spans="2:65" s="12" customFormat="1" ht="12">
      <c r="B202" s="147"/>
      <c r="D202" s="148" t="s">
        <v>179</v>
      </c>
      <c r="E202" s="149" t="s">
        <v>34</v>
      </c>
      <c r="F202" s="150" t="s">
        <v>299</v>
      </c>
      <c r="H202" s="149" t="s">
        <v>34</v>
      </c>
      <c r="I202" s="151"/>
      <c r="L202" s="147"/>
      <c r="M202" s="152"/>
      <c r="T202" s="153"/>
      <c r="AT202" s="149" t="s">
        <v>179</v>
      </c>
      <c r="AU202" s="149" t="s">
        <v>95</v>
      </c>
      <c r="AV202" s="12" t="s">
        <v>83</v>
      </c>
      <c r="AW202" s="12" t="s">
        <v>39</v>
      </c>
      <c r="AX202" s="12" t="s">
        <v>78</v>
      </c>
      <c r="AY202" s="149" t="s">
        <v>169</v>
      </c>
    </row>
    <row r="203" spans="2:65" s="13" customFormat="1" ht="12">
      <c r="B203" s="154"/>
      <c r="D203" s="148" t="s">
        <v>179</v>
      </c>
      <c r="E203" s="155" t="s">
        <v>34</v>
      </c>
      <c r="F203" s="156" t="s">
        <v>300</v>
      </c>
      <c r="H203" s="157">
        <v>0.34</v>
      </c>
      <c r="I203" s="158"/>
      <c r="L203" s="154"/>
      <c r="M203" s="159"/>
      <c r="T203" s="160"/>
      <c r="AT203" s="155" t="s">
        <v>179</v>
      </c>
      <c r="AU203" s="155" t="s">
        <v>95</v>
      </c>
      <c r="AV203" s="13" t="s">
        <v>89</v>
      </c>
      <c r="AW203" s="13" t="s">
        <v>39</v>
      </c>
      <c r="AX203" s="13" t="s">
        <v>78</v>
      </c>
      <c r="AY203" s="155" t="s">
        <v>169</v>
      </c>
    </row>
    <row r="204" spans="2:65" s="13" customFormat="1" ht="12">
      <c r="B204" s="154"/>
      <c r="D204" s="148" t="s">
        <v>179</v>
      </c>
      <c r="E204" s="155" t="s">
        <v>34</v>
      </c>
      <c r="F204" s="156" t="s">
        <v>301</v>
      </c>
      <c r="H204" s="157">
        <v>6.5140000000000002</v>
      </c>
      <c r="I204" s="158"/>
      <c r="L204" s="154"/>
      <c r="M204" s="159"/>
      <c r="T204" s="160"/>
      <c r="AT204" s="155" t="s">
        <v>179</v>
      </c>
      <c r="AU204" s="155" t="s">
        <v>95</v>
      </c>
      <c r="AV204" s="13" t="s">
        <v>89</v>
      </c>
      <c r="AW204" s="13" t="s">
        <v>39</v>
      </c>
      <c r="AX204" s="13" t="s">
        <v>78</v>
      </c>
      <c r="AY204" s="155" t="s">
        <v>169</v>
      </c>
    </row>
    <row r="205" spans="2:65" s="14" customFormat="1" ht="12">
      <c r="B205" s="161"/>
      <c r="D205" s="148" t="s">
        <v>179</v>
      </c>
      <c r="E205" s="162" t="s">
        <v>34</v>
      </c>
      <c r="F205" s="163" t="s">
        <v>195</v>
      </c>
      <c r="H205" s="164">
        <v>6.8540000000000001</v>
      </c>
      <c r="I205" s="165"/>
      <c r="L205" s="161"/>
      <c r="M205" s="166"/>
      <c r="T205" s="167"/>
      <c r="AT205" s="162" t="s">
        <v>179</v>
      </c>
      <c r="AU205" s="162" t="s">
        <v>95</v>
      </c>
      <c r="AV205" s="14" t="s">
        <v>177</v>
      </c>
      <c r="AW205" s="14" t="s">
        <v>39</v>
      </c>
      <c r="AX205" s="14" t="s">
        <v>83</v>
      </c>
      <c r="AY205" s="162" t="s">
        <v>169</v>
      </c>
    </row>
    <row r="206" spans="2:65" s="1" customFormat="1" ht="33" customHeight="1">
      <c r="B206" s="35"/>
      <c r="C206" s="134" t="s">
        <v>302</v>
      </c>
      <c r="D206" s="134" t="s">
        <v>172</v>
      </c>
      <c r="E206" s="135" t="s">
        <v>303</v>
      </c>
      <c r="F206" s="136" t="s">
        <v>304</v>
      </c>
      <c r="G206" s="137" t="s">
        <v>189</v>
      </c>
      <c r="H206" s="138">
        <v>15.278</v>
      </c>
      <c r="I206" s="139"/>
      <c r="J206" s="140">
        <f>ROUND(I206*H206,2)</f>
        <v>0</v>
      </c>
      <c r="K206" s="136" t="s">
        <v>204</v>
      </c>
      <c r="L206" s="35"/>
      <c r="M206" s="141" t="s">
        <v>34</v>
      </c>
      <c r="N206" s="142" t="s">
        <v>49</v>
      </c>
      <c r="P206" s="143">
        <f>O206*H206</f>
        <v>0</v>
      </c>
      <c r="Q206" s="143">
        <v>2.5018699999999998</v>
      </c>
      <c r="R206" s="143">
        <f>Q206*H206</f>
        <v>38.223569859999998</v>
      </c>
      <c r="S206" s="143">
        <v>0</v>
      </c>
      <c r="T206" s="144">
        <f>S206*H206</f>
        <v>0</v>
      </c>
      <c r="AR206" s="145" t="s">
        <v>177</v>
      </c>
      <c r="AT206" s="145" t="s">
        <v>172</v>
      </c>
      <c r="AU206" s="145" t="s">
        <v>95</v>
      </c>
      <c r="AY206" s="19" t="s">
        <v>169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9" t="s">
        <v>83</v>
      </c>
      <c r="BK206" s="146">
        <f>ROUND(I206*H206,2)</f>
        <v>0</v>
      </c>
      <c r="BL206" s="19" t="s">
        <v>177</v>
      </c>
      <c r="BM206" s="145" t="s">
        <v>305</v>
      </c>
    </row>
    <row r="207" spans="2:65" s="1" customFormat="1" ht="11">
      <c r="B207" s="35"/>
      <c r="D207" s="168" t="s">
        <v>206</v>
      </c>
      <c r="F207" s="169" t="s">
        <v>306</v>
      </c>
      <c r="I207" s="170"/>
      <c r="L207" s="35"/>
      <c r="M207" s="171"/>
      <c r="T207" s="56"/>
      <c r="AT207" s="19" t="s">
        <v>206</v>
      </c>
      <c r="AU207" s="19" t="s">
        <v>95</v>
      </c>
    </row>
    <row r="208" spans="2:65" s="12" customFormat="1" ht="12">
      <c r="B208" s="147"/>
      <c r="D208" s="148" t="s">
        <v>179</v>
      </c>
      <c r="E208" s="149" t="s">
        <v>34</v>
      </c>
      <c r="F208" s="150" t="s">
        <v>307</v>
      </c>
      <c r="H208" s="149" t="s">
        <v>34</v>
      </c>
      <c r="I208" s="151"/>
      <c r="L208" s="147"/>
      <c r="M208" s="152"/>
      <c r="T208" s="153"/>
      <c r="AT208" s="149" t="s">
        <v>179</v>
      </c>
      <c r="AU208" s="149" t="s">
        <v>95</v>
      </c>
      <c r="AV208" s="12" t="s">
        <v>83</v>
      </c>
      <c r="AW208" s="12" t="s">
        <v>39</v>
      </c>
      <c r="AX208" s="12" t="s">
        <v>78</v>
      </c>
      <c r="AY208" s="149" t="s">
        <v>169</v>
      </c>
    </row>
    <row r="209" spans="2:65" s="13" customFormat="1" ht="12">
      <c r="B209" s="154"/>
      <c r="D209" s="148" t="s">
        <v>179</v>
      </c>
      <c r="E209" s="155" t="s">
        <v>34</v>
      </c>
      <c r="F209" s="156" t="s">
        <v>308</v>
      </c>
      <c r="H209" s="157">
        <v>12.72</v>
      </c>
      <c r="I209" s="158"/>
      <c r="L209" s="154"/>
      <c r="M209" s="159"/>
      <c r="T209" s="160"/>
      <c r="AT209" s="155" t="s">
        <v>179</v>
      </c>
      <c r="AU209" s="155" t="s">
        <v>95</v>
      </c>
      <c r="AV209" s="13" t="s">
        <v>89</v>
      </c>
      <c r="AW209" s="13" t="s">
        <v>39</v>
      </c>
      <c r="AX209" s="13" t="s">
        <v>78</v>
      </c>
      <c r="AY209" s="155" t="s">
        <v>169</v>
      </c>
    </row>
    <row r="210" spans="2:65" s="13" customFormat="1" ht="12">
      <c r="B210" s="154"/>
      <c r="D210" s="148" t="s">
        <v>179</v>
      </c>
      <c r="E210" s="155" t="s">
        <v>34</v>
      </c>
      <c r="F210" s="156" t="s">
        <v>309</v>
      </c>
      <c r="H210" s="157">
        <v>-0.51</v>
      </c>
      <c r="I210" s="158"/>
      <c r="L210" s="154"/>
      <c r="M210" s="159"/>
      <c r="T210" s="160"/>
      <c r="AT210" s="155" t="s">
        <v>179</v>
      </c>
      <c r="AU210" s="155" t="s">
        <v>95</v>
      </c>
      <c r="AV210" s="13" t="s">
        <v>89</v>
      </c>
      <c r="AW210" s="13" t="s">
        <v>39</v>
      </c>
      <c r="AX210" s="13" t="s">
        <v>78</v>
      </c>
      <c r="AY210" s="155" t="s">
        <v>169</v>
      </c>
    </row>
    <row r="211" spans="2:65" s="12" customFormat="1" ht="12">
      <c r="B211" s="147"/>
      <c r="D211" s="148" t="s">
        <v>179</v>
      </c>
      <c r="E211" s="149" t="s">
        <v>34</v>
      </c>
      <c r="F211" s="150" t="s">
        <v>310</v>
      </c>
      <c r="H211" s="149" t="s">
        <v>34</v>
      </c>
      <c r="I211" s="151"/>
      <c r="L211" s="147"/>
      <c r="M211" s="152"/>
      <c r="T211" s="153"/>
      <c r="AT211" s="149" t="s">
        <v>179</v>
      </c>
      <c r="AU211" s="149" t="s">
        <v>95</v>
      </c>
      <c r="AV211" s="12" t="s">
        <v>83</v>
      </c>
      <c r="AW211" s="12" t="s">
        <v>39</v>
      </c>
      <c r="AX211" s="12" t="s">
        <v>78</v>
      </c>
      <c r="AY211" s="149" t="s">
        <v>169</v>
      </c>
    </row>
    <row r="212" spans="2:65" s="13" customFormat="1" ht="12">
      <c r="B212" s="154"/>
      <c r="D212" s="148" t="s">
        <v>179</v>
      </c>
      <c r="E212" s="155" t="s">
        <v>34</v>
      </c>
      <c r="F212" s="156" t="s">
        <v>311</v>
      </c>
      <c r="H212" s="157">
        <v>1.6080000000000001</v>
      </c>
      <c r="I212" s="158"/>
      <c r="L212" s="154"/>
      <c r="M212" s="159"/>
      <c r="T212" s="160"/>
      <c r="AT212" s="155" t="s">
        <v>179</v>
      </c>
      <c r="AU212" s="155" t="s">
        <v>95</v>
      </c>
      <c r="AV212" s="13" t="s">
        <v>89</v>
      </c>
      <c r="AW212" s="13" t="s">
        <v>39</v>
      </c>
      <c r="AX212" s="13" t="s">
        <v>78</v>
      </c>
      <c r="AY212" s="155" t="s">
        <v>169</v>
      </c>
    </row>
    <row r="213" spans="2:65" s="12" customFormat="1" ht="12">
      <c r="B213" s="147"/>
      <c r="D213" s="148" t="s">
        <v>179</v>
      </c>
      <c r="E213" s="149" t="s">
        <v>34</v>
      </c>
      <c r="F213" s="150" t="s">
        <v>312</v>
      </c>
      <c r="H213" s="149" t="s">
        <v>34</v>
      </c>
      <c r="I213" s="151"/>
      <c r="L213" s="147"/>
      <c r="M213" s="152"/>
      <c r="T213" s="153"/>
      <c r="AT213" s="149" t="s">
        <v>179</v>
      </c>
      <c r="AU213" s="149" t="s">
        <v>95</v>
      </c>
      <c r="AV213" s="12" t="s">
        <v>83</v>
      </c>
      <c r="AW213" s="12" t="s">
        <v>39</v>
      </c>
      <c r="AX213" s="12" t="s">
        <v>78</v>
      </c>
      <c r="AY213" s="149" t="s">
        <v>169</v>
      </c>
    </row>
    <row r="214" spans="2:65" s="13" customFormat="1" ht="12">
      <c r="B214" s="154"/>
      <c r="D214" s="148" t="s">
        <v>179</v>
      </c>
      <c r="E214" s="155" t="s">
        <v>34</v>
      </c>
      <c r="F214" s="156" t="s">
        <v>313</v>
      </c>
      <c r="H214" s="157">
        <v>1.46</v>
      </c>
      <c r="I214" s="158"/>
      <c r="L214" s="154"/>
      <c r="M214" s="159"/>
      <c r="T214" s="160"/>
      <c r="AT214" s="155" t="s">
        <v>179</v>
      </c>
      <c r="AU214" s="155" t="s">
        <v>95</v>
      </c>
      <c r="AV214" s="13" t="s">
        <v>89</v>
      </c>
      <c r="AW214" s="13" t="s">
        <v>39</v>
      </c>
      <c r="AX214" s="13" t="s">
        <v>78</v>
      </c>
      <c r="AY214" s="155" t="s">
        <v>169</v>
      </c>
    </row>
    <row r="215" spans="2:65" s="14" customFormat="1" ht="12">
      <c r="B215" s="161"/>
      <c r="D215" s="148" t="s">
        <v>179</v>
      </c>
      <c r="E215" s="162" t="s">
        <v>34</v>
      </c>
      <c r="F215" s="163" t="s">
        <v>195</v>
      </c>
      <c r="H215" s="164">
        <v>15.278000000000002</v>
      </c>
      <c r="I215" s="165"/>
      <c r="L215" s="161"/>
      <c r="M215" s="166"/>
      <c r="T215" s="167"/>
      <c r="AT215" s="162" t="s">
        <v>179</v>
      </c>
      <c r="AU215" s="162" t="s">
        <v>95</v>
      </c>
      <c r="AV215" s="14" t="s">
        <v>177</v>
      </c>
      <c r="AW215" s="14" t="s">
        <v>39</v>
      </c>
      <c r="AX215" s="14" t="s">
        <v>83</v>
      </c>
      <c r="AY215" s="162" t="s">
        <v>169</v>
      </c>
    </row>
    <row r="216" spans="2:65" s="1" customFormat="1" ht="16.5" customHeight="1">
      <c r="B216" s="35"/>
      <c r="C216" s="134" t="s">
        <v>7</v>
      </c>
      <c r="D216" s="134" t="s">
        <v>172</v>
      </c>
      <c r="E216" s="135" t="s">
        <v>314</v>
      </c>
      <c r="F216" s="136" t="s">
        <v>315</v>
      </c>
      <c r="G216" s="137" t="s">
        <v>175</v>
      </c>
      <c r="H216" s="138">
        <v>3.5419999999999998</v>
      </c>
      <c r="I216" s="139"/>
      <c r="J216" s="140">
        <f>ROUND(I216*H216,2)</f>
        <v>0</v>
      </c>
      <c r="K216" s="136" t="s">
        <v>204</v>
      </c>
      <c r="L216" s="35"/>
      <c r="M216" s="141" t="s">
        <v>34</v>
      </c>
      <c r="N216" s="142" t="s">
        <v>49</v>
      </c>
      <c r="P216" s="143">
        <f>O216*H216</f>
        <v>0</v>
      </c>
      <c r="Q216" s="143">
        <v>2.9399999999999999E-3</v>
      </c>
      <c r="R216" s="143">
        <f>Q216*H216</f>
        <v>1.0413479999999999E-2</v>
      </c>
      <c r="S216" s="143">
        <v>0</v>
      </c>
      <c r="T216" s="144">
        <f>S216*H216</f>
        <v>0</v>
      </c>
      <c r="AR216" s="145" t="s">
        <v>177</v>
      </c>
      <c r="AT216" s="145" t="s">
        <v>172</v>
      </c>
      <c r="AU216" s="145" t="s">
        <v>95</v>
      </c>
      <c r="AY216" s="19" t="s">
        <v>169</v>
      </c>
      <c r="BE216" s="146">
        <f>IF(N216="základní",J216,0)</f>
        <v>0</v>
      </c>
      <c r="BF216" s="146">
        <f>IF(N216="snížená",J216,0)</f>
        <v>0</v>
      </c>
      <c r="BG216" s="146">
        <f>IF(N216="zákl. přenesená",J216,0)</f>
        <v>0</v>
      </c>
      <c r="BH216" s="146">
        <f>IF(N216="sníž. přenesená",J216,0)</f>
        <v>0</v>
      </c>
      <c r="BI216" s="146">
        <f>IF(N216="nulová",J216,0)</f>
        <v>0</v>
      </c>
      <c r="BJ216" s="19" t="s">
        <v>83</v>
      </c>
      <c r="BK216" s="146">
        <f>ROUND(I216*H216,2)</f>
        <v>0</v>
      </c>
      <c r="BL216" s="19" t="s">
        <v>177</v>
      </c>
      <c r="BM216" s="145" t="s">
        <v>316</v>
      </c>
    </row>
    <row r="217" spans="2:65" s="1" customFormat="1" ht="11">
      <c r="B217" s="35"/>
      <c r="D217" s="168" t="s">
        <v>206</v>
      </c>
      <c r="F217" s="169" t="s">
        <v>317</v>
      </c>
      <c r="I217" s="170"/>
      <c r="L217" s="35"/>
      <c r="M217" s="171"/>
      <c r="T217" s="56"/>
      <c r="AT217" s="19" t="s">
        <v>206</v>
      </c>
      <c r="AU217" s="19" t="s">
        <v>95</v>
      </c>
    </row>
    <row r="218" spans="2:65" s="13" customFormat="1" ht="12">
      <c r="B218" s="154"/>
      <c r="D218" s="148" t="s">
        <v>179</v>
      </c>
      <c r="E218" s="155" t="s">
        <v>34</v>
      </c>
      <c r="F218" s="156" t="s">
        <v>318</v>
      </c>
      <c r="H218" s="157">
        <v>3.5419999999999998</v>
      </c>
      <c r="I218" s="158"/>
      <c r="L218" s="154"/>
      <c r="M218" s="159"/>
      <c r="T218" s="160"/>
      <c r="AT218" s="155" t="s">
        <v>179</v>
      </c>
      <c r="AU218" s="155" t="s">
        <v>95</v>
      </c>
      <c r="AV218" s="13" t="s">
        <v>89</v>
      </c>
      <c r="AW218" s="13" t="s">
        <v>39</v>
      </c>
      <c r="AX218" s="13" t="s">
        <v>83</v>
      </c>
      <c r="AY218" s="155" t="s">
        <v>169</v>
      </c>
    </row>
    <row r="219" spans="2:65" s="1" customFormat="1" ht="16.5" customHeight="1">
      <c r="B219" s="35"/>
      <c r="C219" s="134" t="s">
        <v>319</v>
      </c>
      <c r="D219" s="134" t="s">
        <v>172</v>
      </c>
      <c r="E219" s="135" t="s">
        <v>320</v>
      </c>
      <c r="F219" s="136" t="s">
        <v>321</v>
      </c>
      <c r="G219" s="137" t="s">
        <v>175</v>
      </c>
      <c r="H219" s="138">
        <v>3.5419999999999998</v>
      </c>
      <c r="I219" s="139"/>
      <c r="J219" s="140">
        <f>ROUND(I219*H219,2)</f>
        <v>0</v>
      </c>
      <c r="K219" s="136" t="s">
        <v>204</v>
      </c>
      <c r="L219" s="35"/>
      <c r="M219" s="141" t="s">
        <v>34</v>
      </c>
      <c r="N219" s="142" t="s">
        <v>49</v>
      </c>
      <c r="P219" s="143">
        <f>O219*H219</f>
        <v>0</v>
      </c>
      <c r="Q219" s="143">
        <v>0</v>
      </c>
      <c r="R219" s="143">
        <f>Q219*H219</f>
        <v>0</v>
      </c>
      <c r="S219" s="143">
        <v>0</v>
      </c>
      <c r="T219" s="144">
        <f>S219*H219</f>
        <v>0</v>
      </c>
      <c r="AR219" s="145" t="s">
        <v>177</v>
      </c>
      <c r="AT219" s="145" t="s">
        <v>172</v>
      </c>
      <c r="AU219" s="145" t="s">
        <v>95</v>
      </c>
      <c r="AY219" s="19" t="s">
        <v>169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9" t="s">
        <v>83</v>
      </c>
      <c r="BK219" s="146">
        <f>ROUND(I219*H219,2)</f>
        <v>0</v>
      </c>
      <c r="BL219" s="19" t="s">
        <v>177</v>
      </c>
      <c r="BM219" s="145" t="s">
        <v>322</v>
      </c>
    </row>
    <row r="220" spans="2:65" s="1" customFormat="1" ht="11">
      <c r="B220" s="35"/>
      <c r="D220" s="168" t="s">
        <v>206</v>
      </c>
      <c r="F220" s="169" t="s">
        <v>323</v>
      </c>
      <c r="I220" s="170"/>
      <c r="L220" s="35"/>
      <c r="M220" s="171"/>
      <c r="T220" s="56"/>
      <c r="AT220" s="19" t="s">
        <v>206</v>
      </c>
      <c r="AU220" s="19" t="s">
        <v>95</v>
      </c>
    </row>
    <row r="221" spans="2:65" s="1" customFormat="1" ht="24.25" customHeight="1">
      <c r="B221" s="35"/>
      <c r="C221" s="134" t="s">
        <v>324</v>
      </c>
      <c r="D221" s="134" t="s">
        <v>172</v>
      </c>
      <c r="E221" s="135" t="s">
        <v>325</v>
      </c>
      <c r="F221" s="136" t="s">
        <v>326</v>
      </c>
      <c r="G221" s="137" t="s">
        <v>253</v>
      </c>
      <c r="H221" s="138">
        <v>1.774</v>
      </c>
      <c r="I221" s="139"/>
      <c r="J221" s="140">
        <f>ROUND(I221*H221,2)</f>
        <v>0</v>
      </c>
      <c r="K221" s="136" t="s">
        <v>204</v>
      </c>
      <c r="L221" s="35"/>
      <c r="M221" s="141" t="s">
        <v>34</v>
      </c>
      <c r="N221" s="142" t="s">
        <v>49</v>
      </c>
      <c r="P221" s="143">
        <f>O221*H221</f>
        <v>0</v>
      </c>
      <c r="Q221" s="143">
        <v>1.0606199999999999</v>
      </c>
      <c r="R221" s="143">
        <f>Q221*H221</f>
        <v>1.8815398799999998</v>
      </c>
      <c r="S221" s="143">
        <v>0</v>
      </c>
      <c r="T221" s="144">
        <f>S221*H221</f>
        <v>0</v>
      </c>
      <c r="AR221" s="145" t="s">
        <v>177</v>
      </c>
      <c r="AT221" s="145" t="s">
        <v>172</v>
      </c>
      <c r="AU221" s="145" t="s">
        <v>95</v>
      </c>
      <c r="AY221" s="19" t="s">
        <v>169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9" t="s">
        <v>83</v>
      </c>
      <c r="BK221" s="146">
        <f>ROUND(I221*H221,2)</f>
        <v>0</v>
      </c>
      <c r="BL221" s="19" t="s">
        <v>177</v>
      </c>
      <c r="BM221" s="145" t="s">
        <v>327</v>
      </c>
    </row>
    <row r="222" spans="2:65" s="1" customFormat="1" ht="11">
      <c r="B222" s="35"/>
      <c r="D222" s="168" t="s">
        <v>206</v>
      </c>
      <c r="F222" s="169" t="s">
        <v>328</v>
      </c>
      <c r="I222" s="170"/>
      <c r="L222" s="35"/>
      <c r="M222" s="171"/>
      <c r="T222" s="56"/>
      <c r="AT222" s="19" t="s">
        <v>206</v>
      </c>
      <c r="AU222" s="19" t="s">
        <v>95</v>
      </c>
    </row>
    <row r="223" spans="2:65" s="13" customFormat="1" ht="12">
      <c r="B223" s="154"/>
      <c r="D223" s="148" t="s">
        <v>179</v>
      </c>
      <c r="E223" s="155" t="s">
        <v>34</v>
      </c>
      <c r="F223" s="156" t="s">
        <v>329</v>
      </c>
      <c r="H223" s="157">
        <v>1.774</v>
      </c>
      <c r="I223" s="158"/>
      <c r="L223" s="154"/>
      <c r="M223" s="159"/>
      <c r="T223" s="160"/>
      <c r="AT223" s="155" t="s">
        <v>179</v>
      </c>
      <c r="AU223" s="155" t="s">
        <v>95</v>
      </c>
      <c r="AV223" s="13" t="s">
        <v>89</v>
      </c>
      <c r="AW223" s="13" t="s">
        <v>39</v>
      </c>
      <c r="AX223" s="13" t="s">
        <v>78</v>
      </c>
      <c r="AY223" s="155" t="s">
        <v>169</v>
      </c>
    </row>
    <row r="224" spans="2:65" s="14" customFormat="1" ht="12">
      <c r="B224" s="161"/>
      <c r="D224" s="148" t="s">
        <v>179</v>
      </c>
      <c r="E224" s="162" t="s">
        <v>34</v>
      </c>
      <c r="F224" s="163" t="s">
        <v>195</v>
      </c>
      <c r="H224" s="164">
        <v>1.774</v>
      </c>
      <c r="I224" s="165"/>
      <c r="L224" s="161"/>
      <c r="M224" s="166"/>
      <c r="T224" s="167"/>
      <c r="AT224" s="162" t="s">
        <v>179</v>
      </c>
      <c r="AU224" s="162" t="s">
        <v>95</v>
      </c>
      <c r="AV224" s="14" t="s">
        <v>177</v>
      </c>
      <c r="AW224" s="14" t="s">
        <v>39</v>
      </c>
      <c r="AX224" s="14" t="s">
        <v>83</v>
      </c>
      <c r="AY224" s="162" t="s">
        <v>169</v>
      </c>
    </row>
    <row r="225" spans="2:65" s="1" customFormat="1" ht="33" customHeight="1">
      <c r="B225" s="35"/>
      <c r="C225" s="134" t="s">
        <v>330</v>
      </c>
      <c r="D225" s="134" t="s">
        <v>172</v>
      </c>
      <c r="E225" s="135" t="s">
        <v>331</v>
      </c>
      <c r="F225" s="136" t="s">
        <v>332</v>
      </c>
      <c r="G225" s="137" t="s">
        <v>189</v>
      </c>
      <c r="H225" s="138">
        <v>11.869</v>
      </c>
      <c r="I225" s="139"/>
      <c r="J225" s="140">
        <f>ROUND(I225*H225,2)</f>
        <v>0</v>
      </c>
      <c r="K225" s="136" t="s">
        <v>34</v>
      </c>
      <c r="L225" s="35"/>
      <c r="M225" s="141" t="s">
        <v>34</v>
      </c>
      <c r="N225" s="142" t="s">
        <v>49</v>
      </c>
      <c r="P225" s="143">
        <f>O225*H225</f>
        <v>0</v>
      </c>
      <c r="Q225" s="143">
        <v>2.5018699999999998</v>
      </c>
      <c r="R225" s="143">
        <f>Q225*H225</f>
        <v>29.694695029999998</v>
      </c>
      <c r="S225" s="143">
        <v>0</v>
      </c>
      <c r="T225" s="144">
        <f>S225*H225</f>
        <v>0</v>
      </c>
      <c r="AR225" s="145" t="s">
        <v>177</v>
      </c>
      <c r="AT225" s="145" t="s">
        <v>172</v>
      </c>
      <c r="AU225" s="145" t="s">
        <v>95</v>
      </c>
      <c r="AY225" s="19" t="s">
        <v>169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9" t="s">
        <v>83</v>
      </c>
      <c r="BK225" s="146">
        <f>ROUND(I225*H225,2)</f>
        <v>0</v>
      </c>
      <c r="BL225" s="19" t="s">
        <v>177</v>
      </c>
      <c r="BM225" s="145" t="s">
        <v>333</v>
      </c>
    </row>
    <row r="226" spans="2:65" s="12" customFormat="1" ht="12">
      <c r="B226" s="147"/>
      <c r="D226" s="148" t="s">
        <v>179</v>
      </c>
      <c r="E226" s="149" t="s">
        <v>34</v>
      </c>
      <c r="F226" s="150" t="s">
        <v>334</v>
      </c>
      <c r="H226" s="149" t="s">
        <v>34</v>
      </c>
      <c r="I226" s="151"/>
      <c r="L226" s="147"/>
      <c r="M226" s="152"/>
      <c r="T226" s="153"/>
      <c r="AT226" s="149" t="s">
        <v>179</v>
      </c>
      <c r="AU226" s="149" t="s">
        <v>95</v>
      </c>
      <c r="AV226" s="12" t="s">
        <v>83</v>
      </c>
      <c r="AW226" s="12" t="s">
        <v>39</v>
      </c>
      <c r="AX226" s="12" t="s">
        <v>78</v>
      </c>
      <c r="AY226" s="149" t="s">
        <v>169</v>
      </c>
    </row>
    <row r="227" spans="2:65" s="13" customFormat="1" ht="12">
      <c r="B227" s="154"/>
      <c r="D227" s="148" t="s">
        <v>179</v>
      </c>
      <c r="E227" s="155" t="s">
        <v>34</v>
      </c>
      <c r="F227" s="156" t="s">
        <v>335</v>
      </c>
      <c r="H227" s="157">
        <v>6.8310000000000004</v>
      </c>
      <c r="I227" s="158"/>
      <c r="L227" s="154"/>
      <c r="M227" s="159"/>
      <c r="T227" s="160"/>
      <c r="AT227" s="155" t="s">
        <v>179</v>
      </c>
      <c r="AU227" s="155" t="s">
        <v>95</v>
      </c>
      <c r="AV227" s="13" t="s">
        <v>89</v>
      </c>
      <c r="AW227" s="13" t="s">
        <v>39</v>
      </c>
      <c r="AX227" s="13" t="s">
        <v>78</v>
      </c>
      <c r="AY227" s="155" t="s">
        <v>169</v>
      </c>
    </row>
    <row r="228" spans="2:65" s="12" customFormat="1" ht="12">
      <c r="B228" s="147"/>
      <c r="D228" s="148" t="s">
        <v>179</v>
      </c>
      <c r="E228" s="149" t="s">
        <v>34</v>
      </c>
      <c r="F228" s="150" t="s">
        <v>276</v>
      </c>
      <c r="H228" s="149" t="s">
        <v>34</v>
      </c>
      <c r="I228" s="151"/>
      <c r="L228" s="147"/>
      <c r="M228" s="152"/>
      <c r="T228" s="153"/>
      <c r="AT228" s="149" t="s">
        <v>179</v>
      </c>
      <c r="AU228" s="149" t="s">
        <v>95</v>
      </c>
      <c r="AV228" s="12" t="s">
        <v>83</v>
      </c>
      <c r="AW228" s="12" t="s">
        <v>39</v>
      </c>
      <c r="AX228" s="12" t="s">
        <v>78</v>
      </c>
      <c r="AY228" s="149" t="s">
        <v>169</v>
      </c>
    </row>
    <row r="229" spans="2:65" s="13" customFormat="1" ht="12">
      <c r="B229" s="154"/>
      <c r="D229" s="148" t="s">
        <v>179</v>
      </c>
      <c r="E229" s="155" t="s">
        <v>34</v>
      </c>
      <c r="F229" s="156" t="s">
        <v>336</v>
      </c>
      <c r="H229" s="157">
        <v>0.81599999999999995</v>
      </c>
      <c r="I229" s="158"/>
      <c r="L229" s="154"/>
      <c r="M229" s="159"/>
      <c r="T229" s="160"/>
      <c r="AT229" s="155" t="s">
        <v>179</v>
      </c>
      <c r="AU229" s="155" t="s">
        <v>95</v>
      </c>
      <c r="AV229" s="13" t="s">
        <v>89</v>
      </c>
      <c r="AW229" s="13" t="s">
        <v>39</v>
      </c>
      <c r="AX229" s="13" t="s">
        <v>78</v>
      </c>
      <c r="AY229" s="155" t="s">
        <v>169</v>
      </c>
    </row>
    <row r="230" spans="2:65" s="13" customFormat="1" ht="12">
      <c r="B230" s="154"/>
      <c r="D230" s="148" t="s">
        <v>179</v>
      </c>
      <c r="E230" s="155" t="s">
        <v>34</v>
      </c>
      <c r="F230" s="156" t="s">
        <v>337</v>
      </c>
      <c r="H230" s="157">
        <v>3.222</v>
      </c>
      <c r="I230" s="158"/>
      <c r="L230" s="154"/>
      <c r="M230" s="159"/>
      <c r="T230" s="160"/>
      <c r="AT230" s="155" t="s">
        <v>179</v>
      </c>
      <c r="AU230" s="155" t="s">
        <v>95</v>
      </c>
      <c r="AV230" s="13" t="s">
        <v>89</v>
      </c>
      <c r="AW230" s="13" t="s">
        <v>39</v>
      </c>
      <c r="AX230" s="13" t="s">
        <v>78</v>
      </c>
      <c r="AY230" s="155" t="s">
        <v>169</v>
      </c>
    </row>
    <row r="231" spans="2:65" s="12" customFormat="1" ht="12">
      <c r="B231" s="147"/>
      <c r="D231" s="148" t="s">
        <v>179</v>
      </c>
      <c r="E231" s="149" t="s">
        <v>34</v>
      </c>
      <c r="F231" s="150" t="s">
        <v>338</v>
      </c>
      <c r="H231" s="149" t="s">
        <v>34</v>
      </c>
      <c r="I231" s="151"/>
      <c r="L231" s="147"/>
      <c r="M231" s="152"/>
      <c r="T231" s="153"/>
      <c r="AT231" s="149" t="s">
        <v>179</v>
      </c>
      <c r="AU231" s="149" t="s">
        <v>95</v>
      </c>
      <c r="AV231" s="12" t="s">
        <v>83</v>
      </c>
      <c r="AW231" s="12" t="s">
        <v>39</v>
      </c>
      <c r="AX231" s="12" t="s">
        <v>78</v>
      </c>
      <c r="AY231" s="149" t="s">
        <v>169</v>
      </c>
    </row>
    <row r="232" spans="2:65" s="13" customFormat="1" ht="12">
      <c r="B232" s="154"/>
      <c r="D232" s="148" t="s">
        <v>179</v>
      </c>
      <c r="E232" s="155" t="s">
        <v>34</v>
      </c>
      <c r="F232" s="156" t="s">
        <v>83</v>
      </c>
      <c r="H232" s="157">
        <v>1</v>
      </c>
      <c r="I232" s="158"/>
      <c r="L232" s="154"/>
      <c r="M232" s="159"/>
      <c r="T232" s="160"/>
      <c r="AT232" s="155" t="s">
        <v>179</v>
      </c>
      <c r="AU232" s="155" t="s">
        <v>95</v>
      </c>
      <c r="AV232" s="13" t="s">
        <v>89</v>
      </c>
      <c r="AW232" s="13" t="s">
        <v>39</v>
      </c>
      <c r="AX232" s="13" t="s">
        <v>78</v>
      </c>
      <c r="AY232" s="155" t="s">
        <v>169</v>
      </c>
    </row>
    <row r="233" spans="2:65" s="14" customFormat="1" ht="12">
      <c r="B233" s="161"/>
      <c r="D233" s="148" t="s">
        <v>179</v>
      </c>
      <c r="E233" s="162" t="s">
        <v>34</v>
      </c>
      <c r="F233" s="163" t="s">
        <v>195</v>
      </c>
      <c r="H233" s="164">
        <v>11.869</v>
      </c>
      <c r="I233" s="165"/>
      <c r="L233" s="161"/>
      <c r="M233" s="166"/>
      <c r="T233" s="167"/>
      <c r="AT233" s="162" t="s">
        <v>179</v>
      </c>
      <c r="AU233" s="162" t="s">
        <v>95</v>
      </c>
      <c r="AV233" s="14" t="s">
        <v>177</v>
      </c>
      <c r="AW233" s="14" t="s">
        <v>39</v>
      </c>
      <c r="AX233" s="14" t="s">
        <v>83</v>
      </c>
      <c r="AY233" s="162" t="s">
        <v>169</v>
      </c>
    </row>
    <row r="234" spans="2:65" s="1" customFormat="1" ht="24.25" customHeight="1">
      <c r="B234" s="35"/>
      <c r="C234" s="134" t="s">
        <v>230</v>
      </c>
      <c r="D234" s="134" t="s">
        <v>172</v>
      </c>
      <c r="E234" s="135" t="s">
        <v>339</v>
      </c>
      <c r="F234" s="136" t="s">
        <v>340</v>
      </c>
      <c r="G234" s="137" t="s">
        <v>253</v>
      </c>
      <c r="H234" s="138">
        <v>1.486</v>
      </c>
      <c r="I234" s="139"/>
      <c r="J234" s="140">
        <f>ROUND(I234*H234,2)</f>
        <v>0</v>
      </c>
      <c r="K234" s="136" t="s">
        <v>34</v>
      </c>
      <c r="L234" s="35"/>
      <c r="M234" s="141" t="s">
        <v>34</v>
      </c>
      <c r="N234" s="142" t="s">
        <v>49</v>
      </c>
      <c r="P234" s="143">
        <f>O234*H234</f>
        <v>0</v>
      </c>
      <c r="Q234" s="143">
        <v>1.0606199999999999</v>
      </c>
      <c r="R234" s="143">
        <f>Q234*H234</f>
        <v>1.5760813199999999</v>
      </c>
      <c r="S234" s="143">
        <v>0</v>
      </c>
      <c r="T234" s="144">
        <f>S234*H234</f>
        <v>0</v>
      </c>
      <c r="AR234" s="145" t="s">
        <v>177</v>
      </c>
      <c r="AT234" s="145" t="s">
        <v>172</v>
      </c>
      <c r="AU234" s="145" t="s">
        <v>95</v>
      </c>
      <c r="AY234" s="19" t="s">
        <v>169</v>
      </c>
      <c r="BE234" s="146">
        <f>IF(N234="základní",J234,0)</f>
        <v>0</v>
      </c>
      <c r="BF234" s="146">
        <f>IF(N234="snížená",J234,0)</f>
        <v>0</v>
      </c>
      <c r="BG234" s="146">
        <f>IF(N234="zákl. přenesená",J234,0)</f>
        <v>0</v>
      </c>
      <c r="BH234" s="146">
        <f>IF(N234="sníž. přenesená",J234,0)</f>
        <v>0</v>
      </c>
      <c r="BI234" s="146">
        <f>IF(N234="nulová",J234,0)</f>
        <v>0</v>
      </c>
      <c r="BJ234" s="19" t="s">
        <v>83</v>
      </c>
      <c r="BK234" s="146">
        <f>ROUND(I234*H234,2)</f>
        <v>0</v>
      </c>
      <c r="BL234" s="19" t="s">
        <v>177</v>
      </c>
      <c r="BM234" s="145" t="s">
        <v>341</v>
      </c>
    </row>
    <row r="235" spans="2:65" s="12" customFormat="1" ht="12">
      <c r="B235" s="147"/>
      <c r="D235" s="148" t="s">
        <v>179</v>
      </c>
      <c r="E235" s="149" t="s">
        <v>34</v>
      </c>
      <c r="F235" s="150" t="s">
        <v>342</v>
      </c>
      <c r="H235" s="149" t="s">
        <v>34</v>
      </c>
      <c r="I235" s="151"/>
      <c r="L235" s="147"/>
      <c r="M235" s="152"/>
      <c r="T235" s="153"/>
      <c r="AT235" s="149" t="s">
        <v>179</v>
      </c>
      <c r="AU235" s="149" t="s">
        <v>95</v>
      </c>
      <c r="AV235" s="12" t="s">
        <v>83</v>
      </c>
      <c r="AW235" s="12" t="s">
        <v>39</v>
      </c>
      <c r="AX235" s="12" t="s">
        <v>78</v>
      </c>
      <c r="AY235" s="149" t="s">
        <v>169</v>
      </c>
    </row>
    <row r="236" spans="2:65" s="13" customFormat="1" ht="12">
      <c r="B236" s="154"/>
      <c r="D236" s="148" t="s">
        <v>179</v>
      </c>
      <c r="E236" s="155" t="s">
        <v>34</v>
      </c>
      <c r="F236" s="156" t="s">
        <v>343</v>
      </c>
      <c r="H236" s="157">
        <v>1.486</v>
      </c>
      <c r="I236" s="158"/>
      <c r="L236" s="154"/>
      <c r="M236" s="159"/>
      <c r="T236" s="160"/>
      <c r="AT236" s="155" t="s">
        <v>179</v>
      </c>
      <c r="AU236" s="155" t="s">
        <v>95</v>
      </c>
      <c r="AV236" s="13" t="s">
        <v>89</v>
      </c>
      <c r="AW236" s="13" t="s">
        <v>39</v>
      </c>
      <c r="AX236" s="13" t="s">
        <v>78</v>
      </c>
      <c r="AY236" s="155" t="s">
        <v>169</v>
      </c>
    </row>
    <row r="237" spans="2:65" s="14" customFormat="1" ht="12">
      <c r="B237" s="161"/>
      <c r="D237" s="148" t="s">
        <v>179</v>
      </c>
      <c r="E237" s="162" t="s">
        <v>34</v>
      </c>
      <c r="F237" s="163" t="s">
        <v>195</v>
      </c>
      <c r="H237" s="164">
        <v>1.486</v>
      </c>
      <c r="I237" s="165"/>
      <c r="L237" s="161"/>
      <c r="M237" s="166"/>
      <c r="T237" s="167"/>
      <c r="AT237" s="162" t="s">
        <v>179</v>
      </c>
      <c r="AU237" s="162" t="s">
        <v>95</v>
      </c>
      <c r="AV237" s="14" t="s">
        <v>177</v>
      </c>
      <c r="AW237" s="14" t="s">
        <v>39</v>
      </c>
      <c r="AX237" s="14" t="s">
        <v>83</v>
      </c>
      <c r="AY237" s="162" t="s">
        <v>169</v>
      </c>
    </row>
    <row r="238" spans="2:65" s="1" customFormat="1" ht="33" customHeight="1">
      <c r="B238" s="35"/>
      <c r="C238" s="134" t="s">
        <v>344</v>
      </c>
      <c r="D238" s="134" t="s">
        <v>172</v>
      </c>
      <c r="E238" s="135" t="s">
        <v>345</v>
      </c>
      <c r="F238" s="136" t="s">
        <v>346</v>
      </c>
      <c r="G238" s="137" t="s">
        <v>189</v>
      </c>
      <c r="H238" s="138">
        <v>0.26800000000000002</v>
      </c>
      <c r="I238" s="139"/>
      <c r="J238" s="140">
        <f>ROUND(I238*H238,2)</f>
        <v>0</v>
      </c>
      <c r="K238" s="136" t="s">
        <v>34</v>
      </c>
      <c r="L238" s="35"/>
      <c r="M238" s="141" t="s">
        <v>34</v>
      </c>
      <c r="N238" s="142" t="s">
        <v>49</v>
      </c>
      <c r="P238" s="143">
        <f>O238*H238</f>
        <v>0</v>
      </c>
      <c r="Q238" s="143">
        <v>2.5018699999999998</v>
      </c>
      <c r="R238" s="143">
        <f>Q238*H238</f>
        <v>0.67050116000000004</v>
      </c>
      <c r="S238" s="143">
        <v>0</v>
      </c>
      <c r="T238" s="144">
        <f>S238*H238</f>
        <v>0</v>
      </c>
      <c r="AR238" s="145" t="s">
        <v>177</v>
      </c>
      <c r="AT238" s="145" t="s">
        <v>172</v>
      </c>
      <c r="AU238" s="145" t="s">
        <v>95</v>
      </c>
      <c r="AY238" s="19" t="s">
        <v>169</v>
      </c>
      <c r="BE238" s="146">
        <f>IF(N238="základní",J238,0)</f>
        <v>0</v>
      </c>
      <c r="BF238" s="146">
        <f>IF(N238="snížená",J238,0)</f>
        <v>0</v>
      </c>
      <c r="BG238" s="146">
        <f>IF(N238="zákl. přenesená",J238,0)</f>
        <v>0</v>
      </c>
      <c r="BH238" s="146">
        <f>IF(N238="sníž. přenesená",J238,0)</f>
        <v>0</v>
      </c>
      <c r="BI238" s="146">
        <f>IF(N238="nulová",J238,0)</f>
        <v>0</v>
      </c>
      <c r="BJ238" s="19" t="s">
        <v>83</v>
      </c>
      <c r="BK238" s="146">
        <f>ROUND(I238*H238,2)</f>
        <v>0</v>
      </c>
      <c r="BL238" s="19" t="s">
        <v>177</v>
      </c>
      <c r="BM238" s="145" t="s">
        <v>347</v>
      </c>
    </row>
    <row r="239" spans="2:65" s="12" customFormat="1" ht="12">
      <c r="B239" s="147"/>
      <c r="D239" s="148" t="s">
        <v>179</v>
      </c>
      <c r="E239" s="149" t="s">
        <v>34</v>
      </c>
      <c r="F239" s="150" t="s">
        <v>348</v>
      </c>
      <c r="H239" s="149" t="s">
        <v>34</v>
      </c>
      <c r="I239" s="151"/>
      <c r="L239" s="147"/>
      <c r="M239" s="152"/>
      <c r="T239" s="153"/>
      <c r="AT239" s="149" t="s">
        <v>179</v>
      </c>
      <c r="AU239" s="149" t="s">
        <v>95</v>
      </c>
      <c r="AV239" s="12" t="s">
        <v>83</v>
      </c>
      <c r="AW239" s="12" t="s">
        <v>39</v>
      </c>
      <c r="AX239" s="12" t="s">
        <v>78</v>
      </c>
      <c r="AY239" s="149" t="s">
        <v>169</v>
      </c>
    </row>
    <row r="240" spans="2:65" s="12" customFormat="1" ht="12">
      <c r="B240" s="147"/>
      <c r="D240" s="148" t="s">
        <v>179</v>
      </c>
      <c r="E240" s="149" t="s">
        <v>34</v>
      </c>
      <c r="F240" s="150" t="s">
        <v>349</v>
      </c>
      <c r="H240" s="149" t="s">
        <v>34</v>
      </c>
      <c r="I240" s="151"/>
      <c r="L240" s="147"/>
      <c r="M240" s="152"/>
      <c r="T240" s="153"/>
      <c r="AT240" s="149" t="s">
        <v>179</v>
      </c>
      <c r="AU240" s="149" t="s">
        <v>95</v>
      </c>
      <c r="AV240" s="12" t="s">
        <v>83</v>
      </c>
      <c r="AW240" s="12" t="s">
        <v>39</v>
      </c>
      <c r="AX240" s="12" t="s">
        <v>78</v>
      </c>
      <c r="AY240" s="149" t="s">
        <v>169</v>
      </c>
    </row>
    <row r="241" spans="2:65" s="13" customFormat="1" ht="12">
      <c r="B241" s="154"/>
      <c r="D241" s="148" t="s">
        <v>179</v>
      </c>
      <c r="E241" s="155" t="s">
        <v>34</v>
      </c>
      <c r="F241" s="156" t="s">
        <v>350</v>
      </c>
      <c r="H241" s="157">
        <v>0.26800000000000002</v>
      </c>
      <c r="I241" s="158"/>
      <c r="L241" s="154"/>
      <c r="M241" s="159"/>
      <c r="T241" s="160"/>
      <c r="AT241" s="155" t="s">
        <v>179</v>
      </c>
      <c r="AU241" s="155" t="s">
        <v>95</v>
      </c>
      <c r="AV241" s="13" t="s">
        <v>89</v>
      </c>
      <c r="AW241" s="13" t="s">
        <v>39</v>
      </c>
      <c r="AX241" s="13" t="s">
        <v>78</v>
      </c>
      <c r="AY241" s="155" t="s">
        <v>169</v>
      </c>
    </row>
    <row r="242" spans="2:65" s="14" customFormat="1" ht="12">
      <c r="B242" s="161"/>
      <c r="D242" s="148" t="s">
        <v>179</v>
      </c>
      <c r="E242" s="162" t="s">
        <v>34</v>
      </c>
      <c r="F242" s="163" t="s">
        <v>195</v>
      </c>
      <c r="H242" s="164">
        <v>0.26800000000000002</v>
      </c>
      <c r="I242" s="165"/>
      <c r="L242" s="161"/>
      <c r="M242" s="166"/>
      <c r="T242" s="167"/>
      <c r="AT242" s="162" t="s">
        <v>179</v>
      </c>
      <c r="AU242" s="162" t="s">
        <v>95</v>
      </c>
      <c r="AV242" s="14" t="s">
        <v>177</v>
      </c>
      <c r="AW242" s="14" t="s">
        <v>39</v>
      </c>
      <c r="AX242" s="14" t="s">
        <v>83</v>
      </c>
      <c r="AY242" s="162" t="s">
        <v>169</v>
      </c>
    </row>
    <row r="243" spans="2:65" s="1" customFormat="1" ht="16.5" customHeight="1">
      <c r="B243" s="35"/>
      <c r="C243" s="134" t="s">
        <v>293</v>
      </c>
      <c r="D243" s="134" t="s">
        <v>172</v>
      </c>
      <c r="E243" s="135" t="s">
        <v>351</v>
      </c>
      <c r="F243" s="136" t="s">
        <v>352</v>
      </c>
      <c r="G243" s="137" t="s">
        <v>175</v>
      </c>
      <c r="H243" s="138">
        <v>1.2250000000000001</v>
      </c>
      <c r="I243" s="139"/>
      <c r="J243" s="140">
        <f>ROUND(I243*H243,2)</f>
        <v>0</v>
      </c>
      <c r="K243" s="136" t="s">
        <v>34</v>
      </c>
      <c r="L243" s="35"/>
      <c r="M243" s="141" t="s">
        <v>34</v>
      </c>
      <c r="N243" s="142" t="s">
        <v>49</v>
      </c>
      <c r="P243" s="143">
        <f>O243*H243</f>
        <v>0</v>
      </c>
      <c r="Q243" s="143">
        <v>2.64E-3</v>
      </c>
      <c r="R243" s="143">
        <f>Q243*H243</f>
        <v>3.2340000000000003E-3</v>
      </c>
      <c r="S243" s="143">
        <v>0</v>
      </c>
      <c r="T243" s="144">
        <f>S243*H243</f>
        <v>0</v>
      </c>
      <c r="AR243" s="145" t="s">
        <v>177</v>
      </c>
      <c r="AT243" s="145" t="s">
        <v>172</v>
      </c>
      <c r="AU243" s="145" t="s">
        <v>95</v>
      </c>
      <c r="AY243" s="19" t="s">
        <v>169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9" t="s">
        <v>83</v>
      </c>
      <c r="BK243" s="146">
        <f>ROUND(I243*H243,2)</f>
        <v>0</v>
      </c>
      <c r="BL243" s="19" t="s">
        <v>177</v>
      </c>
      <c r="BM243" s="145" t="s">
        <v>353</v>
      </c>
    </row>
    <row r="244" spans="2:65" s="12" customFormat="1" ht="12">
      <c r="B244" s="147"/>
      <c r="D244" s="148" t="s">
        <v>179</v>
      </c>
      <c r="E244" s="149" t="s">
        <v>34</v>
      </c>
      <c r="F244" s="150" t="s">
        <v>354</v>
      </c>
      <c r="H244" s="149" t="s">
        <v>34</v>
      </c>
      <c r="I244" s="151"/>
      <c r="L244" s="147"/>
      <c r="M244" s="152"/>
      <c r="T244" s="153"/>
      <c r="AT244" s="149" t="s">
        <v>179</v>
      </c>
      <c r="AU244" s="149" t="s">
        <v>95</v>
      </c>
      <c r="AV244" s="12" t="s">
        <v>83</v>
      </c>
      <c r="AW244" s="12" t="s">
        <v>39</v>
      </c>
      <c r="AX244" s="12" t="s">
        <v>78</v>
      </c>
      <c r="AY244" s="149" t="s">
        <v>169</v>
      </c>
    </row>
    <row r="245" spans="2:65" s="12" customFormat="1" ht="12">
      <c r="B245" s="147"/>
      <c r="D245" s="148" t="s">
        <v>179</v>
      </c>
      <c r="E245" s="149" t="s">
        <v>34</v>
      </c>
      <c r="F245" s="150" t="s">
        <v>349</v>
      </c>
      <c r="H245" s="149" t="s">
        <v>34</v>
      </c>
      <c r="I245" s="151"/>
      <c r="L245" s="147"/>
      <c r="M245" s="152"/>
      <c r="T245" s="153"/>
      <c r="AT245" s="149" t="s">
        <v>179</v>
      </c>
      <c r="AU245" s="149" t="s">
        <v>95</v>
      </c>
      <c r="AV245" s="12" t="s">
        <v>83</v>
      </c>
      <c r="AW245" s="12" t="s">
        <v>39</v>
      </c>
      <c r="AX245" s="12" t="s">
        <v>78</v>
      </c>
      <c r="AY245" s="149" t="s">
        <v>169</v>
      </c>
    </row>
    <row r="246" spans="2:65" s="13" customFormat="1" ht="12">
      <c r="B246" s="154"/>
      <c r="D246" s="148" t="s">
        <v>179</v>
      </c>
      <c r="E246" s="155" t="s">
        <v>34</v>
      </c>
      <c r="F246" s="156" t="s">
        <v>355</v>
      </c>
      <c r="H246" s="157">
        <v>1.2250000000000001</v>
      </c>
      <c r="I246" s="158"/>
      <c r="L246" s="154"/>
      <c r="M246" s="159"/>
      <c r="T246" s="160"/>
      <c r="AT246" s="155" t="s">
        <v>179</v>
      </c>
      <c r="AU246" s="155" t="s">
        <v>95</v>
      </c>
      <c r="AV246" s="13" t="s">
        <v>89</v>
      </c>
      <c r="AW246" s="13" t="s">
        <v>39</v>
      </c>
      <c r="AX246" s="13" t="s">
        <v>78</v>
      </c>
      <c r="AY246" s="155" t="s">
        <v>169</v>
      </c>
    </row>
    <row r="247" spans="2:65" s="14" customFormat="1" ht="12">
      <c r="B247" s="161"/>
      <c r="D247" s="148" t="s">
        <v>179</v>
      </c>
      <c r="E247" s="162" t="s">
        <v>34</v>
      </c>
      <c r="F247" s="163" t="s">
        <v>195</v>
      </c>
      <c r="H247" s="164">
        <v>1.2250000000000001</v>
      </c>
      <c r="I247" s="165"/>
      <c r="L247" s="161"/>
      <c r="M247" s="166"/>
      <c r="T247" s="167"/>
      <c r="AT247" s="162" t="s">
        <v>179</v>
      </c>
      <c r="AU247" s="162" t="s">
        <v>95</v>
      </c>
      <c r="AV247" s="14" t="s">
        <v>177</v>
      </c>
      <c r="AW247" s="14" t="s">
        <v>39</v>
      </c>
      <c r="AX247" s="14" t="s">
        <v>83</v>
      </c>
      <c r="AY247" s="162" t="s">
        <v>169</v>
      </c>
    </row>
    <row r="248" spans="2:65" s="1" customFormat="1" ht="16.5" customHeight="1">
      <c r="B248" s="35"/>
      <c r="C248" s="134" t="s">
        <v>356</v>
      </c>
      <c r="D248" s="134" t="s">
        <v>172</v>
      </c>
      <c r="E248" s="135" t="s">
        <v>357</v>
      </c>
      <c r="F248" s="136" t="s">
        <v>358</v>
      </c>
      <c r="G248" s="137" t="s">
        <v>175</v>
      </c>
      <c r="H248" s="138">
        <v>1.2250000000000001</v>
      </c>
      <c r="I248" s="139"/>
      <c r="J248" s="140">
        <f>ROUND(I248*H248,2)</f>
        <v>0</v>
      </c>
      <c r="K248" s="136" t="s">
        <v>34</v>
      </c>
      <c r="L248" s="35"/>
      <c r="M248" s="141" t="s">
        <v>34</v>
      </c>
      <c r="N248" s="142" t="s">
        <v>49</v>
      </c>
      <c r="P248" s="143">
        <f>O248*H248</f>
        <v>0</v>
      </c>
      <c r="Q248" s="143">
        <v>0</v>
      </c>
      <c r="R248" s="143">
        <f>Q248*H248</f>
        <v>0</v>
      </c>
      <c r="S248" s="143">
        <v>0</v>
      </c>
      <c r="T248" s="144">
        <f>S248*H248</f>
        <v>0</v>
      </c>
      <c r="AR248" s="145" t="s">
        <v>177</v>
      </c>
      <c r="AT248" s="145" t="s">
        <v>172</v>
      </c>
      <c r="AU248" s="145" t="s">
        <v>95</v>
      </c>
      <c r="AY248" s="19" t="s">
        <v>169</v>
      </c>
      <c r="BE248" s="146">
        <f>IF(N248="základní",J248,0)</f>
        <v>0</v>
      </c>
      <c r="BF248" s="146">
        <f>IF(N248="snížená",J248,0)</f>
        <v>0</v>
      </c>
      <c r="BG248" s="146">
        <f>IF(N248="zákl. přenesená",J248,0)</f>
        <v>0</v>
      </c>
      <c r="BH248" s="146">
        <f>IF(N248="sníž. přenesená",J248,0)</f>
        <v>0</v>
      </c>
      <c r="BI248" s="146">
        <f>IF(N248="nulová",J248,0)</f>
        <v>0</v>
      </c>
      <c r="BJ248" s="19" t="s">
        <v>83</v>
      </c>
      <c r="BK248" s="146">
        <f>ROUND(I248*H248,2)</f>
        <v>0</v>
      </c>
      <c r="BL248" s="19" t="s">
        <v>177</v>
      </c>
      <c r="BM248" s="145" t="s">
        <v>359</v>
      </c>
    </row>
    <row r="249" spans="2:65" s="1" customFormat="1" ht="24.25" customHeight="1">
      <c r="B249" s="35"/>
      <c r="C249" s="134" t="s">
        <v>360</v>
      </c>
      <c r="D249" s="134" t="s">
        <v>172</v>
      </c>
      <c r="E249" s="135" t="s">
        <v>361</v>
      </c>
      <c r="F249" s="136" t="s">
        <v>362</v>
      </c>
      <c r="G249" s="137" t="s">
        <v>253</v>
      </c>
      <c r="H249" s="138">
        <v>4.8000000000000001E-2</v>
      </c>
      <c r="I249" s="139"/>
      <c r="J249" s="140">
        <f>ROUND(I249*H249,2)</f>
        <v>0</v>
      </c>
      <c r="K249" s="136" t="s">
        <v>34</v>
      </c>
      <c r="L249" s="35"/>
      <c r="M249" s="141" t="s">
        <v>34</v>
      </c>
      <c r="N249" s="142" t="s">
        <v>49</v>
      </c>
      <c r="P249" s="143">
        <f>O249*H249</f>
        <v>0</v>
      </c>
      <c r="Q249" s="143">
        <v>1.06277</v>
      </c>
      <c r="R249" s="143">
        <f>Q249*H249</f>
        <v>5.1012960000000003E-2</v>
      </c>
      <c r="S249" s="143">
        <v>0</v>
      </c>
      <c r="T249" s="144">
        <f>S249*H249</f>
        <v>0</v>
      </c>
      <c r="AR249" s="145" t="s">
        <v>177</v>
      </c>
      <c r="AT249" s="145" t="s">
        <v>172</v>
      </c>
      <c r="AU249" s="145" t="s">
        <v>95</v>
      </c>
      <c r="AY249" s="19" t="s">
        <v>169</v>
      </c>
      <c r="BE249" s="146">
        <f>IF(N249="základní",J249,0)</f>
        <v>0</v>
      </c>
      <c r="BF249" s="146">
        <f>IF(N249="snížená",J249,0)</f>
        <v>0</v>
      </c>
      <c r="BG249" s="146">
        <f>IF(N249="zákl. přenesená",J249,0)</f>
        <v>0</v>
      </c>
      <c r="BH249" s="146">
        <f>IF(N249="sníž. přenesená",J249,0)</f>
        <v>0</v>
      </c>
      <c r="BI249" s="146">
        <f>IF(N249="nulová",J249,0)</f>
        <v>0</v>
      </c>
      <c r="BJ249" s="19" t="s">
        <v>83</v>
      </c>
      <c r="BK249" s="146">
        <f>ROUND(I249*H249,2)</f>
        <v>0</v>
      </c>
      <c r="BL249" s="19" t="s">
        <v>177</v>
      </c>
      <c r="BM249" s="145" t="s">
        <v>363</v>
      </c>
    </row>
    <row r="250" spans="2:65" s="12" customFormat="1" ht="24">
      <c r="B250" s="147"/>
      <c r="D250" s="148" t="s">
        <v>179</v>
      </c>
      <c r="E250" s="149" t="s">
        <v>34</v>
      </c>
      <c r="F250" s="150" t="s">
        <v>364</v>
      </c>
      <c r="H250" s="149" t="s">
        <v>34</v>
      </c>
      <c r="I250" s="151"/>
      <c r="L250" s="147"/>
      <c r="M250" s="152"/>
      <c r="T250" s="153"/>
      <c r="AT250" s="149" t="s">
        <v>179</v>
      </c>
      <c r="AU250" s="149" t="s">
        <v>95</v>
      </c>
      <c r="AV250" s="12" t="s">
        <v>83</v>
      </c>
      <c r="AW250" s="12" t="s">
        <v>39</v>
      </c>
      <c r="AX250" s="12" t="s">
        <v>78</v>
      </c>
      <c r="AY250" s="149" t="s">
        <v>169</v>
      </c>
    </row>
    <row r="251" spans="2:65" s="12" customFormat="1" ht="12">
      <c r="B251" s="147"/>
      <c r="D251" s="148" t="s">
        <v>179</v>
      </c>
      <c r="E251" s="149" t="s">
        <v>34</v>
      </c>
      <c r="F251" s="150" t="s">
        <v>365</v>
      </c>
      <c r="H251" s="149" t="s">
        <v>34</v>
      </c>
      <c r="I251" s="151"/>
      <c r="L251" s="147"/>
      <c r="M251" s="152"/>
      <c r="T251" s="153"/>
      <c r="AT251" s="149" t="s">
        <v>179</v>
      </c>
      <c r="AU251" s="149" t="s">
        <v>95</v>
      </c>
      <c r="AV251" s="12" t="s">
        <v>83</v>
      </c>
      <c r="AW251" s="12" t="s">
        <v>39</v>
      </c>
      <c r="AX251" s="12" t="s">
        <v>78</v>
      </c>
      <c r="AY251" s="149" t="s">
        <v>169</v>
      </c>
    </row>
    <row r="252" spans="2:65" s="13" customFormat="1" ht="12">
      <c r="B252" s="154"/>
      <c r="D252" s="148" t="s">
        <v>179</v>
      </c>
      <c r="E252" s="155" t="s">
        <v>34</v>
      </c>
      <c r="F252" s="156" t="s">
        <v>366</v>
      </c>
      <c r="H252" s="157">
        <v>4.8000000000000001E-2</v>
      </c>
      <c r="I252" s="158"/>
      <c r="L252" s="154"/>
      <c r="M252" s="159"/>
      <c r="T252" s="160"/>
      <c r="AT252" s="155" t="s">
        <v>179</v>
      </c>
      <c r="AU252" s="155" t="s">
        <v>95</v>
      </c>
      <c r="AV252" s="13" t="s">
        <v>89</v>
      </c>
      <c r="AW252" s="13" t="s">
        <v>39</v>
      </c>
      <c r="AX252" s="13" t="s">
        <v>78</v>
      </c>
      <c r="AY252" s="155" t="s">
        <v>169</v>
      </c>
    </row>
    <row r="253" spans="2:65" s="14" customFormat="1" ht="12">
      <c r="B253" s="161"/>
      <c r="D253" s="148" t="s">
        <v>179</v>
      </c>
      <c r="E253" s="162" t="s">
        <v>34</v>
      </c>
      <c r="F253" s="163" t="s">
        <v>195</v>
      </c>
      <c r="H253" s="164">
        <v>4.8000000000000001E-2</v>
      </c>
      <c r="I253" s="165"/>
      <c r="L253" s="161"/>
      <c r="M253" s="166"/>
      <c r="T253" s="167"/>
      <c r="AT253" s="162" t="s">
        <v>179</v>
      </c>
      <c r="AU253" s="162" t="s">
        <v>95</v>
      </c>
      <c r="AV253" s="14" t="s">
        <v>177</v>
      </c>
      <c r="AW253" s="14" t="s">
        <v>39</v>
      </c>
      <c r="AX253" s="14" t="s">
        <v>83</v>
      </c>
      <c r="AY253" s="162" t="s">
        <v>169</v>
      </c>
    </row>
    <row r="254" spans="2:65" s="1" customFormat="1" ht="44.25" customHeight="1">
      <c r="B254" s="35"/>
      <c r="C254" s="134" t="s">
        <v>367</v>
      </c>
      <c r="D254" s="134" t="s">
        <v>172</v>
      </c>
      <c r="E254" s="135" t="s">
        <v>368</v>
      </c>
      <c r="F254" s="136" t="s">
        <v>369</v>
      </c>
      <c r="G254" s="137" t="s">
        <v>175</v>
      </c>
      <c r="H254" s="138">
        <v>9.8000000000000007</v>
      </c>
      <c r="I254" s="139"/>
      <c r="J254" s="140">
        <f>ROUND(I254*H254,2)</f>
        <v>0</v>
      </c>
      <c r="K254" s="136" t="s">
        <v>204</v>
      </c>
      <c r="L254" s="35"/>
      <c r="M254" s="141" t="s">
        <v>34</v>
      </c>
      <c r="N254" s="142" t="s">
        <v>49</v>
      </c>
      <c r="P254" s="143">
        <f>O254*H254</f>
        <v>0</v>
      </c>
      <c r="Q254" s="143">
        <v>0.73404000000000003</v>
      </c>
      <c r="R254" s="143">
        <f>Q254*H254</f>
        <v>7.1935920000000007</v>
      </c>
      <c r="S254" s="143">
        <v>0</v>
      </c>
      <c r="T254" s="144">
        <f>S254*H254</f>
        <v>0</v>
      </c>
      <c r="AR254" s="145" t="s">
        <v>177</v>
      </c>
      <c r="AT254" s="145" t="s">
        <v>172</v>
      </c>
      <c r="AU254" s="145" t="s">
        <v>95</v>
      </c>
      <c r="AY254" s="19" t="s">
        <v>169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9" t="s">
        <v>83</v>
      </c>
      <c r="BK254" s="146">
        <f>ROUND(I254*H254,2)</f>
        <v>0</v>
      </c>
      <c r="BL254" s="19" t="s">
        <v>177</v>
      </c>
      <c r="BM254" s="145" t="s">
        <v>370</v>
      </c>
    </row>
    <row r="255" spans="2:65" s="1" customFormat="1" ht="11">
      <c r="B255" s="35"/>
      <c r="D255" s="168" t="s">
        <v>206</v>
      </c>
      <c r="F255" s="169" t="s">
        <v>371</v>
      </c>
      <c r="I255" s="170"/>
      <c r="L255" s="35"/>
      <c r="M255" s="171"/>
      <c r="T255" s="56"/>
      <c r="AT255" s="19" t="s">
        <v>206</v>
      </c>
      <c r="AU255" s="19" t="s">
        <v>95</v>
      </c>
    </row>
    <row r="256" spans="2:65" s="12" customFormat="1" ht="12">
      <c r="B256" s="147"/>
      <c r="D256" s="148" t="s">
        <v>179</v>
      </c>
      <c r="E256" s="149" t="s">
        <v>34</v>
      </c>
      <c r="F256" s="150" t="s">
        <v>372</v>
      </c>
      <c r="H256" s="149" t="s">
        <v>34</v>
      </c>
      <c r="I256" s="151"/>
      <c r="L256" s="147"/>
      <c r="M256" s="152"/>
      <c r="T256" s="153"/>
      <c r="AT256" s="149" t="s">
        <v>179</v>
      </c>
      <c r="AU256" s="149" t="s">
        <v>95</v>
      </c>
      <c r="AV256" s="12" t="s">
        <v>83</v>
      </c>
      <c r="AW256" s="12" t="s">
        <v>39</v>
      </c>
      <c r="AX256" s="12" t="s">
        <v>78</v>
      </c>
      <c r="AY256" s="149" t="s">
        <v>169</v>
      </c>
    </row>
    <row r="257" spans="2:65" s="13" customFormat="1" ht="12">
      <c r="B257" s="154"/>
      <c r="D257" s="148" t="s">
        <v>179</v>
      </c>
      <c r="E257" s="155" t="s">
        <v>34</v>
      </c>
      <c r="F257" s="156" t="s">
        <v>373</v>
      </c>
      <c r="H257" s="157">
        <v>9.8000000000000007</v>
      </c>
      <c r="I257" s="158"/>
      <c r="L257" s="154"/>
      <c r="M257" s="159"/>
      <c r="T257" s="160"/>
      <c r="AT257" s="155" t="s">
        <v>179</v>
      </c>
      <c r="AU257" s="155" t="s">
        <v>95</v>
      </c>
      <c r="AV257" s="13" t="s">
        <v>89</v>
      </c>
      <c r="AW257" s="13" t="s">
        <v>39</v>
      </c>
      <c r="AX257" s="13" t="s">
        <v>83</v>
      </c>
      <c r="AY257" s="155" t="s">
        <v>169</v>
      </c>
    </row>
    <row r="258" spans="2:65" s="1" customFormat="1" ht="49" customHeight="1">
      <c r="B258" s="35"/>
      <c r="C258" s="134" t="s">
        <v>374</v>
      </c>
      <c r="D258" s="134" t="s">
        <v>172</v>
      </c>
      <c r="E258" s="135" t="s">
        <v>375</v>
      </c>
      <c r="F258" s="136" t="s">
        <v>376</v>
      </c>
      <c r="G258" s="137" t="s">
        <v>253</v>
      </c>
      <c r="H258" s="138">
        <v>1.2</v>
      </c>
      <c r="I258" s="139"/>
      <c r="J258" s="140">
        <f>ROUND(I258*H258,2)</f>
        <v>0</v>
      </c>
      <c r="K258" s="136" t="s">
        <v>204</v>
      </c>
      <c r="L258" s="35"/>
      <c r="M258" s="141" t="s">
        <v>34</v>
      </c>
      <c r="N258" s="142" t="s">
        <v>49</v>
      </c>
      <c r="P258" s="143">
        <f>O258*H258</f>
        <v>0</v>
      </c>
      <c r="Q258" s="143">
        <v>1.06277</v>
      </c>
      <c r="R258" s="143">
        <f>Q258*H258</f>
        <v>1.2753239999999999</v>
      </c>
      <c r="S258" s="143">
        <v>0</v>
      </c>
      <c r="T258" s="144">
        <f>S258*H258</f>
        <v>0</v>
      </c>
      <c r="AR258" s="145" t="s">
        <v>177</v>
      </c>
      <c r="AT258" s="145" t="s">
        <v>172</v>
      </c>
      <c r="AU258" s="145" t="s">
        <v>95</v>
      </c>
      <c r="AY258" s="19" t="s">
        <v>169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9" t="s">
        <v>83</v>
      </c>
      <c r="BK258" s="146">
        <f>ROUND(I258*H258,2)</f>
        <v>0</v>
      </c>
      <c r="BL258" s="19" t="s">
        <v>177</v>
      </c>
      <c r="BM258" s="145" t="s">
        <v>377</v>
      </c>
    </row>
    <row r="259" spans="2:65" s="1" customFormat="1" ht="11">
      <c r="B259" s="35"/>
      <c r="D259" s="168" t="s">
        <v>206</v>
      </c>
      <c r="F259" s="169" t="s">
        <v>378</v>
      </c>
      <c r="I259" s="170"/>
      <c r="L259" s="35"/>
      <c r="M259" s="171"/>
      <c r="T259" s="56"/>
      <c r="AT259" s="19" t="s">
        <v>206</v>
      </c>
      <c r="AU259" s="19" t="s">
        <v>95</v>
      </c>
    </row>
    <row r="260" spans="2:65" s="13" customFormat="1" ht="12">
      <c r="B260" s="154"/>
      <c r="D260" s="148" t="s">
        <v>179</v>
      </c>
      <c r="E260" s="155" t="s">
        <v>34</v>
      </c>
      <c r="F260" s="156" t="s">
        <v>379</v>
      </c>
      <c r="H260" s="157">
        <v>1.2</v>
      </c>
      <c r="I260" s="158"/>
      <c r="L260" s="154"/>
      <c r="M260" s="159"/>
      <c r="T260" s="160"/>
      <c r="AT260" s="155" t="s">
        <v>179</v>
      </c>
      <c r="AU260" s="155" t="s">
        <v>95</v>
      </c>
      <c r="AV260" s="13" t="s">
        <v>89</v>
      </c>
      <c r="AW260" s="13" t="s">
        <v>39</v>
      </c>
      <c r="AX260" s="13" t="s">
        <v>83</v>
      </c>
      <c r="AY260" s="155" t="s">
        <v>169</v>
      </c>
    </row>
    <row r="261" spans="2:65" s="11" customFormat="1" ht="22.75" customHeight="1">
      <c r="B261" s="122"/>
      <c r="D261" s="123" t="s">
        <v>77</v>
      </c>
      <c r="E261" s="132" t="s">
        <v>95</v>
      </c>
      <c r="F261" s="132" t="s">
        <v>380</v>
      </c>
      <c r="I261" s="125"/>
      <c r="J261" s="133">
        <f>BK261</f>
        <v>0</v>
      </c>
      <c r="L261" s="122"/>
      <c r="M261" s="127"/>
      <c r="P261" s="128">
        <f>SUM(P262:P339)</f>
        <v>0</v>
      </c>
      <c r="R261" s="128">
        <f>SUM(R262:R339)</f>
        <v>98.346850710000012</v>
      </c>
      <c r="T261" s="129">
        <f>SUM(T262:T339)</f>
        <v>0</v>
      </c>
      <c r="AR261" s="123" t="s">
        <v>83</v>
      </c>
      <c r="AT261" s="130" t="s">
        <v>77</v>
      </c>
      <c r="AU261" s="130" t="s">
        <v>83</v>
      </c>
      <c r="AY261" s="123" t="s">
        <v>169</v>
      </c>
      <c r="BK261" s="131">
        <f>SUM(BK262:BK339)</f>
        <v>0</v>
      </c>
    </row>
    <row r="262" spans="2:65" s="1" customFormat="1" ht="37.75" customHeight="1">
      <c r="B262" s="35"/>
      <c r="C262" s="134" t="s">
        <v>381</v>
      </c>
      <c r="D262" s="134" t="s">
        <v>172</v>
      </c>
      <c r="E262" s="135" t="s">
        <v>382</v>
      </c>
      <c r="F262" s="136" t="s">
        <v>383</v>
      </c>
      <c r="G262" s="137" t="s">
        <v>189</v>
      </c>
      <c r="H262" s="138">
        <v>3.544</v>
      </c>
      <c r="I262" s="139"/>
      <c r="J262" s="140">
        <f>ROUND(I262*H262,2)</f>
        <v>0</v>
      </c>
      <c r="K262" s="136" t="s">
        <v>204</v>
      </c>
      <c r="L262" s="35"/>
      <c r="M262" s="141" t="s">
        <v>34</v>
      </c>
      <c r="N262" s="142" t="s">
        <v>49</v>
      </c>
      <c r="P262" s="143">
        <f>O262*H262</f>
        <v>0</v>
      </c>
      <c r="Q262" s="143">
        <v>1.8774999999999999</v>
      </c>
      <c r="R262" s="143">
        <f>Q262*H262</f>
        <v>6.6538599999999999</v>
      </c>
      <c r="S262" s="143">
        <v>0</v>
      </c>
      <c r="T262" s="144">
        <f>S262*H262</f>
        <v>0</v>
      </c>
      <c r="AR262" s="145" t="s">
        <v>177</v>
      </c>
      <c r="AT262" s="145" t="s">
        <v>172</v>
      </c>
      <c r="AU262" s="145" t="s">
        <v>89</v>
      </c>
      <c r="AY262" s="19" t="s">
        <v>169</v>
      </c>
      <c r="BE262" s="146">
        <f>IF(N262="základní",J262,0)</f>
        <v>0</v>
      </c>
      <c r="BF262" s="146">
        <f>IF(N262="snížená",J262,0)</f>
        <v>0</v>
      </c>
      <c r="BG262" s="146">
        <f>IF(N262="zákl. přenesená",J262,0)</f>
        <v>0</v>
      </c>
      <c r="BH262" s="146">
        <f>IF(N262="sníž. přenesená",J262,0)</f>
        <v>0</v>
      </c>
      <c r="BI262" s="146">
        <f>IF(N262="nulová",J262,0)</f>
        <v>0</v>
      </c>
      <c r="BJ262" s="19" t="s">
        <v>83</v>
      </c>
      <c r="BK262" s="146">
        <f>ROUND(I262*H262,2)</f>
        <v>0</v>
      </c>
      <c r="BL262" s="19" t="s">
        <v>177</v>
      </c>
      <c r="BM262" s="145" t="s">
        <v>384</v>
      </c>
    </row>
    <row r="263" spans="2:65" s="1" customFormat="1" ht="11">
      <c r="B263" s="35"/>
      <c r="D263" s="168" t="s">
        <v>206</v>
      </c>
      <c r="F263" s="169" t="s">
        <v>385</v>
      </c>
      <c r="I263" s="170"/>
      <c r="L263" s="35"/>
      <c r="M263" s="171"/>
      <c r="T263" s="56"/>
      <c r="AT263" s="19" t="s">
        <v>206</v>
      </c>
      <c r="AU263" s="19" t="s">
        <v>89</v>
      </c>
    </row>
    <row r="264" spans="2:65" s="13" customFormat="1" ht="12">
      <c r="B264" s="154"/>
      <c r="D264" s="148" t="s">
        <v>179</v>
      </c>
      <c r="E264" s="155" t="s">
        <v>34</v>
      </c>
      <c r="F264" s="156" t="s">
        <v>386</v>
      </c>
      <c r="H264" s="157">
        <v>0.5</v>
      </c>
      <c r="I264" s="158"/>
      <c r="L264" s="154"/>
      <c r="M264" s="159"/>
      <c r="T264" s="160"/>
      <c r="AT264" s="155" t="s">
        <v>179</v>
      </c>
      <c r="AU264" s="155" t="s">
        <v>89</v>
      </c>
      <c r="AV264" s="13" t="s">
        <v>89</v>
      </c>
      <c r="AW264" s="13" t="s">
        <v>39</v>
      </c>
      <c r="AX264" s="13" t="s">
        <v>78</v>
      </c>
      <c r="AY264" s="155" t="s">
        <v>169</v>
      </c>
    </row>
    <row r="265" spans="2:65" s="12" customFormat="1" ht="12">
      <c r="B265" s="147"/>
      <c r="D265" s="148" t="s">
        <v>179</v>
      </c>
      <c r="E265" s="149" t="s">
        <v>34</v>
      </c>
      <c r="F265" s="150" t="s">
        <v>387</v>
      </c>
      <c r="H265" s="149" t="s">
        <v>34</v>
      </c>
      <c r="I265" s="151"/>
      <c r="L265" s="147"/>
      <c r="M265" s="152"/>
      <c r="T265" s="153"/>
      <c r="AT265" s="149" t="s">
        <v>179</v>
      </c>
      <c r="AU265" s="149" t="s">
        <v>89</v>
      </c>
      <c r="AV265" s="12" t="s">
        <v>83</v>
      </c>
      <c r="AW265" s="12" t="s">
        <v>39</v>
      </c>
      <c r="AX265" s="12" t="s">
        <v>78</v>
      </c>
      <c r="AY265" s="149" t="s">
        <v>169</v>
      </c>
    </row>
    <row r="266" spans="2:65" s="13" customFormat="1" ht="12">
      <c r="B266" s="154"/>
      <c r="D266" s="148" t="s">
        <v>179</v>
      </c>
      <c r="E266" s="155" t="s">
        <v>34</v>
      </c>
      <c r="F266" s="156" t="s">
        <v>388</v>
      </c>
      <c r="H266" s="157">
        <v>2.2040000000000002</v>
      </c>
      <c r="I266" s="158"/>
      <c r="L266" s="154"/>
      <c r="M266" s="159"/>
      <c r="T266" s="160"/>
      <c r="AT266" s="155" t="s">
        <v>179</v>
      </c>
      <c r="AU266" s="155" t="s">
        <v>89</v>
      </c>
      <c r="AV266" s="13" t="s">
        <v>89</v>
      </c>
      <c r="AW266" s="13" t="s">
        <v>39</v>
      </c>
      <c r="AX266" s="13" t="s">
        <v>78</v>
      </c>
      <c r="AY266" s="155" t="s">
        <v>169</v>
      </c>
    </row>
    <row r="267" spans="2:65" s="13" customFormat="1" ht="12">
      <c r="B267" s="154"/>
      <c r="D267" s="148" t="s">
        <v>179</v>
      </c>
      <c r="E267" s="155" t="s">
        <v>34</v>
      </c>
      <c r="F267" s="156" t="s">
        <v>389</v>
      </c>
      <c r="H267" s="157">
        <v>0.84</v>
      </c>
      <c r="I267" s="158"/>
      <c r="L267" s="154"/>
      <c r="M267" s="159"/>
      <c r="T267" s="160"/>
      <c r="AT267" s="155" t="s">
        <v>179</v>
      </c>
      <c r="AU267" s="155" t="s">
        <v>89</v>
      </c>
      <c r="AV267" s="13" t="s">
        <v>89</v>
      </c>
      <c r="AW267" s="13" t="s">
        <v>39</v>
      </c>
      <c r="AX267" s="13" t="s">
        <v>78</v>
      </c>
      <c r="AY267" s="155" t="s">
        <v>169</v>
      </c>
    </row>
    <row r="268" spans="2:65" s="14" customFormat="1" ht="12">
      <c r="B268" s="161"/>
      <c r="D268" s="148" t="s">
        <v>179</v>
      </c>
      <c r="E268" s="162" t="s">
        <v>34</v>
      </c>
      <c r="F268" s="163" t="s">
        <v>195</v>
      </c>
      <c r="H268" s="164">
        <v>3.544</v>
      </c>
      <c r="I268" s="165"/>
      <c r="L268" s="161"/>
      <c r="M268" s="166"/>
      <c r="T268" s="167"/>
      <c r="AT268" s="162" t="s">
        <v>179</v>
      </c>
      <c r="AU268" s="162" t="s">
        <v>89</v>
      </c>
      <c r="AV268" s="14" t="s">
        <v>177</v>
      </c>
      <c r="AW268" s="14" t="s">
        <v>39</v>
      </c>
      <c r="AX268" s="14" t="s">
        <v>83</v>
      </c>
      <c r="AY268" s="162" t="s">
        <v>169</v>
      </c>
    </row>
    <row r="269" spans="2:65" s="1" customFormat="1" ht="37.75" customHeight="1">
      <c r="B269" s="35"/>
      <c r="C269" s="134" t="s">
        <v>390</v>
      </c>
      <c r="D269" s="134" t="s">
        <v>172</v>
      </c>
      <c r="E269" s="135" t="s">
        <v>391</v>
      </c>
      <c r="F269" s="136" t="s">
        <v>392</v>
      </c>
      <c r="G269" s="137" t="s">
        <v>175</v>
      </c>
      <c r="H269" s="138">
        <v>53.993000000000002</v>
      </c>
      <c r="I269" s="139"/>
      <c r="J269" s="140">
        <f>ROUND(I269*H269,2)</f>
        <v>0</v>
      </c>
      <c r="K269" s="136" t="s">
        <v>204</v>
      </c>
      <c r="L269" s="35"/>
      <c r="M269" s="141" t="s">
        <v>34</v>
      </c>
      <c r="N269" s="142" t="s">
        <v>49</v>
      </c>
      <c r="P269" s="143">
        <f>O269*H269</f>
        <v>0</v>
      </c>
      <c r="Q269" s="143">
        <v>0.22897999999999999</v>
      </c>
      <c r="R269" s="143">
        <f>Q269*H269</f>
        <v>12.363317139999999</v>
      </c>
      <c r="S269" s="143">
        <v>0</v>
      </c>
      <c r="T269" s="144">
        <f>S269*H269</f>
        <v>0</v>
      </c>
      <c r="AR269" s="145" t="s">
        <v>177</v>
      </c>
      <c r="AT269" s="145" t="s">
        <v>172</v>
      </c>
      <c r="AU269" s="145" t="s">
        <v>89</v>
      </c>
      <c r="AY269" s="19" t="s">
        <v>169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9" t="s">
        <v>83</v>
      </c>
      <c r="BK269" s="146">
        <f>ROUND(I269*H269,2)</f>
        <v>0</v>
      </c>
      <c r="BL269" s="19" t="s">
        <v>177</v>
      </c>
      <c r="BM269" s="145" t="s">
        <v>393</v>
      </c>
    </row>
    <row r="270" spans="2:65" s="1" customFormat="1" ht="11">
      <c r="B270" s="35"/>
      <c r="D270" s="168" t="s">
        <v>206</v>
      </c>
      <c r="F270" s="169" t="s">
        <v>394</v>
      </c>
      <c r="I270" s="170"/>
      <c r="L270" s="35"/>
      <c r="M270" s="171"/>
      <c r="T270" s="56"/>
      <c r="AT270" s="19" t="s">
        <v>206</v>
      </c>
      <c r="AU270" s="19" t="s">
        <v>89</v>
      </c>
    </row>
    <row r="271" spans="2:65" s="13" customFormat="1" ht="12">
      <c r="B271" s="154"/>
      <c r="D271" s="148" t="s">
        <v>179</v>
      </c>
      <c r="E271" s="155" t="s">
        <v>34</v>
      </c>
      <c r="F271" s="156" t="s">
        <v>395</v>
      </c>
      <c r="H271" s="157">
        <v>62.493000000000002</v>
      </c>
      <c r="I271" s="158"/>
      <c r="L271" s="154"/>
      <c r="M271" s="159"/>
      <c r="T271" s="160"/>
      <c r="AT271" s="155" t="s">
        <v>179</v>
      </c>
      <c r="AU271" s="155" t="s">
        <v>89</v>
      </c>
      <c r="AV271" s="13" t="s">
        <v>89</v>
      </c>
      <c r="AW271" s="13" t="s">
        <v>39</v>
      </c>
      <c r="AX271" s="13" t="s">
        <v>78</v>
      </c>
      <c r="AY271" s="155" t="s">
        <v>169</v>
      </c>
    </row>
    <row r="272" spans="2:65" s="13" customFormat="1" ht="12">
      <c r="B272" s="154"/>
      <c r="D272" s="148" t="s">
        <v>179</v>
      </c>
      <c r="E272" s="155" t="s">
        <v>34</v>
      </c>
      <c r="F272" s="156" t="s">
        <v>396</v>
      </c>
      <c r="H272" s="157">
        <v>-8.5</v>
      </c>
      <c r="I272" s="158"/>
      <c r="L272" s="154"/>
      <c r="M272" s="159"/>
      <c r="T272" s="160"/>
      <c r="AT272" s="155" t="s">
        <v>179</v>
      </c>
      <c r="AU272" s="155" t="s">
        <v>89</v>
      </c>
      <c r="AV272" s="13" t="s">
        <v>89</v>
      </c>
      <c r="AW272" s="13" t="s">
        <v>39</v>
      </c>
      <c r="AX272" s="13" t="s">
        <v>78</v>
      </c>
      <c r="AY272" s="155" t="s">
        <v>169</v>
      </c>
    </row>
    <row r="273" spans="2:65" s="14" customFormat="1" ht="12">
      <c r="B273" s="161"/>
      <c r="D273" s="148" t="s">
        <v>179</v>
      </c>
      <c r="E273" s="162" t="s">
        <v>34</v>
      </c>
      <c r="F273" s="163" t="s">
        <v>195</v>
      </c>
      <c r="H273" s="164">
        <v>53.993000000000002</v>
      </c>
      <c r="I273" s="165"/>
      <c r="L273" s="161"/>
      <c r="M273" s="166"/>
      <c r="T273" s="167"/>
      <c r="AT273" s="162" t="s">
        <v>179</v>
      </c>
      <c r="AU273" s="162" t="s">
        <v>89</v>
      </c>
      <c r="AV273" s="14" t="s">
        <v>177</v>
      </c>
      <c r="AW273" s="14" t="s">
        <v>39</v>
      </c>
      <c r="AX273" s="14" t="s">
        <v>83</v>
      </c>
      <c r="AY273" s="162" t="s">
        <v>169</v>
      </c>
    </row>
    <row r="274" spans="2:65" s="1" customFormat="1" ht="37.75" customHeight="1">
      <c r="B274" s="35"/>
      <c r="C274" s="134" t="s">
        <v>397</v>
      </c>
      <c r="D274" s="134" t="s">
        <v>172</v>
      </c>
      <c r="E274" s="135" t="s">
        <v>398</v>
      </c>
      <c r="F274" s="136" t="s">
        <v>399</v>
      </c>
      <c r="G274" s="137" t="s">
        <v>175</v>
      </c>
      <c r="H274" s="138">
        <v>239.83</v>
      </c>
      <c r="I274" s="139"/>
      <c r="J274" s="140">
        <f>ROUND(I274*H274,2)</f>
        <v>0</v>
      </c>
      <c r="K274" s="136" t="s">
        <v>204</v>
      </c>
      <c r="L274" s="35"/>
      <c r="M274" s="141" t="s">
        <v>34</v>
      </c>
      <c r="N274" s="142" t="s">
        <v>49</v>
      </c>
      <c r="P274" s="143">
        <f>O274*H274</f>
        <v>0</v>
      </c>
      <c r="Q274" s="143">
        <v>0.26878000000000002</v>
      </c>
      <c r="R274" s="143">
        <f>Q274*H274</f>
        <v>64.461507400000002</v>
      </c>
      <c r="S274" s="143">
        <v>0</v>
      </c>
      <c r="T274" s="144">
        <f>S274*H274</f>
        <v>0</v>
      </c>
      <c r="AR274" s="145" t="s">
        <v>177</v>
      </c>
      <c r="AT274" s="145" t="s">
        <v>172</v>
      </c>
      <c r="AU274" s="145" t="s">
        <v>89</v>
      </c>
      <c r="AY274" s="19" t="s">
        <v>169</v>
      </c>
      <c r="BE274" s="146">
        <f>IF(N274="základní",J274,0)</f>
        <v>0</v>
      </c>
      <c r="BF274" s="146">
        <f>IF(N274="snížená",J274,0)</f>
        <v>0</v>
      </c>
      <c r="BG274" s="146">
        <f>IF(N274="zákl. přenesená",J274,0)</f>
        <v>0</v>
      </c>
      <c r="BH274" s="146">
        <f>IF(N274="sníž. přenesená",J274,0)</f>
        <v>0</v>
      </c>
      <c r="BI274" s="146">
        <f>IF(N274="nulová",J274,0)</f>
        <v>0</v>
      </c>
      <c r="BJ274" s="19" t="s">
        <v>83</v>
      </c>
      <c r="BK274" s="146">
        <f>ROUND(I274*H274,2)</f>
        <v>0</v>
      </c>
      <c r="BL274" s="19" t="s">
        <v>177</v>
      </c>
      <c r="BM274" s="145" t="s">
        <v>400</v>
      </c>
    </row>
    <row r="275" spans="2:65" s="1" customFormat="1" ht="11">
      <c r="B275" s="35"/>
      <c r="D275" s="168" t="s">
        <v>206</v>
      </c>
      <c r="F275" s="169" t="s">
        <v>401</v>
      </c>
      <c r="I275" s="170"/>
      <c r="L275" s="35"/>
      <c r="M275" s="171"/>
      <c r="T275" s="56"/>
      <c r="AT275" s="19" t="s">
        <v>206</v>
      </c>
      <c r="AU275" s="19" t="s">
        <v>89</v>
      </c>
    </row>
    <row r="276" spans="2:65" s="12" customFormat="1" ht="12">
      <c r="B276" s="147"/>
      <c r="D276" s="148" t="s">
        <v>179</v>
      </c>
      <c r="E276" s="149" t="s">
        <v>34</v>
      </c>
      <c r="F276" s="150" t="s">
        <v>402</v>
      </c>
      <c r="H276" s="149" t="s">
        <v>34</v>
      </c>
      <c r="I276" s="151"/>
      <c r="L276" s="147"/>
      <c r="M276" s="152"/>
      <c r="T276" s="153"/>
      <c r="AT276" s="149" t="s">
        <v>179</v>
      </c>
      <c r="AU276" s="149" t="s">
        <v>89</v>
      </c>
      <c r="AV276" s="12" t="s">
        <v>83</v>
      </c>
      <c r="AW276" s="12" t="s">
        <v>39</v>
      </c>
      <c r="AX276" s="12" t="s">
        <v>78</v>
      </c>
      <c r="AY276" s="149" t="s">
        <v>169</v>
      </c>
    </row>
    <row r="277" spans="2:65" s="13" customFormat="1" ht="12">
      <c r="B277" s="154"/>
      <c r="D277" s="148" t="s">
        <v>179</v>
      </c>
      <c r="E277" s="155" t="s">
        <v>34</v>
      </c>
      <c r="F277" s="156" t="s">
        <v>403</v>
      </c>
      <c r="H277" s="157">
        <v>46.588000000000001</v>
      </c>
      <c r="I277" s="158"/>
      <c r="L277" s="154"/>
      <c r="M277" s="159"/>
      <c r="T277" s="160"/>
      <c r="AT277" s="155" t="s">
        <v>179</v>
      </c>
      <c r="AU277" s="155" t="s">
        <v>89</v>
      </c>
      <c r="AV277" s="13" t="s">
        <v>89</v>
      </c>
      <c r="AW277" s="13" t="s">
        <v>39</v>
      </c>
      <c r="AX277" s="13" t="s">
        <v>78</v>
      </c>
      <c r="AY277" s="155" t="s">
        <v>169</v>
      </c>
    </row>
    <row r="278" spans="2:65" s="13" customFormat="1" ht="12">
      <c r="B278" s="154"/>
      <c r="D278" s="148" t="s">
        <v>179</v>
      </c>
      <c r="E278" s="155" t="s">
        <v>34</v>
      </c>
      <c r="F278" s="156" t="s">
        <v>404</v>
      </c>
      <c r="H278" s="157">
        <v>30.614999999999998</v>
      </c>
      <c r="I278" s="158"/>
      <c r="L278" s="154"/>
      <c r="M278" s="159"/>
      <c r="T278" s="160"/>
      <c r="AT278" s="155" t="s">
        <v>179</v>
      </c>
      <c r="AU278" s="155" t="s">
        <v>89</v>
      </c>
      <c r="AV278" s="13" t="s">
        <v>89</v>
      </c>
      <c r="AW278" s="13" t="s">
        <v>39</v>
      </c>
      <c r="AX278" s="13" t="s">
        <v>78</v>
      </c>
      <c r="AY278" s="155" t="s">
        <v>169</v>
      </c>
    </row>
    <row r="279" spans="2:65" s="13" customFormat="1" ht="12">
      <c r="B279" s="154"/>
      <c r="D279" s="148" t="s">
        <v>179</v>
      </c>
      <c r="E279" s="155" t="s">
        <v>34</v>
      </c>
      <c r="F279" s="156" t="s">
        <v>405</v>
      </c>
      <c r="H279" s="157">
        <v>4.5599999999999996</v>
      </c>
      <c r="I279" s="158"/>
      <c r="L279" s="154"/>
      <c r="M279" s="159"/>
      <c r="T279" s="160"/>
      <c r="AT279" s="155" t="s">
        <v>179</v>
      </c>
      <c r="AU279" s="155" t="s">
        <v>89</v>
      </c>
      <c r="AV279" s="13" t="s">
        <v>89</v>
      </c>
      <c r="AW279" s="13" t="s">
        <v>39</v>
      </c>
      <c r="AX279" s="13" t="s">
        <v>78</v>
      </c>
      <c r="AY279" s="155" t="s">
        <v>169</v>
      </c>
    </row>
    <row r="280" spans="2:65" s="13" customFormat="1" ht="12">
      <c r="B280" s="154"/>
      <c r="D280" s="148" t="s">
        <v>179</v>
      </c>
      <c r="E280" s="155" t="s">
        <v>34</v>
      </c>
      <c r="F280" s="156" t="s">
        <v>406</v>
      </c>
      <c r="H280" s="157">
        <v>44.3</v>
      </c>
      <c r="I280" s="158"/>
      <c r="L280" s="154"/>
      <c r="M280" s="159"/>
      <c r="T280" s="160"/>
      <c r="AT280" s="155" t="s">
        <v>179</v>
      </c>
      <c r="AU280" s="155" t="s">
        <v>89</v>
      </c>
      <c r="AV280" s="13" t="s">
        <v>89</v>
      </c>
      <c r="AW280" s="13" t="s">
        <v>39</v>
      </c>
      <c r="AX280" s="13" t="s">
        <v>78</v>
      </c>
      <c r="AY280" s="155" t="s">
        <v>169</v>
      </c>
    </row>
    <row r="281" spans="2:65" s="13" customFormat="1" ht="12">
      <c r="B281" s="154"/>
      <c r="D281" s="148" t="s">
        <v>179</v>
      </c>
      <c r="E281" s="155" t="s">
        <v>34</v>
      </c>
      <c r="F281" s="156" t="s">
        <v>407</v>
      </c>
      <c r="H281" s="157">
        <v>53.475999999999999</v>
      </c>
      <c r="I281" s="158"/>
      <c r="L281" s="154"/>
      <c r="M281" s="159"/>
      <c r="T281" s="160"/>
      <c r="AT281" s="155" t="s">
        <v>179</v>
      </c>
      <c r="AU281" s="155" t="s">
        <v>89</v>
      </c>
      <c r="AV281" s="13" t="s">
        <v>89</v>
      </c>
      <c r="AW281" s="13" t="s">
        <v>39</v>
      </c>
      <c r="AX281" s="13" t="s">
        <v>78</v>
      </c>
      <c r="AY281" s="155" t="s">
        <v>169</v>
      </c>
    </row>
    <row r="282" spans="2:65" s="13" customFormat="1" ht="12">
      <c r="B282" s="154"/>
      <c r="D282" s="148" t="s">
        <v>179</v>
      </c>
      <c r="E282" s="155" t="s">
        <v>34</v>
      </c>
      <c r="F282" s="156" t="s">
        <v>408</v>
      </c>
      <c r="H282" s="157">
        <v>54.579000000000001</v>
      </c>
      <c r="I282" s="158"/>
      <c r="L282" s="154"/>
      <c r="M282" s="159"/>
      <c r="T282" s="160"/>
      <c r="AT282" s="155" t="s">
        <v>179</v>
      </c>
      <c r="AU282" s="155" t="s">
        <v>89</v>
      </c>
      <c r="AV282" s="13" t="s">
        <v>89</v>
      </c>
      <c r="AW282" s="13" t="s">
        <v>39</v>
      </c>
      <c r="AX282" s="13" t="s">
        <v>78</v>
      </c>
      <c r="AY282" s="155" t="s">
        <v>169</v>
      </c>
    </row>
    <row r="283" spans="2:65" s="13" customFormat="1" ht="12">
      <c r="B283" s="154"/>
      <c r="D283" s="148" t="s">
        <v>179</v>
      </c>
      <c r="E283" s="155" t="s">
        <v>34</v>
      </c>
      <c r="F283" s="156" t="s">
        <v>409</v>
      </c>
      <c r="H283" s="157">
        <v>-18.2</v>
      </c>
      <c r="I283" s="158"/>
      <c r="L283" s="154"/>
      <c r="M283" s="159"/>
      <c r="T283" s="160"/>
      <c r="AT283" s="155" t="s">
        <v>179</v>
      </c>
      <c r="AU283" s="155" t="s">
        <v>89</v>
      </c>
      <c r="AV283" s="13" t="s">
        <v>89</v>
      </c>
      <c r="AW283" s="13" t="s">
        <v>39</v>
      </c>
      <c r="AX283" s="13" t="s">
        <v>78</v>
      </c>
      <c r="AY283" s="155" t="s">
        <v>169</v>
      </c>
    </row>
    <row r="284" spans="2:65" s="12" customFormat="1" ht="12">
      <c r="B284" s="147"/>
      <c r="D284" s="148" t="s">
        <v>179</v>
      </c>
      <c r="E284" s="149" t="s">
        <v>34</v>
      </c>
      <c r="F284" s="150" t="s">
        <v>410</v>
      </c>
      <c r="H284" s="149" t="s">
        <v>34</v>
      </c>
      <c r="I284" s="151"/>
      <c r="L284" s="147"/>
      <c r="M284" s="152"/>
      <c r="T284" s="153"/>
      <c r="AT284" s="149" t="s">
        <v>179</v>
      </c>
      <c r="AU284" s="149" t="s">
        <v>89</v>
      </c>
      <c r="AV284" s="12" t="s">
        <v>83</v>
      </c>
      <c r="AW284" s="12" t="s">
        <v>39</v>
      </c>
      <c r="AX284" s="12" t="s">
        <v>78</v>
      </c>
      <c r="AY284" s="149" t="s">
        <v>169</v>
      </c>
    </row>
    <row r="285" spans="2:65" s="13" customFormat="1" ht="12">
      <c r="B285" s="154"/>
      <c r="D285" s="148" t="s">
        <v>179</v>
      </c>
      <c r="E285" s="155" t="s">
        <v>34</v>
      </c>
      <c r="F285" s="156" t="s">
        <v>411</v>
      </c>
      <c r="H285" s="157">
        <v>5.52</v>
      </c>
      <c r="I285" s="158"/>
      <c r="L285" s="154"/>
      <c r="M285" s="159"/>
      <c r="T285" s="160"/>
      <c r="AT285" s="155" t="s">
        <v>179</v>
      </c>
      <c r="AU285" s="155" t="s">
        <v>89</v>
      </c>
      <c r="AV285" s="13" t="s">
        <v>89</v>
      </c>
      <c r="AW285" s="13" t="s">
        <v>39</v>
      </c>
      <c r="AX285" s="13" t="s">
        <v>78</v>
      </c>
      <c r="AY285" s="155" t="s">
        <v>169</v>
      </c>
    </row>
    <row r="286" spans="2:65" s="13" customFormat="1" ht="12">
      <c r="B286" s="154"/>
      <c r="D286" s="148" t="s">
        <v>179</v>
      </c>
      <c r="E286" s="155" t="s">
        <v>34</v>
      </c>
      <c r="F286" s="156" t="s">
        <v>412</v>
      </c>
      <c r="H286" s="157">
        <v>4.3499999999999996</v>
      </c>
      <c r="I286" s="158"/>
      <c r="L286" s="154"/>
      <c r="M286" s="159"/>
      <c r="T286" s="160"/>
      <c r="AT286" s="155" t="s">
        <v>179</v>
      </c>
      <c r="AU286" s="155" t="s">
        <v>89</v>
      </c>
      <c r="AV286" s="13" t="s">
        <v>89</v>
      </c>
      <c r="AW286" s="13" t="s">
        <v>39</v>
      </c>
      <c r="AX286" s="13" t="s">
        <v>78</v>
      </c>
      <c r="AY286" s="155" t="s">
        <v>169</v>
      </c>
    </row>
    <row r="287" spans="2:65" s="13" customFormat="1" ht="12">
      <c r="B287" s="154"/>
      <c r="D287" s="148" t="s">
        <v>179</v>
      </c>
      <c r="E287" s="155" t="s">
        <v>34</v>
      </c>
      <c r="F287" s="156" t="s">
        <v>413</v>
      </c>
      <c r="H287" s="157">
        <v>14.042</v>
      </c>
      <c r="I287" s="158"/>
      <c r="L287" s="154"/>
      <c r="M287" s="159"/>
      <c r="T287" s="160"/>
      <c r="AT287" s="155" t="s">
        <v>179</v>
      </c>
      <c r="AU287" s="155" t="s">
        <v>89</v>
      </c>
      <c r="AV287" s="13" t="s">
        <v>89</v>
      </c>
      <c r="AW287" s="13" t="s">
        <v>39</v>
      </c>
      <c r="AX287" s="13" t="s">
        <v>78</v>
      </c>
      <c r="AY287" s="155" t="s">
        <v>169</v>
      </c>
    </row>
    <row r="288" spans="2:65" s="14" customFormat="1" ht="12">
      <c r="B288" s="161"/>
      <c r="D288" s="148" t="s">
        <v>179</v>
      </c>
      <c r="E288" s="162" t="s">
        <v>34</v>
      </c>
      <c r="F288" s="163" t="s">
        <v>195</v>
      </c>
      <c r="H288" s="164">
        <v>239.83</v>
      </c>
      <c r="I288" s="165"/>
      <c r="L288" s="161"/>
      <c r="M288" s="166"/>
      <c r="T288" s="167"/>
      <c r="AT288" s="162" t="s">
        <v>179</v>
      </c>
      <c r="AU288" s="162" t="s">
        <v>89</v>
      </c>
      <c r="AV288" s="14" t="s">
        <v>177</v>
      </c>
      <c r="AW288" s="14" t="s">
        <v>39</v>
      </c>
      <c r="AX288" s="14" t="s">
        <v>83</v>
      </c>
      <c r="AY288" s="162" t="s">
        <v>169</v>
      </c>
    </row>
    <row r="289" spans="2:65" s="1" customFormat="1" ht="37.75" customHeight="1">
      <c r="B289" s="35"/>
      <c r="C289" s="134" t="s">
        <v>414</v>
      </c>
      <c r="D289" s="134" t="s">
        <v>172</v>
      </c>
      <c r="E289" s="135" t="s">
        <v>415</v>
      </c>
      <c r="F289" s="136" t="s">
        <v>416</v>
      </c>
      <c r="G289" s="137" t="s">
        <v>189</v>
      </c>
      <c r="H289" s="138">
        <v>4.5</v>
      </c>
      <c r="I289" s="139"/>
      <c r="J289" s="140">
        <f>ROUND(I289*H289,2)</f>
        <v>0</v>
      </c>
      <c r="K289" s="136" t="s">
        <v>204</v>
      </c>
      <c r="L289" s="35"/>
      <c r="M289" s="141" t="s">
        <v>34</v>
      </c>
      <c r="N289" s="142" t="s">
        <v>49</v>
      </c>
      <c r="P289" s="143">
        <f>O289*H289</f>
        <v>0</v>
      </c>
      <c r="Q289" s="143">
        <v>1.6531</v>
      </c>
      <c r="R289" s="143">
        <f>Q289*H289</f>
        <v>7.4389500000000002</v>
      </c>
      <c r="S289" s="143">
        <v>0</v>
      </c>
      <c r="T289" s="144">
        <f>S289*H289</f>
        <v>0</v>
      </c>
      <c r="AR289" s="145" t="s">
        <v>177</v>
      </c>
      <c r="AT289" s="145" t="s">
        <v>172</v>
      </c>
      <c r="AU289" s="145" t="s">
        <v>89</v>
      </c>
      <c r="AY289" s="19" t="s">
        <v>169</v>
      </c>
      <c r="BE289" s="146">
        <f>IF(N289="základní",J289,0)</f>
        <v>0</v>
      </c>
      <c r="BF289" s="146">
        <f>IF(N289="snížená",J289,0)</f>
        <v>0</v>
      </c>
      <c r="BG289" s="146">
        <f>IF(N289="zákl. přenesená",J289,0)</f>
        <v>0</v>
      </c>
      <c r="BH289" s="146">
        <f>IF(N289="sníž. přenesená",J289,0)</f>
        <v>0</v>
      </c>
      <c r="BI289" s="146">
        <f>IF(N289="nulová",J289,0)</f>
        <v>0</v>
      </c>
      <c r="BJ289" s="19" t="s">
        <v>83</v>
      </c>
      <c r="BK289" s="146">
        <f>ROUND(I289*H289,2)</f>
        <v>0</v>
      </c>
      <c r="BL289" s="19" t="s">
        <v>177</v>
      </c>
      <c r="BM289" s="145" t="s">
        <v>417</v>
      </c>
    </row>
    <row r="290" spans="2:65" s="1" customFormat="1" ht="11">
      <c r="B290" s="35"/>
      <c r="D290" s="168" t="s">
        <v>206</v>
      </c>
      <c r="F290" s="169" t="s">
        <v>418</v>
      </c>
      <c r="I290" s="170"/>
      <c r="L290" s="35"/>
      <c r="M290" s="171"/>
      <c r="T290" s="56"/>
      <c r="AT290" s="19" t="s">
        <v>206</v>
      </c>
      <c r="AU290" s="19" t="s">
        <v>89</v>
      </c>
    </row>
    <row r="291" spans="2:65" s="1" customFormat="1" ht="24.25" customHeight="1">
      <c r="B291" s="35"/>
      <c r="C291" s="134" t="s">
        <v>419</v>
      </c>
      <c r="D291" s="134" t="s">
        <v>172</v>
      </c>
      <c r="E291" s="135" t="s">
        <v>420</v>
      </c>
      <c r="F291" s="136" t="s">
        <v>421</v>
      </c>
      <c r="G291" s="137" t="s">
        <v>422</v>
      </c>
      <c r="H291" s="138">
        <v>3</v>
      </c>
      <c r="I291" s="139"/>
      <c r="J291" s="140">
        <f>ROUND(I291*H291,2)</f>
        <v>0</v>
      </c>
      <c r="K291" s="136" t="s">
        <v>204</v>
      </c>
      <c r="L291" s="35"/>
      <c r="M291" s="141" t="s">
        <v>34</v>
      </c>
      <c r="N291" s="142" t="s">
        <v>49</v>
      </c>
      <c r="P291" s="143">
        <f>O291*H291</f>
        <v>0</v>
      </c>
      <c r="Q291" s="143">
        <v>2.49E-3</v>
      </c>
      <c r="R291" s="143">
        <f>Q291*H291</f>
        <v>7.4700000000000001E-3</v>
      </c>
      <c r="S291" s="143">
        <v>0</v>
      </c>
      <c r="T291" s="144">
        <f>S291*H291</f>
        <v>0</v>
      </c>
      <c r="AR291" s="145" t="s">
        <v>177</v>
      </c>
      <c r="AT291" s="145" t="s">
        <v>172</v>
      </c>
      <c r="AU291" s="145" t="s">
        <v>89</v>
      </c>
      <c r="AY291" s="19" t="s">
        <v>169</v>
      </c>
      <c r="BE291" s="146">
        <f>IF(N291="základní",J291,0)</f>
        <v>0</v>
      </c>
      <c r="BF291" s="146">
        <f>IF(N291="snížená",J291,0)</f>
        <v>0</v>
      </c>
      <c r="BG291" s="146">
        <f>IF(N291="zákl. přenesená",J291,0)</f>
        <v>0</v>
      </c>
      <c r="BH291" s="146">
        <f>IF(N291="sníž. přenesená",J291,0)</f>
        <v>0</v>
      </c>
      <c r="BI291" s="146">
        <f>IF(N291="nulová",J291,0)</f>
        <v>0</v>
      </c>
      <c r="BJ291" s="19" t="s">
        <v>83</v>
      </c>
      <c r="BK291" s="146">
        <f>ROUND(I291*H291,2)</f>
        <v>0</v>
      </c>
      <c r="BL291" s="19" t="s">
        <v>177</v>
      </c>
      <c r="BM291" s="145" t="s">
        <v>423</v>
      </c>
    </row>
    <row r="292" spans="2:65" s="1" customFormat="1" ht="11">
      <c r="B292" s="35"/>
      <c r="D292" s="168" t="s">
        <v>206</v>
      </c>
      <c r="F292" s="169" t="s">
        <v>424</v>
      </c>
      <c r="I292" s="170"/>
      <c r="L292" s="35"/>
      <c r="M292" s="171"/>
      <c r="T292" s="56"/>
      <c r="AT292" s="19" t="s">
        <v>206</v>
      </c>
      <c r="AU292" s="19" t="s">
        <v>89</v>
      </c>
    </row>
    <row r="293" spans="2:65" s="1" customFormat="1" ht="49" customHeight="1">
      <c r="B293" s="35"/>
      <c r="C293" s="134" t="s">
        <v>425</v>
      </c>
      <c r="D293" s="134" t="s">
        <v>172</v>
      </c>
      <c r="E293" s="135" t="s">
        <v>426</v>
      </c>
      <c r="F293" s="136" t="s">
        <v>427</v>
      </c>
      <c r="G293" s="137" t="s">
        <v>428</v>
      </c>
      <c r="H293" s="138">
        <v>3</v>
      </c>
      <c r="I293" s="139"/>
      <c r="J293" s="140">
        <f>ROUND(I293*H293,2)</f>
        <v>0</v>
      </c>
      <c r="K293" s="136" t="s">
        <v>204</v>
      </c>
      <c r="L293" s="35"/>
      <c r="M293" s="141" t="s">
        <v>34</v>
      </c>
      <c r="N293" s="142" t="s">
        <v>49</v>
      </c>
      <c r="P293" s="143">
        <f>O293*H293</f>
        <v>0</v>
      </c>
      <c r="Q293" s="143">
        <v>0.31230000000000002</v>
      </c>
      <c r="R293" s="143">
        <f>Q293*H293</f>
        <v>0.93690000000000007</v>
      </c>
      <c r="S293" s="143">
        <v>0</v>
      </c>
      <c r="T293" s="144">
        <f>S293*H293</f>
        <v>0</v>
      </c>
      <c r="AR293" s="145" t="s">
        <v>177</v>
      </c>
      <c r="AT293" s="145" t="s">
        <v>172</v>
      </c>
      <c r="AU293" s="145" t="s">
        <v>89</v>
      </c>
      <c r="AY293" s="19" t="s">
        <v>169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9" t="s">
        <v>83</v>
      </c>
      <c r="BK293" s="146">
        <f>ROUND(I293*H293,2)</f>
        <v>0</v>
      </c>
      <c r="BL293" s="19" t="s">
        <v>177</v>
      </c>
      <c r="BM293" s="145" t="s">
        <v>429</v>
      </c>
    </row>
    <row r="294" spans="2:65" s="1" customFormat="1" ht="11">
      <c r="B294" s="35"/>
      <c r="D294" s="168" t="s">
        <v>206</v>
      </c>
      <c r="F294" s="169" t="s">
        <v>430</v>
      </c>
      <c r="I294" s="170"/>
      <c r="L294" s="35"/>
      <c r="M294" s="171"/>
      <c r="T294" s="56"/>
      <c r="AT294" s="19" t="s">
        <v>206</v>
      </c>
      <c r="AU294" s="19" t="s">
        <v>89</v>
      </c>
    </row>
    <row r="295" spans="2:65" s="1" customFormat="1" ht="76.25" customHeight="1">
      <c r="B295" s="35"/>
      <c r="C295" s="134" t="s">
        <v>431</v>
      </c>
      <c r="D295" s="134" t="s">
        <v>172</v>
      </c>
      <c r="E295" s="135" t="s">
        <v>432</v>
      </c>
      <c r="F295" s="136" t="s">
        <v>433</v>
      </c>
      <c r="G295" s="137" t="s">
        <v>434</v>
      </c>
      <c r="H295" s="138">
        <v>2.5</v>
      </c>
      <c r="I295" s="139"/>
      <c r="J295" s="140">
        <f>ROUND(I295*H295,2)</f>
        <v>0</v>
      </c>
      <c r="K295" s="136" t="s">
        <v>204</v>
      </c>
      <c r="L295" s="35"/>
      <c r="M295" s="141" t="s">
        <v>34</v>
      </c>
      <c r="N295" s="142" t="s">
        <v>49</v>
      </c>
      <c r="P295" s="143">
        <f>O295*H295</f>
        <v>0</v>
      </c>
      <c r="Q295" s="143">
        <v>9.4600000000000004E-2</v>
      </c>
      <c r="R295" s="143">
        <f>Q295*H295</f>
        <v>0.23650000000000002</v>
      </c>
      <c r="S295" s="143">
        <v>0</v>
      </c>
      <c r="T295" s="144">
        <f>S295*H295</f>
        <v>0</v>
      </c>
      <c r="AR295" s="145" t="s">
        <v>177</v>
      </c>
      <c r="AT295" s="145" t="s">
        <v>172</v>
      </c>
      <c r="AU295" s="145" t="s">
        <v>89</v>
      </c>
      <c r="AY295" s="19" t="s">
        <v>169</v>
      </c>
      <c r="BE295" s="146">
        <f>IF(N295="základní",J295,0)</f>
        <v>0</v>
      </c>
      <c r="BF295" s="146">
        <f>IF(N295="snížená",J295,0)</f>
        <v>0</v>
      </c>
      <c r="BG295" s="146">
        <f>IF(N295="zákl. přenesená",J295,0)</f>
        <v>0</v>
      </c>
      <c r="BH295" s="146">
        <f>IF(N295="sníž. přenesená",J295,0)</f>
        <v>0</v>
      </c>
      <c r="BI295" s="146">
        <f>IF(N295="nulová",J295,0)</f>
        <v>0</v>
      </c>
      <c r="BJ295" s="19" t="s">
        <v>83</v>
      </c>
      <c r="BK295" s="146">
        <f>ROUND(I295*H295,2)</f>
        <v>0</v>
      </c>
      <c r="BL295" s="19" t="s">
        <v>177</v>
      </c>
      <c r="BM295" s="145" t="s">
        <v>435</v>
      </c>
    </row>
    <row r="296" spans="2:65" s="1" customFormat="1" ht="11">
      <c r="B296" s="35"/>
      <c r="D296" s="168" t="s">
        <v>206</v>
      </c>
      <c r="F296" s="169" t="s">
        <v>436</v>
      </c>
      <c r="I296" s="170"/>
      <c r="L296" s="35"/>
      <c r="M296" s="171"/>
      <c r="T296" s="56"/>
      <c r="AT296" s="19" t="s">
        <v>206</v>
      </c>
      <c r="AU296" s="19" t="s">
        <v>89</v>
      </c>
    </row>
    <row r="297" spans="2:65" s="1" customFormat="1" ht="33" customHeight="1">
      <c r="B297" s="35"/>
      <c r="C297" s="134" t="s">
        <v>437</v>
      </c>
      <c r="D297" s="134" t="s">
        <v>172</v>
      </c>
      <c r="E297" s="135" t="s">
        <v>438</v>
      </c>
      <c r="F297" s="136" t="s">
        <v>439</v>
      </c>
      <c r="G297" s="137" t="s">
        <v>434</v>
      </c>
      <c r="H297" s="138">
        <v>79</v>
      </c>
      <c r="I297" s="139"/>
      <c r="J297" s="140">
        <f>ROUND(I297*H297,2)</f>
        <v>0</v>
      </c>
      <c r="K297" s="136" t="s">
        <v>204</v>
      </c>
      <c r="L297" s="35"/>
      <c r="M297" s="141" t="s">
        <v>34</v>
      </c>
      <c r="N297" s="142" t="s">
        <v>49</v>
      </c>
      <c r="P297" s="143">
        <f>O297*H297</f>
        <v>0</v>
      </c>
      <c r="Q297" s="143">
        <v>6.3259999999999997E-2</v>
      </c>
      <c r="R297" s="143">
        <f>Q297*H297</f>
        <v>4.9975399999999999</v>
      </c>
      <c r="S297" s="143">
        <v>0</v>
      </c>
      <c r="T297" s="144">
        <f>S297*H297</f>
        <v>0</v>
      </c>
      <c r="AR297" s="145" t="s">
        <v>177</v>
      </c>
      <c r="AT297" s="145" t="s">
        <v>172</v>
      </c>
      <c r="AU297" s="145" t="s">
        <v>89</v>
      </c>
      <c r="AY297" s="19" t="s">
        <v>169</v>
      </c>
      <c r="BE297" s="146">
        <f>IF(N297="základní",J297,0)</f>
        <v>0</v>
      </c>
      <c r="BF297" s="146">
        <f>IF(N297="snížená",J297,0)</f>
        <v>0</v>
      </c>
      <c r="BG297" s="146">
        <f>IF(N297="zákl. přenesená",J297,0)</f>
        <v>0</v>
      </c>
      <c r="BH297" s="146">
        <f>IF(N297="sníž. přenesená",J297,0)</f>
        <v>0</v>
      </c>
      <c r="BI297" s="146">
        <f>IF(N297="nulová",J297,0)</f>
        <v>0</v>
      </c>
      <c r="BJ297" s="19" t="s">
        <v>83</v>
      </c>
      <c r="BK297" s="146">
        <f>ROUND(I297*H297,2)</f>
        <v>0</v>
      </c>
      <c r="BL297" s="19" t="s">
        <v>177</v>
      </c>
      <c r="BM297" s="145" t="s">
        <v>440</v>
      </c>
    </row>
    <row r="298" spans="2:65" s="1" customFormat="1" ht="11">
      <c r="B298" s="35"/>
      <c r="D298" s="168" t="s">
        <v>206</v>
      </c>
      <c r="F298" s="169" t="s">
        <v>441</v>
      </c>
      <c r="I298" s="170"/>
      <c r="L298" s="35"/>
      <c r="M298" s="171"/>
      <c r="T298" s="56"/>
      <c r="AT298" s="19" t="s">
        <v>206</v>
      </c>
      <c r="AU298" s="19" t="s">
        <v>89</v>
      </c>
    </row>
    <row r="299" spans="2:65" s="12" customFormat="1" ht="12">
      <c r="B299" s="147"/>
      <c r="D299" s="148" t="s">
        <v>179</v>
      </c>
      <c r="E299" s="149" t="s">
        <v>34</v>
      </c>
      <c r="F299" s="150" t="s">
        <v>442</v>
      </c>
      <c r="H299" s="149" t="s">
        <v>34</v>
      </c>
      <c r="I299" s="151"/>
      <c r="L299" s="147"/>
      <c r="M299" s="152"/>
      <c r="T299" s="153"/>
      <c r="AT299" s="149" t="s">
        <v>179</v>
      </c>
      <c r="AU299" s="149" t="s">
        <v>89</v>
      </c>
      <c r="AV299" s="12" t="s">
        <v>83</v>
      </c>
      <c r="AW299" s="12" t="s">
        <v>39</v>
      </c>
      <c r="AX299" s="12" t="s">
        <v>78</v>
      </c>
      <c r="AY299" s="149" t="s">
        <v>169</v>
      </c>
    </row>
    <row r="300" spans="2:65" s="13" customFormat="1" ht="12">
      <c r="B300" s="154"/>
      <c r="D300" s="148" t="s">
        <v>179</v>
      </c>
      <c r="E300" s="155" t="s">
        <v>34</v>
      </c>
      <c r="F300" s="156" t="s">
        <v>443</v>
      </c>
      <c r="H300" s="157">
        <v>79</v>
      </c>
      <c r="I300" s="158"/>
      <c r="L300" s="154"/>
      <c r="M300" s="159"/>
      <c r="T300" s="160"/>
      <c r="AT300" s="155" t="s">
        <v>179</v>
      </c>
      <c r="AU300" s="155" t="s">
        <v>89</v>
      </c>
      <c r="AV300" s="13" t="s">
        <v>89</v>
      </c>
      <c r="AW300" s="13" t="s">
        <v>39</v>
      </c>
      <c r="AX300" s="13" t="s">
        <v>78</v>
      </c>
      <c r="AY300" s="155" t="s">
        <v>169</v>
      </c>
    </row>
    <row r="301" spans="2:65" s="14" customFormat="1" ht="12">
      <c r="B301" s="161"/>
      <c r="D301" s="148" t="s">
        <v>179</v>
      </c>
      <c r="E301" s="162" t="s">
        <v>34</v>
      </c>
      <c r="F301" s="163" t="s">
        <v>195</v>
      </c>
      <c r="H301" s="164">
        <v>79</v>
      </c>
      <c r="I301" s="165"/>
      <c r="L301" s="161"/>
      <c r="M301" s="166"/>
      <c r="T301" s="167"/>
      <c r="AT301" s="162" t="s">
        <v>179</v>
      </c>
      <c r="AU301" s="162" t="s">
        <v>89</v>
      </c>
      <c r="AV301" s="14" t="s">
        <v>177</v>
      </c>
      <c r="AW301" s="14" t="s">
        <v>39</v>
      </c>
      <c r="AX301" s="14" t="s">
        <v>83</v>
      </c>
      <c r="AY301" s="162" t="s">
        <v>169</v>
      </c>
    </row>
    <row r="302" spans="2:65" s="1" customFormat="1" ht="37.75" customHeight="1">
      <c r="B302" s="35"/>
      <c r="C302" s="134" t="s">
        <v>444</v>
      </c>
      <c r="D302" s="134" t="s">
        <v>172</v>
      </c>
      <c r="E302" s="135" t="s">
        <v>445</v>
      </c>
      <c r="F302" s="136" t="s">
        <v>446</v>
      </c>
      <c r="G302" s="137" t="s">
        <v>253</v>
      </c>
      <c r="H302" s="138">
        <v>0.253</v>
      </c>
      <c r="I302" s="139"/>
      <c r="J302" s="140">
        <f>ROUND(I302*H302,2)</f>
        <v>0</v>
      </c>
      <c r="K302" s="136" t="s">
        <v>204</v>
      </c>
      <c r="L302" s="35"/>
      <c r="M302" s="141" t="s">
        <v>34</v>
      </c>
      <c r="N302" s="142" t="s">
        <v>49</v>
      </c>
      <c r="P302" s="143">
        <f>O302*H302</f>
        <v>0</v>
      </c>
      <c r="Q302" s="143">
        <v>1.7090000000000001E-2</v>
      </c>
      <c r="R302" s="143">
        <f>Q302*H302</f>
        <v>4.3237700000000002E-3</v>
      </c>
      <c r="S302" s="143">
        <v>0</v>
      </c>
      <c r="T302" s="144">
        <f>S302*H302</f>
        <v>0</v>
      </c>
      <c r="AR302" s="145" t="s">
        <v>177</v>
      </c>
      <c r="AT302" s="145" t="s">
        <v>172</v>
      </c>
      <c r="AU302" s="145" t="s">
        <v>89</v>
      </c>
      <c r="AY302" s="19" t="s">
        <v>169</v>
      </c>
      <c r="BE302" s="146">
        <f>IF(N302="základní",J302,0)</f>
        <v>0</v>
      </c>
      <c r="BF302" s="146">
        <f>IF(N302="snížená",J302,0)</f>
        <v>0</v>
      </c>
      <c r="BG302" s="146">
        <f>IF(N302="zákl. přenesená",J302,0)</f>
        <v>0</v>
      </c>
      <c r="BH302" s="146">
        <f>IF(N302="sníž. přenesená",J302,0)</f>
        <v>0</v>
      </c>
      <c r="BI302" s="146">
        <f>IF(N302="nulová",J302,0)</f>
        <v>0</v>
      </c>
      <c r="BJ302" s="19" t="s">
        <v>83</v>
      </c>
      <c r="BK302" s="146">
        <f>ROUND(I302*H302,2)</f>
        <v>0</v>
      </c>
      <c r="BL302" s="19" t="s">
        <v>177</v>
      </c>
      <c r="BM302" s="145" t="s">
        <v>447</v>
      </c>
    </row>
    <row r="303" spans="2:65" s="1" customFormat="1" ht="11">
      <c r="B303" s="35"/>
      <c r="D303" s="168" t="s">
        <v>206</v>
      </c>
      <c r="F303" s="169" t="s">
        <v>448</v>
      </c>
      <c r="I303" s="170"/>
      <c r="L303" s="35"/>
      <c r="M303" s="171"/>
      <c r="T303" s="56"/>
      <c r="AT303" s="19" t="s">
        <v>206</v>
      </c>
      <c r="AU303" s="19" t="s">
        <v>89</v>
      </c>
    </row>
    <row r="304" spans="2:65" s="12" customFormat="1" ht="12">
      <c r="B304" s="147"/>
      <c r="D304" s="148" t="s">
        <v>179</v>
      </c>
      <c r="E304" s="149" t="s">
        <v>34</v>
      </c>
      <c r="F304" s="150" t="s">
        <v>449</v>
      </c>
      <c r="H304" s="149" t="s">
        <v>34</v>
      </c>
      <c r="I304" s="151"/>
      <c r="L304" s="147"/>
      <c r="M304" s="152"/>
      <c r="T304" s="153"/>
      <c r="AT304" s="149" t="s">
        <v>179</v>
      </c>
      <c r="AU304" s="149" t="s">
        <v>89</v>
      </c>
      <c r="AV304" s="12" t="s">
        <v>83</v>
      </c>
      <c r="AW304" s="12" t="s">
        <v>39</v>
      </c>
      <c r="AX304" s="12" t="s">
        <v>78</v>
      </c>
      <c r="AY304" s="149" t="s">
        <v>169</v>
      </c>
    </row>
    <row r="305" spans="2:65" s="12" customFormat="1" ht="12">
      <c r="B305" s="147"/>
      <c r="D305" s="148" t="s">
        <v>179</v>
      </c>
      <c r="E305" s="149" t="s">
        <v>34</v>
      </c>
      <c r="F305" s="150" t="s">
        <v>450</v>
      </c>
      <c r="H305" s="149" t="s">
        <v>34</v>
      </c>
      <c r="I305" s="151"/>
      <c r="L305" s="147"/>
      <c r="M305" s="152"/>
      <c r="T305" s="153"/>
      <c r="AT305" s="149" t="s">
        <v>179</v>
      </c>
      <c r="AU305" s="149" t="s">
        <v>89</v>
      </c>
      <c r="AV305" s="12" t="s">
        <v>83</v>
      </c>
      <c r="AW305" s="12" t="s">
        <v>39</v>
      </c>
      <c r="AX305" s="12" t="s">
        <v>78</v>
      </c>
      <c r="AY305" s="149" t="s">
        <v>169</v>
      </c>
    </row>
    <row r="306" spans="2:65" s="13" customFormat="1" ht="12">
      <c r="B306" s="154"/>
      <c r="D306" s="148" t="s">
        <v>179</v>
      </c>
      <c r="E306" s="155" t="s">
        <v>34</v>
      </c>
      <c r="F306" s="156" t="s">
        <v>451</v>
      </c>
      <c r="H306" s="157">
        <v>6.7000000000000004E-2</v>
      </c>
      <c r="I306" s="158"/>
      <c r="L306" s="154"/>
      <c r="M306" s="159"/>
      <c r="T306" s="160"/>
      <c r="AT306" s="155" t="s">
        <v>179</v>
      </c>
      <c r="AU306" s="155" t="s">
        <v>89</v>
      </c>
      <c r="AV306" s="13" t="s">
        <v>89</v>
      </c>
      <c r="AW306" s="13" t="s">
        <v>39</v>
      </c>
      <c r="AX306" s="13" t="s">
        <v>78</v>
      </c>
      <c r="AY306" s="155" t="s">
        <v>169</v>
      </c>
    </row>
    <row r="307" spans="2:65" s="13" customFormat="1" ht="12">
      <c r="B307" s="154"/>
      <c r="D307" s="148" t="s">
        <v>179</v>
      </c>
      <c r="E307" s="155" t="s">
        <v>34</v>
      </c>
      <c r="F307" s="156" t="s">
        <v>452</v>
      </c>
      <c r="H307" s="157">
        <v>7.4999999999999997E-2</v>
      </c>
      <c r="I307" s="158"/>
      <c r="L307" s="154"/>
      <c r="M307" s="159"/>
      <c r="T307" s="160"/>
      <c r="AT307" s="155" t="s">
        <v>179</v>
      </c>
      <c r="AU307" s="155" t="s">
        <v>89</v>
      </c>
      <c r="AV307" s="13" t="s">
        <v>89</v>
      </c>
      <c r="AW307" s="13" t="s">
        <v>39</v>
      </c>
      <c r="AX307" s="13" t="s">
        <v>78</v>
      </c>
      <c r="AY307" s="155" t="s">
        <v>169</v>
      </c>
    </row>
    <row r="308" spans="2:65" s="15" customFormat="1" ht="12">
      <c r="B308" s="182"/>
      <c r="D308" s="148" t="s">
        <v>179</v>
      </c>
      <c r="E308" s="183" t="s">
        <v>34</v>
      </c>
      <c r="F308" s="184" t="s">
        <v>453</v>
      </c>
      <c r="H308" s="185">
        <v>0.14200000000000002</v>
      </c>
      <c r="I308" s="186"/>
      <c r="L308" s="182"/>
      <c r="M308" s="187"/>
      <c r="T308" s="188"/>
      <c r="AT308" s="183" t="s">
        <v>179</v>
      </c>
      <c r="AU308" s="183" t="s">
        <v>89</v>
      </c>
      <c r="AV308" s="15" t="s">
        <v>95</v>
      </c>
      <c r="AW308" s="15" t="s">
        <v>39</v>
      </c>
      <c r="AX308" s="15" t="s">
        <v>78</v>
      </c>
      <c r="AY308" s="183" t="s">
        <v>169</v>
      </c>
    </row>
    <row r="309" spans="2:65" s="12" customFormat="1" ht="12">
      <c r="B309" s="147"/>
      <c r="D309" s="148" t="s">
        <v>179</v>
      </c>
      <c r="E309" s="149" t="s">
        <v>34</v>
      </c>
      <c r="F309" s="150" t="s">
        <v>454</v>
      </c>
      <c r="H309" s="149" t="s">
        <v>34</v>
      </c>
      <c r="I309" s="151"/>
      <c r="L309" s="147"/>
      <c r="M309" s="152"/>
      <c r="T309" s="153"/>
      <c r="AT309" s="149" t="s">
        <v>179</v>
      </c>
      <c r="AU309" s="149" t="s">
        <v>89</v>
      </c>
      <c r="AV309" s="12" t="s">
        <v>83</v>
      </c>
      <c r="AW309" s="12" t="s">
        <v>39</v>
      </c>
      <c r="AX309" s="12" t="s">
        <v>78</v>
      </c>
      <c r="AY309" s="149" t="s">
        <v>169</v>
      </c>
    </row>
    <row r="310" spans="2:65" s="13" customFormat="1" ht="12">
      <c r="B310" s="154"/>
      <c r="D310" s="148" t="s">
        <v>179</v>
      </c>
      <c r="E310" s="155" t="s">
        <v>34</v>
      </c>
      <c r="F310" s="156" t="s">
        <v>455</v>
      </c>
      <c r="H310" s="157">
        <v>6.7000000000000004E-2</v>
      </c>
      <c r="I310" s="158"/>
      <c r="L310" s="154"/>
      <c r="M310" s="159"/>
      <c r="T310" s="160"/>
      <c r="AT310" s="155" t="s">
        <v>179</v>
      </c>
      <c r="AU310" s="155" t="s">
        <v>89</v>
      </c>
      <c r="AV310" s="13" t="s">
        <v>89</v>
      </c>
      <c r="AW310" s="13" t="s">
        <v>39</v>
      </c>
      <c r="AX310" s="13" t="s">
        <v>78</v>
      </c>
      <c r="AY310" s="155" t="s">
        <v>169</v>
      </c>
    </row>
    <row r="311" spans="2:65" s="13" customFormat="1" ht="12">
      <c r="B311" s="154"/>
      <c r="D311" s="148" t="s">
        <v>179</v>
      </c>
      <c r="E311" s="155" t="s">
        <v>34</v>
      </c>
      <c r="F311" s="156" t="s">
        <v>456</v>
      </c>
      <c r="H311" s="157">
        <v>4.3999999999999997E-2</v>
      </c>
      <c r="I311" s="158"/>
      <c r="L311" s="154"/>
      <c r="M311" s="159"/>
      <c r="T311" s="160"/>
      <c r="AT311" s="155" t="s">
        <v>179</v>
      </c>
      <c r="AU311" s="155" t="s">
        <v>89</v>
      </c>
      <c r="AV311" s="13" t="s">
        <v>89</v>
      </c>
      <c r="AW311" s="13" t="s">
        <v>39</v>
      </c>
      <c r="AX311" s="13" t="s">
        <v>78</v>
      </c>
      <c r="AY311" s="155" t="s">
        <v>169</v>
      </c>
    </row>
    <row r="312" spans="2:65" s="15" customFormat="1" ht="12">
      <c r="B312" s="182"/>
      <c r="D312" s="148" t="s">
        <v>179</v>
      </c>
      <c r="E312" s="183" t="s">
        <v>34</v>
      </c>
      <c r="F312" s="184" t="s">
        <v>453</v>
      </c>
      <c r="H312" s="185">
        <v>0.111</v>
      </c>
      <c r="I312" s="186"/>
      <c r="L312" s="182"/>
      <c r="M312" s="187"/>
      <c r="T312" s="188"/>
      <c r="AT312" s="183" t="s">
        <v>179</v>
      </c>
      <c r="AU312" s="183" t="s">
        <v>89</v>
      </c>
      <c r="AV312" s="15" t="s">
        <v>95</v>
      </c>
      <c r="AW312" s="15" t="s">
        <v>39</v>
      </c>
      <c r="AX312" s="15" t="s">
        <v>78</v>
      </c>
      <c r="AY312" s="183" t="s">
        <v>169</v>
      </c>
    </row>
    <row r="313" spans="2:65" s="14" customFormat="1" ht="12">
      <c r="B313" s="161"/>
      <c r="D313" s="148" t="s">
        <v>179</v>
      </c>
      <c r="E313" s="162" t="s">
        <v>34</v>
      </c>
      <c r="F313" s="163" t="s">
        <v>195</v>
      </c>
      <c r="H313" s="164">
        <v>0.253</v>
      </c>
      <c r="I313" s="165"/>
      <c r="L313" s="161"/>
      <c r="M313" s="166"/>
      <c r="T313" s="167"/>
      <c r="AT313" s="162" t="s">
        <v>179</v>
      </c>
      <c r="AU313" s="162" t="s">
        <v>89</v>
      </c>
      <c r="AV313" s="14" t="s">
        <v>177</v>
      </c>
      <c r="AW313" s="14" t="s">
        <v>39</v>
      </c>
      <c r="AX313" s="14" t="s">
        <v>83</v>
      </c>
      <c r="AY313" s="162" t="s">
        <v>169</v>
      </c>
    </row>
    <row r="314" spans="2:65" s="1" customFormat="1" ht="21.75" customHeight="1">
      <c r="B314" s="35"/>
      <c r="C314" s="172" t="s">
        <v>28</v>
      </c>
      <c r="D314" s="172" t="s">
        <v>288</v>
      </c>
      <c r="E314" s="173" t="s">
        <v>457</v>
      </c>
      <c r="F314" s="174" t="s">
        <v>458</v>
      </c>
      <c r="G314" s="175" t="s">
        <v>253</v>
      </c>
      <c r="H314" s="176">
        <v>0.27800000000000002</v>
      </c>
      <c r="I314" s="177"/>
      <c r="J314" s="178">
        <f>ROUND(I314*H314,2)</f>
        <v>0</v>
      </c>
      <c r="K314" s="174" t="s">
        <v>204</v>
      </c>
      <c r="L314" s="179"/>
      <c r="M314" s="180" t="s">
        <v>34</v>
      </c>
      <c r="N314" s="181" t="s">
        <v>49</v>
      </c>
      <c r="P314" s="143">
        <f>O314*H314</f>
        <v>0</v>
      </c>
      <c r="Q314" s="143">
        <v>1</v>
      </c>
      <c r="R314" s="143">
        <f>Q314*H314</f>
        <v>0.27800000000000002</v>
      </c>
      <c r="S314" s="143">
        <v>0</v>
      </c>
      <c r="T314" s="144">
        <f>S314*H314</f>
        <v>0</v>
      </c>
      <c r="AR314" s="145" t="s">
        <v>225</v>
      </c>
      <c r="AT314" s="145" t="s">
        <v>288</v>
      </c>
      <c r="AU314" s="145" t="s">
        <v>89</v>
      </c>
      <c r="AY314" s="19" t="s">
        <v>169</v>
      </c>
      <c r="BE314" s="146">
        <f>IF(N314="základní",J314,0)</f>
        <v>0</v>
      </c>
      <c r="BF314" s="146">
        <f>IF(N314="snížená",J314,0)</f>
        <v>0</v>
      </c>
      <c r="BG314" s="146">
        <f>IF(N314="zákl. přenesená",J314,0)</f>
        <v>0</v>
      </c>
      <c r="BH314" s="146">
        <f>IF(N314="sníž. přenesená",J314,0)</f>
        <v>0</v>
      </c>
      <c r="BI314" s="146">
        <f>IF(N314="nulová",J314,0)</f>
        <v>0</v>
      </c>
      <c r="BJ314" s="19" t="s">
        <v>83</v>
      </c>
      <c r="BK314" s="146">
        <f>ROUND(I314*H314,2)</f>
        <v>0</v>
      </c>
      <c r="BL314" s="19" t="s">
        <v>177</v>
      </c>
      <c r="BM314" s="145" t="s">
        <v>459</v>
      </c>
    </row>
    <row r="315" spans="2:65" s="12" customFormat="1" ht="12">
      <c r="B315" s="147"/>
      <c r="D315" s="148" t="s">
        <v>179</v>
      </c>
      <c r="E315" s="149" t="s">
        <v>34</v>
      </c>
      <c r="F315" s="150" t="s">
        <v>460</v>
      </c>
      <c r="H315" s="149" t="s">
        <v>34</v>
      </c>
      <c r="I315" s="151"/>
      <c r="L315" s="147"/>
      <c r="M315" s="152"/>
      <c r="T315" s="153"/>
      <c r="AT315" s="149" t="s">
        <v>179</v>
      </c>
      <c r="AU315" s="149" t="s">
        <v>89</v>
      </c>
      <c r="AV315" s="12" t="s">
        <v>83</v>
      </c>
      <c r="AW315" s="12" t="s">
        <v>39</v>
      </c>
      <c r="AX315" s="12" t="s">
        <v>78</v>
      </c>
      <c r="AY315" s="149" t="s">
        <v>169</v>
      </c>
    </row>
    <row r="316" spans="2:65" s="13" customFormat="1" ht="12">
      <c r="B316" s="154"/>
      <c r="D316" s="148" t="s">
        <v>179</v>
      </c>
      <c r="E316" s="155" t="s">
        <v>34</v>
      </c>
      <c r="F316" s="156" t="s">
        <v>461</v>
      </c>
      <c r="H316" s="157">
        <v>0.27800000000000002</v>
      </c>
      <c r="I316" s="158"/>
      <c r="L316" s="154"/>
      <c r="M316" s="159"/>
      <c r="T316" s="160"/>
      <c r="AT316" s="155" t="s">
        <v>179</v>
      </c>
      <c r="AU316" s="155" t="s">
        <v>89</v>
      </c>
      <c r="AV316" s="13" t="s">
        <v>89</v>
      </c>
      <c r="AW316" s="13" t="s">
        <v>39</v>
      </c>
      <c r="AX316" s="13" t="s">
        <v>78</v>
      </c>
      <c r="AY316" s="155" t="s">
        <v>169</v>
      </c>
    </row>
    <row r="317" spans="2:65" s="14" customFormat="1" ht="12">
      <c r="B317" s="161"/>
      <c r="D317" s="148" t="s">
        <v>179</v>
      </c>
      <c r="E317" s="162" t="s">
        <v>34</v>
      </c>
      <c r="F317" s="163" t="s">
        <v>195</v>
      </c>
      <c r="H317" s="164">
        <v>0.27800000000000002</v>
      </c>
      <c r="I317" s="165"/>
      <c r="L317" s="161"/>
      <c r="M317" s="166"/>
      <c r="T317" s="167"/>
      <c r="AT317" s="162" t="s">
        <v>179</v>
      </c>
      <c r="AU317" s="162" t="s">
        <v>89</v>
      </c>
      <c r="AV317" s="14" t="s">
        <v>177</v>
      </c>
      <c r="AW317" s="14" t="s">
        <v>39</v>
      </c>
      <c r="AX317" s="14" t="s">
        <v>83</v>
      </c>
      <c r="AY317" s="162" t="s">
        <v>169</v>
      </c>
    </row>
    <row r="318" spans="2:65" s="1" customFormat="1" ht="24.25" customHeight="1">
      <c r="B318" s="35"/>
      <c r="C318" s="134" t="s">
        <v>462</v>
      </c>
      <c r="D318" s="134" t="s">
        <v>172</v>
      </c>
      <c r="E318" s="135" t="s">
        <v>463</v>
      </c>
      <c r="F318" s="136" t="s">
        <v>464</v>
      </c>
      <c r="G318" s="137" t="s">
        <v>434</v>
      </c>
      <c r="H318" s="138">
        <v>4</v>
      </c>
      <c r="I318" s="139"/>
      <c r="J318" s="140">
        <f>ROUND(I318*H318,2)</f>
        <v>0</v>
      </c>
      <c r="K318" s="136" t="s">
        <v>204</v>
      </c>
      <c r="L318" s="35"/>
      <c r="M318" s="141" t="s">
        <v>34</v>
      </c>
      <c r="N318" s="142" t="s">
        <v>49</v>
      </c>
      <c r="P318" s="143">
        <f>O318*H318</f>
        <v>0</v>
      </c>
      <c r="Q318" s="143">
        <v>3.8000000000000002E-4</v>
      </c>
      <c r="R318" s="143">
        <f>Q318*H318</f>
        <v>1.5200000000000001E-3</v>
      </c>
      <c r="S318" s="143">
        <v>0</v>
      </c>
      <c r="T318" s="144">
        <f>S318*H318</f>
        <v>0</v>
      </c>
      <c r="AR318" s="145" t="s">
        <v>177</v>
      </c>
      <c r="AT318" s="145" t="s">
        <v>172</v>
      </c>
      <c r="AU318" s="145" t="s">
        <v>89</v>
      </c>
      <c r="AY318" s="19" t="s">
        <v>169</v>
      </c>
      <c r="BE318" s="146">
        <f>IF(N318="základní",J318,0)</f>
        <v>0</v>
      </c>
      <c r="BF318" s="146">
        <f>IF(N318="snížená",J318,0)</f>
        <v>0</v>
      </c>
      <c r="BG318" s="146">
        <f>IF(N318="zákl. přenesená",J318,0)</f>
        <v>0</v>
      </c>
      <c r="BH318" s="146">
        <f>IF(N318="sníž. přenesená",J318,0)</f>
        <v>0</v>
      </c>
      <c r="BI318" s="146">
        <f>IF(N318="nulová",J318,0)</f>
        <v>0</v>
      </c>
      <c r="BJ318" s="19" t="s">
        <v>83</v>
      </c>
      <c r="BK318" s="146">
        <f>ROUND(I318*H318,2)</f>
        <v>0</v>
      </c>
      <c r="BL318" s="19" t="s">
        <v>177</v>
      </c>
      <c r="BM318" s="145" t="s">
        <v>465</v>
      </c>
    </row>
    <row r="319" spans="2:65" s="1" customFormat="1" ht="11">
      <c r="B319" s="35"/>
      <c r="D319" s="168" t="s">
        <v>206</v>
      </c>
      <c r="F319" s="169" t="s">
        <v>466</v>
      </c>
      <c r="I319" s="170"/>
      <c r="L319" s="35"/>
      <c r="M319" s="171"/>
      <c r="T319" s="56"/>
      <c r="AT319" s="19" t="s">
        <v>206</v>
      </c>
      <c r="AU319" s="19" t="s">
        <v>89</v>
      </c>
    </row>
    <row r="320" spans="2:65" s="12" customFormat="1" ht="12">
      <c r="B320" s="147"/>
      <c r="D320" s="148" t="s">
        <v>179</v>
      </c>
      <c r="E320" s="149" t="s">
        <v>34</v>
      </c>
      <c r="F320" s="150" t="s">
        <v>467</v>
      </c>
      <c r="H320" s="149" t="s">
        <v>34</v>
      </c>
      <c r="I320" s="151"/>
      <c r="L320" s="147"/>
      <c r="M320" s="152"/>
      <c r="T320" s="153"/>
      <c r="AT320" s="149" t="s">
        <v>179</v>
      </c>
      <c r="AU320" s="149" t="s">
        <v>89</v>
      </c>
      <c r="AV320" s="12" t="s">
        <v>83</v>
      </c>
      <c r="AW320" s="12" t="s">
        <v>39</v>
      </c>
      <c r="AX320" s="12" t="s">
        <v>78</v>
      </c>
      <c r="AY320" s="149" t="s">
        <v>169</v>
      </c>
    </row>
    <row r="321" spans="2:65" s="13" customFormat="1" ht="12">
      <c r="B321" s="154"/>
      <c r="D321" s="148" t="s">
        <v>179</v>
      </c>
      <c r="E321" s="155" t="s">
        <v>34</v>
      </c>
      <c r="F321" s="156" t="s">
        <v>468</v>
      </c>
      <c r="H321" s="157">
        <v>2</v>
      </c>
      <c r="I321" s="158"/>
      <c r="L321" s="154"/>
      <c r="M321" s="159"/>
      <c r="T321" s="160"/>
      <c r="AT321" s="155" t="s">
        <v>179</v>
      </c>
      <c r="AU321" s="155" t="s">
        <v>89</v>
      </c>
      <c r="AV321" s="13" t="s">
        <v>89</v>
      </c>
      <c r="AW321" s="13" t="s">
        <v>39</v>
      </c>
      <c r="AX321" s="13" t="s">
        <v>78</v>
      </c>
      <c r="AY321" s="155" t="s">
        <v>169</v>
      </c>
    </row>
    <row r="322" spans="2:65" s="13" customFormat="1" ht="12">
      <c r="B322" s="154"/>
      <c r="D322" s="148" t="s">
        <v>179</v>
      </c>
      <c r="E322" s="155" t="s">
        <v>34</v>
      </c>
      <c r="F322" s="156" t="s">
        <v>469</v>
      </c>
      <c r="H322" s="157">
        <v>2</v>
      </c>
      <c r="I322" s="158"/>
      <c r="L322" s="154"/>
      <c r="M322" s="159"/>
      <c r="T322" s="160"/>
      <c r="AT322" s="155" t="s">
        <v>179</v>
      </c>
      <c r="AU322" s="155" t="s">
        <v>89</v>
      </c>
      <c r="AV322" s="13" t="s">
        <v>89</v>
      </c>
      <c r="AW322" s="13" t="s">
        <v>39</v>
      </c>
      <c r="AX322" s="13" t="s">
        <v>78</v>
      </c>
      <c r="AY322" s="155" t="s">
        <v>169</v>
      </c>
    </row>
    <row r="323" spans="2:65" s="14" customFormat="1" ht="12">
      <c r="B323" s="161"/>
      <c r="D323" s="148" t="s">
        <v>179</v>
      </c>
      <c r="E323" s="162" t="s">
        <v>34</v>
      </c>
      <c r="F323" s="163" t="s">
        <v>195</v>
      </c>
      <c r="H323" s="164">
        <v>4</v>
      </c>
      <c r="I323" s="165"/>
      <c r="L323" s="161"/>
      <c r="M323" s="166"/>
      <c r="T323" s="167"/>
      <c r="AT323" s="162" t="s">
        <v>179</v>
      </c>
      <c r="AU323" s="162" t="s">
        <v>89</v>
      </c>
      <c r="AV323" s="14" t="s">
        <v>177</v>
      </c>
      <c r="AW323" s="14" t="s">
        <v>39</v>
      </c>
      <c r="AX323" s="14" t="s">
        <v>83</v>
      </c>
      <c r="AY323" s="162" t="s">
        <v>169</v>
      </c>
    </row>
    <row r="324" spans="2:65" s="1" customFormat="1" ht="37.75" customHeight="1">
      <c r="B324" s="35"/>
      <c r="C324" s="134" t="s">
        <v>470</v>
      </c>
      <c r="D324" s="134" t="s">
        <v>172</v>
      </c>
      <c r="E324" s="135" t="s">
        <v>471</v>
      </c>
      <c r="F324" s="136" t="s">
        <v>472</v>
      </c>
      <c r="G324" s="137" t="s">
        <v>175</v>
      </c>
      <c r="H324" s="138">
        <v>8.4</v>
      </c>
      <c r="I324" s="139"/>
      <c r="J324" s="140">
        <f>ROUND(I324*H324,2)</f>
        <v>0</v>
      </c>
      <c r="K324" s="136" t="s">
        <v>204</v>
      </c>
      <c r="L324" s="35"/>
      <c r="M324" s="141" t="s">
        <v>34</v>
      </c>
      <c r="N324" s="142" t="s">
        <v>49</v>
      </c>
      <c r="P324" s="143">
        <f>O324*H324</f>
        <v>0</v>
      </c>
      <c r="Q324" s="143">
        <v>2.8570000000000002E-2</v>
      </c>
      <c r="R324" s="143">
        <f>Q324*H324</f>
        <v>0.23998800000000003</v>
      </c>
      <c r="S324" s="143">
        <v>0</v>
      </c>
      <c r="T324" s="144">
        <f>S324*H324</f>
        <v>0</v>
      </c>
      <c r="AR324" s="145" t="s">
        <v>177</v>
      </c>
      <c r="AT324" s="145" t="s">
        <v>172</v>
      </c>
      <c r="AU324" s="145" t="s">
        <v>89</v>
      </c>
      <c r="AY324" s="19" t="s">
        <v>169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9" t="s">
        <v>83</v>
      </c>
      <c r="BK324" s="146">
        <f>ROUND(I324*H324,2)</f>
        <v>0</v>
      </c>
      <c r="BL324" s="19" t="s">
        <v>177</v>
      </c>
      <c r="BM324" s="145" t="s">
        <v>473</v>
      </c>
    </row>
    <row r="325" spans="2:65" s="1" customFormat="1" ht="11">
      <c r="B325" s="35"/>
      <c r="D325" s="168" t="s">
        <v>206</v>
      </c>
      <c r="F325" s="169" t="s">
        <v>474</v>
      </c>
      <c r="I325" s="170"/>
      <c r="L325" s="35"/>
      <c r="M325" s="171"/>
      <c r="T325" s="56"/>
      <c r="AT325" s="19" t="s">
        <v>206</v>
      </c>
      <c r="AU325" s="19" t="s">
        <v>89</v>
      </c>
    </row>
    <row r="326" spans="2:65" s="12" customFormat="1" ht="12">
      <c r="B326" s="147"/>
      <c r="D326" s="148" t="s">
        <v>179</v>
      </c>
      <c r="E326" s="149" t="s">
        <v>34</v>
      </c>
      <c r="F326" s="150" t="s">
        <v>475</v>
      </c>
      <c r="H326" s="149" t="s">
        <v>34</v>
      </c>
      <c r="I326" s="151"/>
      <c r="L326" s="147"/>
      <c r="M326" s="152"/>
      <c r="T326" s="153"/>
      <c r="AT326" s="149" t="s">
        <v>179</v>
      </c>
      <c r="AU326" s="149" t="s">
        <v>89</v>
      </c>
      <c r="AV326" s="12" t="s">
        <v>83</v>
      </c>
      <c r="AW326" s="12" t="s">
        <v>39</v>
      </c>
      <c r="AX326" s="12" t="s">
        <v>78</v>
      </c>
      <c r="AY326" s="149" t="s">
        <v>169</v>
      </c>
    </row>
    <row r="327" spans="2:65" s="13" customFormat="1" ht="12">
      <c r="B327" s="154"/>
      <c r="D327" s="148" t="s">
        <v>179</v>
      </c>
      <c r="E327" s="155" t="s">
        <v>34</v>
      </c>
      <c r="F327" s="156" t="s">
        <v>476</v>
      </c>
      <c r="H327" s="157">
        <v>8.4</v>
      </c>
      <c r="I327" s="158"/>
      <c r="L327" s="154"/>
      <c r="M327" s="159"/>
      <c r="T327" s="160"/>
      <c r="AT327" s="155" t="s">
        <v>179</v>
      </c>
      <c r="AU327" s="155" t="s">
        <v>89</v>
      </c>
      <c r="AV327" s="13" t="s">
        <v>89</v>
      </c>
      <c r="AW327" s="13" t="s">
        <v>39</v>
      </c>
      <c r="AX327" s="13" t="s">
        <v>78</v>
      </c>
      <c r="AY327" s="155" t="s">
        <v>169</v>
      </c>
    </row>
    <row r="328" spans="2:65" s="14" customFormat="1" ht="12">
      <c r="B328" s="161"/>
      <c r="D328" s="148" t="s">
        <v>179</v>
      </c>
      <c r="E328" s="162" t="s">
        <v>34</v>
      </c>
      <c r="F328" s="163" t="s">
        <v>195</v>
      </c>
      <c r="H328" s="164">
        <v>8.4</v>
      </c>
      <c r="I328" s="165"/>
      <c r="L328" s="161"/>
      <c r="M328" s="166"/>
      <c r="T328" s="167"/>
      <c r="AT328" s="162" t="s">
        <v>179</v>
      </c>
      <c r="AU328" s="162" t="s">
        <v>89</v>
      </c>
      <c r="AV328" s="14" t="s">
        <v>177</v>
      </c>
      <c r="AW328" s="14" t="s">
        <v>39</v>
      </c>
      <c r="AX328" s="14" t="s">
        <v>83</v>
      </c>
      <c r="AY328" s="162" t="s">
        <v>169</v>
      </c>
    </row>
    <row r="329" spans="2:65" s="1" customFormat="1" ht="37.75" customHeight="1">
      <c r="B329" s="35"/>
      <c r="C329" s="134" t="s">
        <v>477</v>
      </c>
      <c r="D329" s="134" t="s">
        <v>172</v>
      </c>
      <c r="E329" s="135" t="s">
        <v>478</v>
      </c>
      <c r="F329" s="136" t="s">
        <v>479</v>
      </c>
      <c r="G329" s="137" t="s">
        <v>175</v>
      </c>
      <c r="H329" s="138">
        <v>4.08</v>
      </c>
      <c r="I329" s="139"/>
      <c r="J329" s="140">
        <f>ROUND(I329*H329,2)</f>
        <v>0</v>
      </c>
      <c r="K329" s="136" t="s">
        <v>34</v>
      </c>
      <c r="L329" s="35"/>
      <c r="M329" s="141" t="s">
        <v>34</v>
      </c>
      <c r="N329" s="142" t="s">
        <v>49</v>
      </c>
      <c r="P329" s="143">
        <f>O329*H329</f>
        <v>0</v>
      </c>
      <c r="Q329" s="143">
        <v>0.17818000000000001</v>
      </c>
      <c r="R329" s="143">
        <f>Q329*H329</f>
        <v>0.72697440000000002</v>
      </c>
      <c r="S329" s="143">
        <v>0</v>
      </c>
      <c r="T329" s="144">
        <f>S329*H329</f>
        <v>0</v>
      </c>
      <c r="AR329" s="145" t="s">
        <v>177</v>
      </c>
      <c r="AT329" s="145" t="s">
        <v>172</v>
      </c>
      <c r="AU329" s="145" t="s">
        <v>89</v>
      </c>
      <c r="AY329" s="19" t="s">
        <v>169</v>
      </c>
      <c r="BE329" s="146">
        <f>IF(N329="základní",J329,0)</f>
        <v>0</v>
      </c>
      <c r="BF329" s="146">
        <f>IF(N329="snížená",J329,0)</f>
        <v>0</v>
      </c>
      <c r="BG329" s="146">
        <f>IF(N329="zákl. přenesená",J329,0)</f>
        <v>0</v>
      </c>
      <c r="BH329" s="146">
        <f>IF(N329="sníž. přenesená",J329,0)</f>
        <v>0</v>
      </c>
      <c r="BI329" s="146">
        <f>IF(N329="nulová",J329,0)</f>
        <v>0</v>
      </c>
      <c r="BJ329" s="19" t="s">
        <v>83</v>
      </c>
      <c r="BK329" s="146">
        <f>ROUND(I329*H329,2)</f>
        <v>0</v>
      </c>
      <c r="BL329" s="19" t="s">
        <v>177</v>
      </c>
      <c r="BM329" s="145" t="s">
        <v>480</v>
      </c>
    </row>
    <row r="330" spans="2:65" s="12" customFormat="1" ht="12">
      <c r="B330" s="147"/>
      <c r="D330" s="148" t="s">
        <v>179</v>
      </c>
      <c r="E330" s="149" t="s">
        <v>34</v>
      </c>
      <c r="F330" s="150" t="s">
        <v>449</v>
      </c>
      <c r="H330" s="149" t="s">
        <v>34</v>
      </c>
      <c r="I330" s="151"/>
      <c r="L330" s="147"/>
      <c r="M330" s="152"/>
      <c r="T330" s="153"/>
      <c r="AT330" s="149" t="s">
        <v>179</v>
      </c>
      <c r="AU330" s="149" t="s">
        <v>89</v>
      </c>
      <c r="AV330" s="12" t="s">
        <v>83</v>
      </c>
      <c r="AW330" s="12" t="s">
        <v>39</v>
      </c>
      <c r="AX330" s="12" t="s">
        <v>78</v>
      </c>
      <c r="AY330" s="149" t="s">
        <v>169</v>
      </c>
    </row>
    <row r="331" spans="2:65" s="12" customFormat="1" ht="12">
      <c r="B331" s="147"/>
      <c r="D331" s="148" t="s">
        <v>179</v>
      </c>
      <c r="E331" s="149" t="s">
        <v>34</v>
      </c>
      <c r="F331" s="150" t="s">
        <v>450</v>
      </c>
      <c r="H331" s="149" t="s">
        <v>34</v>
      </c>
      <c r="I331" s="151"/>
      <c r="L331" s="147"/>
      <c r="M331" s="152"/>
      <c r="T331" s="153"/>
      <c r="AT331" s="149" t="s">
        <v>179</v>
      </c>
      <c r="AU331" s="149" t="s">
        <v>89</v>
      </c>
      <c r="AV331" s="12" t="s">
        <v>83</v>
      </c>
      <c r="AW331" s="12" t="s">
        <v>39</v>
      </c>
      <c r="AX331" s="12" t="s">
        <v>78</v>
      </c>
      <c r="AY331" s="149" t="s">
        <v>169</v>
      </c>
    </row>
    <row r="332" spans="2:65" s="13" customFormat="1" ht="12">
      <c r="B332" s="154"/>
      <c r="D332" s="148" t="s">
        <v>179</v>
      </c>
      <c r="E332" s="155" t="s">
        <v>34</v>
      </c>
      <c r="F332" s="156" t="s">
        <v>481</v>
      </c>
      <c r="H332" s="157">
        <v>1.536</v>
      </c>
      <c r="I332" s="158"/>
      <c r="L332" s="154"/>
      <c r="M332" s="159"/>
      <c r="T332" s="160"/>
      <c r="AT332" s="155" t="s">
        <v>179</v>
      </c>
      <c r="AU332" s="155" t="s">
        <v>89</v>
      </c>
      <c r="AV332" s="13" t="s">
        <v>89</v>
      </c>
      <c r="AW332" s="13" t="s">
        <v>39</v>
      </c>
      <c r="AX332" s="13" t="s">
        <v>78</v>
      </c>
      <c r="AY332" s="155" t="s">
        <v>169</v>
      </c>
    </row>
    <row r="333" spans="2:65" s="12" customFormat="1" ht="12">
      <c r="B333" s="147"/>
      <c r="D333" s="148" t="s">
        <v>179</v>
      </c>
      <c r="E333" s="149" t="s">
        <v>34</v>
      </c>
      <c r="F333" s="150" t="s">
        <v>482</v>
      </c>
      <c r="H333" s="149" t="s">
        <v>34</v>
      </c>
      <c r="I333" s="151"/>
      <c r="L333" s="147"/>
      <c r="M333" s="152"/>
      <c r="T333" s="153"/>
      <c r="AT333" s="149" t="s">
        <v>179</v>
      </c>
      <c r="AU333" s="149" t="s">
        <v>89</v>
      </c>
      <c r="AV333" s="12" t="s">
        <v>83</v>
      </c>
      <c r="AW333" s="12" t="s">
        <v>39</v>
      </c>
      <c r="AX333" s="12" t="s">
        <v>78</v>
      </c>
      <c r="AY333" s="149" t="s">
        <v>169</v>
      </c>
    </row>
    <row r="334" spans="2:65" s="15" customFormat="1" ht="12">
      <c r="B334" s="182"/>
      <c r="D334" s="148" t="s">
        <v>179</v>
      </c>
      <c r="E334" s="183" t="s">
        <v>34</v>
      </c>
      <c r="F334" s="184" t="s">
        <v>453</v>
      </c>
      <c r="H334" s="185">
        <v>1.536</v>
      </c>
      <c r="I334" s="186"/>
      <c r="L334" s="182"/>
      <c r="M334" s="187"/>
      <c r="T334" s="188"/>
      <c r="AT334" s="183" t="s">
        <v>179</v>
      </c>
      <c r="AU334" s="183" t="s">
        <v>89</v>
      </c>
      <c r="AV334" s="15" t="s">
        <v>95</v>
      </c>
      <c r="AW334" s="15" t="s">
        <v>39</v>
      </c>
      <c r="AX334" s="15" t="s">
        <v>78</v>
      </c>
      <c r="AY334" s="183" t="s">
        <v>169</v>
      </c>
    </row>
    <row r="335" spans="2:65" s="12" customFormat="1" ht="12">
      <c r="B335" s="147"/>
      <c r="D335" s="148" t="s">
        <v>179</v>
      </c>
      <c r="E335" s="149" t="s">
        <v>34</v>
      </c>
      <c r="F335" s="150" t="s">
        <v>454</v>
      </c>
      <c r="H335" s="149" t="s">
        <v>34</v>
      </c>
      <c r="I335" s="151"/>
      <c r="L335" s="147"/>
      <c r="M335" s="152"/>
      <c r="T335" s="153"/>
      <c r="AT335" s="149" t="s">
        <v>179</v>
      </c>
      <c r="AU335" s="149" t="s">
        <v>89</v>
      </c>
      <c r="AV335" s="12" t="s">
        <v>83</v>
      </c>
      <c r="AW335" s="12" t="s">
        <v>39</v>
      </c>
      <c r="AX335" s="12" t="s">
        <v>78</v>
      </c>
      <c r="AY335" s="149" t="s">
        <v>169</v>
      </c>
    </row>
    <row r="336" spans="2:65" s="13" customFormat="1" ht="12">
      <c r="B336" s="154"/>
      <c r="D336" s="148" t="s">
        <v>179</v>
      </c>
      <c r="E336" s="155" t="s">
        <v>34</v>
      </c>
      <c r="F336" s="156" t="s">
        <v>483</v>
      </c>
      <c r="H336" s="157">
        <v>1.536</v>
      </c>
      <c r="I336" s="158"/>
      <c r="L336" s="154"/>
      <c r="M336" s="159"/>
      <c r="T336" s="160"/>
      <c r="AT336" s="155" t="s">
        <v>179</v>
      </c>
      <c r="AU336" s="155" t="s">
        <v>89</v>
      </c>
      <c r="AV336" s="13" t="s">
        <v>89</v>
      </c>
      <c r="AW336" s="13" t="s">
        <v>39</v>
      </c>
      <c r="AX336" s="13" t="s">
        <v>78</v>
      </c>
      <c r="AY336" s="155" t="s">
        <v>169</v>
      </c>
    </row>
    <row r="337" spans="2:65" s="13" customFormat="1" ht="12">
      <c r="B337" s="154"/>
      <c r="D337" s="148" t="s">
        <v>179</v>
      </c>
      <c r="E337" s="155" t="s">
        <v>34</v>
      </c>
      <c r="F337" s="156" t="s">
        <v>484</v>
      </c>
      <c r="H337" s="157">
        <v>1.008</v>
      </c>
      <c r="I337" s="158"/>
      <c r="L337" s="154"/>
      <c r="M337" s="159"/>
      <c r="T337" s="160"/>
      <c r="AT337" s="155" t="s">
        <v>179</v>
      </c>
      <c r="AU337" s="155" t="s">
        <v>89</v>
      </c>
      <c r="AV337" s="13" t="s">
        <v>89</v>
      </c>
      <c r="AW337" s="13" t="s">
        <v>39</v>
      </c>
      <c r="AX337" s="13" t="s">
        <v>78</v>
      </c>
      <c r="AY337" s="155" t="s">
        <v>169</v>
      </c>
    </row>
    <row r="338" spans="2:65" s="15" customFormat="1" ht="12">
      <c r="B338" s="182"/>
      <c r="D338" s="148" t="s">
        <v>179</v>
      </c>
      <c r="E338" s="183" t="s">
        <v>34</v>
      </c>
      <c r="F338" s="184" t="s">
        <v>453</v>
      </c>
      <c r="H338" s="185">
        <v>2.544</v>
      </c>
      <c r="I338" s="186"/>
      <c r="L338" s="182"/>
      <c r="M338" s="187"/>
      <c r="T338" s="188"/>
      <c r="AT338" s="183" t="s">
        <v>179</v>
      </c>
      <c r="AU338" s="183" t="s">
        <v>89</v>
      </c>
      <c r="AV338" s="15" t="s">
        <v>95</v>
      </c>
      <c r="AW338" s="15" t="s">
        <v>39</v>
      </c>
      <c r="AX338" s="15" t="s">
        <v>78</v>
      </c>
      <c r="AY338" s="183" t="s">
        <v>169</v>
      </c>
    </row>
    <row r="339" spans="2:65" s="14" customFormat="1" ht="12">
      <c r="B339" s="161"/>
      <c r="D339" s="148" t="s">
        <v>179</v>
      </c>
      <c r="E339" s="162" t="s">
        <v>34</v>
      </c>
      <c r="F339" s="163" t="s">
        <v>195</v>
      </c>
      <c r="H339" s="164">
        <v>4.08</v>
      </c>
      <c r="I339" s="165"/>
      <c r="L339" s="161"/>
      <c r="M339" s="166"/>
      <c r="T339" s="167"/>
      <c r="AT339" s="162" t="s">
        <v>179</v>
      </c>
      <c r="AU339" s="162" t="s">
        <v>89</v>
      </c>
      <c r="AV339" s="14" t="s">
        <v>177</v>
      </c>
      <c r="AW339" s="14" t="s">
        <v>39</v>
      </c>
      <c r="AX339" s="14" t="s">
        <v>83</v>
      </c>
      <c r="AY339" s="162" t="s">
        <v>169</v>
      </c>
    </row>
    <row r="340" spans="2:65" s="11" customFormat="1" ht="22.75" customHeight="1">
      <c r="B340" s="122"/>
      <c r="D340" s="123" t="s">
        <v>77</v>
      </c>
      <c r="E340" s="132" t="s">
        <v>177</v>
      </c>
      <c r="F340" s="132" t="s">
        <v>485</v>
      </c>
      <c r="I340" s="125"/>
      <c r="J340" s="133">
        <f>BK340</f>
        <v>0</v>
      </c>
      <c r="L340" s="122"/>
      <c r="M340" s="127"/>
      <c r="P340" s="128">
        <f>SUM(P341:P439)</f>
        <v>0</v>
      </c>
      <c r="R340" s="128">
        <f>SUM(R341:R439)</f>
        <v>147.35971243999998</v>
      </c>
      <c r="T340" s="129">
        <f>SUM(T341:T439)</f>
        <v>0</v>
      </c>
      <c r="AR340" s="123" t="s">
        <v>83</v>
      </c>
      <c r="AT340" s="130" t="s">
        <v>77</v>
      </c>
      <c r="AU340" s="130" t="s">
        <v>83</v>
      </c>
      <c r="AY340" s="123" t="s">
        <v>169</v>
      </c>
      <c r="BK340" s="131">
        <f>SUM(BK341:BK439)</f>
        <v>0</v>
      </c>
    </row>
    <row r="341" spans="2:65" s="1" customFormat="1" ht="49" customHeight="1">
      <c r="B341" s="35"/>
      <c r="C341" s="134" t="s">
        <v>486</v>
      </c>
      <c r="D341" s="134" t="s">
        <v>172</v>
      </c>
      <c r="E341" s="135" t="s">
        <v>487</v>
      </c>
      <c r="F341" s="136" t="s">
        <v>488</v>
      </c>
      <c r="G341" s="137" t="s">
        <v>189</v>
      </c>
      <c r="H341" s="138">
        <v>30.88</v>
      </c>
      <c r="I341" s="139"/>
      <c r="J341" s="140">
        <f>ROUND(I341*H341,2)</f>
        <v>0</v>
      </c>
      <c r="K341" s="136" t="s">
        <v>204</v>
      </c>
      <c r="L341" s="35"/>
      <c r="M341" s="141" t="s">
        <v>34</v>
      </c>
      <c r="N341" s="142" t="s">
        <v>49</v>
      </c>
      <c r="P341" s="143">
        <f>O341*H341</f>
        <v>0</v>
      </c>
      <c r="Q341" s="143">
        <v>2.5020099999999998</v>
      </c>
      <c r="R341" s="143">
        <f>Q341*H341</f>
        <v>77.262068799999994</v>
      </c>
      <c r="S341" s="143">
        <v>0</v>
      </c>
      <c r="T341" s="144">
        <f>S341*H341</f>
        <v>0</v>
      </c>
      <c r="AR341" s="145" t="s">
        <v>177</v>
      </c>
      <c r="AT341" s="145" t="s">
        <v>172</v>
      </c>
      <c r="AU341" s="145" t="s">
        <v>89</v>
      </c>
      <c r="AY341" s="19" t="s">
        <v>169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9" t="s">
        <v>83</v>
      </c>
      <c r="BK341" s="146">
        <f>ROUND(I341*H341,2)</f>
        <v>0</v>
      </c>
      <c r="BL341" s="19" t="s">
        <v>177</v>
      </c>
      <c r="BM341" s="145" t="s">
        <v>489</v>
      </c>
    </row>
    <row r="342" spans="2:65" s="1" customFormat="1" ht="11">
      <c r="B342" s="35"/>
      <c r="D342" s="168" t="s">
        <v>206</v>
      </c>
      <c r="F342" s="169" t="s">
        <v>490</v>
      </c>
      <c r="I342" s="170"/>
      <c r="L342" s="35"/>
      <c r="M342" s="171"/>
      <c r="T342" s="56"/>
      <c r="AT342" s="19" t="s">
        <v>206</v>
      </c>
      <c r="AU342" s="19" t="s">
        <v>89</v>
      </c>
    </row>
    <row r="343" spans="2:65" s="12" customFormat="1" ht="12">
      <c r="B343" s="147"/>
      <c r="D343" s="148" t="s">
        <v>179</v>
      </c>
      <c r="E343" s="149" t="s">
        <v>34</v>
      </c>
      <c r="F343" s="150" t="s">
        <v>491</v>
      </c>
      <c r="H343" s="149" t="s">
        <v>34</v>
      </c>
      <c r="I343" s="151"/>
      <c r="L343" s="147"/>
      <c r="M343" s="152"/>
      <c r="T343" s="153"/>
      <c r="AT343" s="149" t="s">
        <v>179</v>
      </c>
      <c r="AU343" s="149" t="s">
        <v>89</v>
      </c>
      <c r="AV343" s="12" t="s">
        <v>83</v>
      </c>
      <c r="AW343" s="12" t="s">
        <v>39</v>
      </c>
      <c r="AX343" s="12" t="s">
        <v>78</v>
      </c>
      <c r="AY343" s="149" t="s">
        <v>169</v>
      </c>
    </row>
    <row r="344" spans="2:65" s="13" customFormat="1" ht="12">
      <c r="B344" s="154"/>
      <c r="D344" s="148" t="s">
        <v>179</v>
      </c>
      <c r="E344" s="155" t="s">
        <v>34</v>
      </c>
      <c r="F344" s="156" t="s">
        <v>492</v>
      </c>
      <c r="H344" s="157">
        <v>30.88</v>
      </c>
      <c r="I344" s="158"/>
      <c r="L344" s="154"/>
      <c r="M344" s="159"/>
      <c r="T344" s="160"/>
      <c r="AT344" s="155" t="s">
        <v>179</v>
      </c>
      <c r="AU344" s="155" t="s">
        <v>89</v>
      </c>
      <c r="AV344" s="13" t="s">
        <v>89</v>
      </c>
      <c r="AW344" s="13" t="s">
        <v>39</v>
      </c>
      <c r="AX344" s="13" t="s">
        <v>78</v>
      </c>
      <c r="AY344" s="155" t="s">
        <v>169</v>
      </c>
    </row>
    <row r="345" spans="2:65" s="14" customFormat="1" ht="12">
      <c r="B345" s="161"/>
      <c r="D345" s="148" t="s">
        <v>179</v>
      </c>
      <c r="E345" s="162" t="s">
        <v>34</v>
      </c>
      <c r="F345" s="163" t="s">
        <v>195</v>
      </c>
      <c r="H345" s="164">
        <v>30.88</v>
      </c>
      <c r="I345" s="165"/>
      <c r="L345" s="161"/>
      <c r="M345" s="166"/>
      <c r="T345" s="167"/>
      <c r="AT345" s="162" t="s">
        <v>179</v>
      </c>
      <c r="AU345" s="162" t="s">
        <v>89</v>
      </c>
      <c r="AV345" s="14" t="s">
        <v>177</v>
      </c>
      <c r="AW345" s="14" t="s">
        <v>39</v>
      </c>
      <c r="AX345" s="14" t="s">
        <v>83</v>
      </c>
      <c r="AY345" s="162" t="s">
        <v>169</v>
      </c>
    </row>
    <row r="346" spans="2:65" s="1" customFormat="1" ht="37.75" customHeight="1">
      <c r="B346" s="35"/>
      <c r="C346" s="134" t="s">
        <v>493</v>
      </c>
      <c r="D346" s="134" t="s">
        <v>172</v>
      </c>
      <c r="E346" s="135" t="s">
        <v>494</v>
      </c>
      <c r="F346" s="136" t="s">
        <v>495</v>
      </c>
      <c r="G346" s="137" t="s">
        <v>175</v>
      </c>
      <c r="H346" s="138">
        <v>387</v>
      </c>
      <c r="I346" s="139"/>
      <c r="J346" s="140">
        <f>ROUND(I346*H346,2)</f>
        <v>0</v>
      </c>
      <c r="K346" s="136" t="s">
        <v>204</v>
      </c>
      <c r="L346" s="35"/>
      <c r="M346" s="141" t="s">
        <v>34</v>
      </c>
      <c r="N346" s="142" t="s">
        <v>49</v>
      </c>
      <c r="P346" s="143">
        <f>O346*H346</f>
        <v>0</v>
      </c>
      <c r="Q346" s="143">
        <v>5.3299999999999997E-3</v>
      </c>
      <c r="R346" s="143">
        <f>Q346*H346</f>
        <v>2.06271</v>
      </c>
      <c r="S346" s="143">
        <v>0</v>
      </c>
      <c r="T346" s="144">
        <f>S346*H346</f>
        <v>0</v>
      </c>
      <c r="AR346" s="145" t="s">
        <v>177</v>
      </c>
      <c r="AT346" s="145" t="s">
        <v>172</v>
      </c>
      <c r="AU346" s="145" t="s">
        <v>89</v>
      </c>
      <c r="AY346" s="19" t="s">
        <v>169</v>
      </c>
      <c r="BE346" s="146">
        <f>IF(N346="základní",J346,0)</f>
        <v>0</v>
      </c>
      <c r="BF346" s="146">
        <f>IF(N346="snížená",J346,0)</f>
        <v>0</v>
      </c>
      <c r="BG346" s="146">
        <f>IF(N346="zákl. přenesená",J346,0)</f>
        <v>0</v>
      </c>
      <c r="BH346" s="146">
        <f>IF(N346="sníž. přenesená",J346,0)</f>
        <v>0</v>
      </c>
      <c r="BI346" s="146">
        <f>IF(N346="nulová",J346,0)</f>
        <v>0</v>
      </c>
      <c r="BJ346" s="19" t="s">
        <v>83</v>
      </c>
      <c r="BK346" s="146">
        <f>ROUND(I346*H346,2)</f>
        <v>0</v>
      </c>
      <c r="BL346" s="19" t="s">
        <v>177</v>
      </c>
      <c r="BM346" s="145" t="s">
        <v>496</v>
      </c>
    </row>
    <row r="347" spans="2:65" s="1" customFormat="1" ht="11">
      <c r="B347" s="35"/>
      <c r="D347" s="168" t="s">
        <v>206</v>
      </c>
      <c r="F347" s="169" t="s">
        <v>497</v>
      </c>
      <c r="I347" s="170"/>
      <c r="L347" s="35"/>
      <c r="M347" s="171"/>
      <c r="T347" s="56"/>
      <c r="AT347" s="19" t="s">
        <v>206</v>
      </c>
      <c r="AU347" s="19" t="s">
        <v>89</v>
      </c>
    </row>
    <row r="348" spans="2:65" s="13" customFormat="1" ht="12">
      <c r="B348" s="154"/>
      <c r="D348" s="148" t="s">
        <v>179</v>
      </c>
      <c r="E348" s="155" t="s">
        <v>34</v>
      </c>
      <c r="F348" s="156" t="s">
        <v>498</v>
      </c>
      <c r="H348" s="157">
        <v>387</v>
      </c>
      <c r="I348" s="158"/>
      <c r="L348" s="154"/>
      <c r="M348" s="159"/>
      <c r="T348" s="160"/>
      <c r="AT348" s="155" t="s">
        <v>179</v>
      </c>
      <c r="AU348" s="155" t="s">
        <v>89</v>
      </c>
      <c r="AV348" s="13" t="s">
        <v>89</v>
      </c>
      <c r="AW348" s="13" t="s">
        <v>39</v>
      </c>
      <c r="AX348" s="13" t="s">
        <v>78</v>
      </c>
      <c r="AY348" s="155" t="s">
        <v>169</v>
      </c>
    </row>
    <row r="349" spans="2:65" s="14" customFormat="1" ht="12">
      <c r="B349" s="161"/>
      <c r="D349" s="148" t="s">
        <v>179</v>
      </c>
      <c r="E349" s="162" t="s">
        <v>34</v>
      </c>
      <c r="F349" s="163" t="s">
        <v>195</v>
      </c>
      <c r="H349" s="164">
        <v>387</v>
      </c>
      <c r="I349" s="165"/>
      <c r="L349" s="161"/>
      <c r="M349" s="166"/>
      <c r="T349" s="167"/>
      <c r="AT349" s="162" t="s">
        <v>179</v>
      </c>
      <c r="AU349" s="162" t="s">
        <v>89</v>
      </c>
      <c r="AV349" s="14" t="s">
        <v>177</v>
      </c>
      <c r="AW349" s="14" t="s">
        <v>39</v>
      </c>
      <c r="AX349" s="14" t="s">
        <v>83</v>
      </c>
      <c r="AY349" s="162" t="s">
        <v>169</v>
      </c>
    </row>
    <row r="350" spans="2:65" s="1" customFormat="1" ht="37.75" customHeight="1">
      <c r="B350" s="35"/>
      <c r="C350" s="134" t="s">
        <v>499</v>
      </c>
      <c r="D350" s="134" t="s">
        <v>172</v>
      </c>
      <c r="E350" s="135" t="s">
        <v>500</v>
      </c>
      <c r="F350" s="136" t="s">
        <v>501</v>
      </c>
      <c r="G350" s="137" t="s">
        <v>175</v>
      </c>
      <c r="H350" s="138">
        <v>387</v>
      </c>
      <c r="I350" s="139"/>
      <c r="J350" s="140">
        <f>ROUND(I350*H350,2)</f>
        <v>0</v>
      </c>
      <c r="K350" s="136" t="s">
        <v>204</v>
      </c>
      <c r="L350" s="35"/>
      <c r="M350" s="141" t="s">
        <v>34</v>
      </c>
      <c r="N350" s="142" t="s">
        <v>49</v>
      </c>
      <c r="P350" s="143">
        <f>O350*H350</f>
        <v>0</v>
      </c>
      <c r="Q350" s="143">
        <v>0</v>
      </c>
      <c r="R350" s="143">
        <f>Q350*H350</f>
        <v>0</v>
      </c>
      <c r="S350" s="143">
        <v>0</v>
      </c>
      <c r="T350" s="144">
        <f>S350*H350</f>
        <v>0</v>
      </c>
      <c r="AR350" s="145" t="s">
        <v>177</v>
      </c>
      <c r="AT350" s="145" t="s">
        <v>172</v>
      </c>
      <c r="AU350" s="145" t="s">
        <v>89</v>
      </c>
      <c r="AY350" s="19" t="s">
        <v>169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9" t="s">
        <v>83</v>
      </c>
      <c r="BK350" s="146">
        <f>ROUND(I350*H350,2)</f>
        <v>0</v>
      </c>
      <c r="BL350" s="19" t="s">
        <v>177</v>
      </c>
      <c r="BM350" s="145" t="s">
        <v>502</v>
      </c>
    </row>
    <row r="351" spans="2:65" s="1" customFormat="1" ht="11">
      <c r="B351" s="35"/>
      <c r="D351" s="168" t="s">
        <v>206</v>
      </c>
      <c r="F351" s="169" t="s">
        <v>503</v>
      </c>
      <c r="I351" s="170"/>
      <c r="L351" s="35"/>
      <c r="M351" s="171"/>
      <c r="T351" s="56"/>
      <c r="AT351" s="19" t="s">
        <v>206</v>
      </c>
      <c r="AU351" s="19" t="s">
        <v>89</v>
      </c>
    </row>
    <row r="352" spans="2:65" s="1" customFormat="1" ht="90" customHeight="1">
      <c r="B352" s="35"/>
      <c r="C352" s="134" t="s">
        <v>504</v>
      </c>
      <c r="D352" s="134" t="s">
        <v>172</v>
      </c>
      <c r="E352" s="135" t="s">
        <v>505</v>
      </c>
      <c r="F352" s="136" t="s">
        <v>506</v>
      </c>
      <c r="G352" s="137" t="s">
        <v>175</v>
      </c>
      <c r="H352" s="138">
        <v>291</v>
      </c>
      <c r="I352" s="139"/>
      <c r="J352" s="140">
        <f>ROUND(I352*H352,2)</f>
        <v>0</v>
      </c>
      <c r="K352" s="136" t="s">
        <v>204</v>
      </c>
      <c r="L352" s="35"/>
      <c r="M352" s="141" t="s">
        <v>34</v>
      </c>
      <c r="N352" s="142" t="s">
        <v>49</v>
      </c>
      <c r="P352" s="143">
        <f>O352*H352</f>
        <v>0</v>
      </c>
      <c r="Q352" s="143">
        <v>7.0800000000000004E-3</v>
      </c>
      <c r="R352" s="143">
        <f>Q352*H352</f>
        <v>2.0602800000000001</v>
      </c>
      <c r="S352" s="143">
        <v>0</v>
      </c>
      <c r="T352" s="144">
        <f>S352*H352</f>
        <v>0</v>
      </c>
      <c r="AR352" s="145" t="s">
        <v>177</v>
      </c>
      <c r="AT352" s="145" t="s">
        <v>172</v>
      </c>
      <c r="AU352" s="145" t="s">
        <v>89</v>
      </c>
      <c r="AY352" s="19" t="s">
        <v>169</v>
      </c>
      <c r="BE352" s="146">
        <f>IF(N352="základní",J352,0)</f>
        <v>0</v>
      </c>
      <c r="BF352" s="146">
        <f>IF(N352="snížená",J352,0)</f>
        <v>0</v>
      </c>
      <c r="BG352" s="146">
        <f>IF(N352="zákl. přenesená",J352,0)</f>
        <v>0</v>
      </c>
      <c r="BH352" s="146">
        <f>IF(N352="sníž. přenesená",J352,0)</f>
        <v>0</v>
      </c>
      <c r="BI352" s="146">
        <f>IF(N352="nulová",J352,0)</f>
        <v>0</v>
      </c>
      <c r="BJ352" s="19" t="s">
        <v>83</v>
      </c>
      <c r="BK352" s="146">
        <f>ROUND(I352*H352,2)</f>
        <v>0</v>
      </c>
      <c r="BL352" s="19" t="s">
        <v>177</v>
      </c>
      <c r="BM352" s="145" t="s">
        <v>507</v>
      </c>
    </row>
    <row r="353" spans="2:65" s="1" customFormat="1" ht="11">
      <c r="B353" s="35"/>
      <c r="D353" s="168" t="s">
        <v>206</v>
      </c>
      <c r="F353" s="169" t="s">
        <v>508</v>
      </c>
      <c r="I353" s="170"/>
      <c r="L353" s="35"/>
      <c r="M353" s="171"/>
      <c r="T353" s="56"/>
      <c r="AT353" s="19" t="s">
        <v>206</v>
      </c>
      <c r="AU353" s="19" t="s">
        <v>89</v>
      </c>
    </row>
    <row r="354" spans="2:65" s="12" customFormat="1" ht="12">
      <c r="B354" s="147"/>
      <c r="D354" s="148" t="s">
        <v>179</v>
      </c>
      <c r="E354" s="149" t="s">
        <v>34</v>
      </c>
      <c r="F354" s="150" t="s">
        <v>509</v>
      </c>
      <c r="H354" s="149" t="s">
        <v>34</v>
      </c>
      <c r="I354" s="151"/>
      <c r="L354" s="147"/>
      <c r="M354" s="152"/>
      <c r="T354" s="153"/>
      <c r="AT354" s="149" t="s">
        <v>179</v>
      </c>
      <c r="AU354" s="149" t="s">
        <v>89</v>
      </c>
      <c r="AV354" s="12" t="s">
        <v>83</v>
      </c>
      <c r="AW354" s="12" t="s">
        <v>39</v>
      </c>
      <c r="AX354" s="12" t="s">
        <v>78</v>
      </c>
      <c r="AY354" s="149" t="s">
        <v>169</v>
      </c>
    </row>
    <row r="355" spans="2:65" s="13" customFormat="1" ht="12">
      <c r="B355" s="154"/>
      <c r="D355" s="148" t="s">
        <v>179</v>
      </c>
      <c r="E355" s="155" t="s">
        <v>34</v>
      </c>
      <c r="F355" s="156" t="s">
        <v>510</v>
      </c>
      <c r="H355" s="157">
        <v>291</v>
      </c>
      <c r="I355" s="158"/>
      <c r="L355" s="154"/>
      <c r="M355" s="159"/>
      <c r="T355" s="160"/>
      <c r="AT355" s="155" t="s">
        <v>179</v>
      </c>
      <c r="AU355" s="155" t="s">
        <v>89</v>
      </c>
      <c r="AV355" s="13" t="s">
        <v>89</v>
      </c>
      <c r="AW355" s="13" t="s">
        <v>39</v>
      </c>
      <c r="AX355" s="13" t="s">
        <v>78</v>
      </c>
      <c r="AY355" s="155" t="s">
        <v>169</v>
      </c>
    </row>
    <row r="356" spans="2:65" s="14" customFormat="1" ht="12">
      <c r="B356" s="161"/>
      <c r="D356" s="148" t="s">
        <v>179</v>
      </c>
      <c r="E356" s="162" t="s">
        <v>34</v>
      </c>
      <c r="F356" s="163" t="s">
        <v>195</v>
      </c>
      <c r="H356" s="164">
        <v>291</v>
      </c>
      <c r="I356" s="165"/>
      <c r="L356" s="161"/>
      <c r="M356" s="166"/>
      <c r="T356" s="167"/>
      <c r="AT356" s="162" t="s">
        <v>179</v>
      </c>
      <c r="AU356" s="162" t="s">
        <v>89</v>
      </c>
      <c r="AV356" s="14" t="s">
        <v>177</v>
      </c>
      <c r="AW356" s="14" t="s">
        <v>39</v>
      </c>
      <c r="AX356" s="14" t="s">
        <v>83</v>
      </c>
      <c r="AY356" s="162" t="s">
        <v>169</v>
      </c>
    </row>
    <row r="357" spans="2:65" s="1" customFormat="1" ht="37.75" customHeight="1">
      <c r="B357" s="35"/>
      <c r="C357" s="134" t="s">
        <v>511</v>
      </c>
      <c r="D357" s="134" t="s">
        <v>172</v>
      </c>
      <c r="E357" s="135" t="s">
        <v>512</v>
      </c>
      <c r="F357" s="136" t="s">
        <v>513</v>
      </c>
      <c r="G357" s="137" t="s">
        <v>175</v>
      </c>
      <c r="H357" s="138">
        <v>678</v>
      </c>
      <c r="I357" s="139"/>
      <c r="J357" s="140">
        <f>ROUND(I357*H357,2)</f>
        <v>0</v>
      </c>
      <c r="K357" s="136" t="s">
        <v>204</v>
      </c>
      <c r="L357" s="35"/>
      <c r="M357" s="141" t="s">
        <v>34</v>
      </c>
      <c r="N357" s="142" t="s">
        <v>49</v>
      </c>
      <c r="P357" s="143">
        <f>O357*H357</f>
        <v>0</v>
      </c>
      <c r="Q357" s="143">
        <v>8.0999999999999996E-4</v>
      </c>
      <c r="R357" s="143">
        <f>Q357*H357</f>
        <v>0.54918</v>
      </c>
      <c r="S357" s="143">
        <v>0</v>
      </c>
      <c r="T357" s="144">
        <f>S357*H357</f>
        <v>0</v>
      </c>
      <c r="AR357" s="145" t="s">
        <v>177</v>
      </c>
      <c r="AT357" s="145" t="s">
        <v>172</v>
      </c>
      <c r="AU357" s="145" t="s">
        <v>89</v>
      </c>
      <c r="AY357" s="19" t="s">
        <v>169</v>
      </c>
      <c r="BE357" s="146">
        <f>IF(N357="základní",J357,0)</f>
        <v>0</v>
      </c>
      <c r="BF357" s="146">
        <f>IF(N357="snížená",J357,0)</f>
        <v>0</v>
      </c>
      <c r="BG357" s="146">
        <f>IF(N357="zákl. přenesená",J357,0)</f>
        <v>0</v>
      </c>
      <c r="BH357" s="146">
        <f>IF(N357="sníž. přenesená",J357,0)</f>
        <v>0</v>
      </c>
      <c r="BI357" s="146">
        <f>IF(N357="nulová",J357,0)</f>
        <v>0</v>
      </c>
      <c r="BJ357" s="19" t="s">
        <v>83</v>
      </c>
      <c r="BK357" s="146">
        <f>ROUND(I357*H357,2)</f>
        <v>0</v>
      </c>
      <c r="BL357" s="19" t="s">
        <v>177</v>
      </c>
      <c r="BM357" s="145" t="s">
        <v>514</v>
      </c>
    </row>
    <row r="358" spans="2:65" s="1" customFormat="1" ht="11">
      <c r="B358" s="35"/>
      <c r="D358" s="168" t="s">
        <v>206</v>
      </c>
      <c r="F358" s="169" t="s">
        <v>515</v>
      </c>
      <c r="I358" s="170"/>
      <c r="L358" s="35"/>
      <c r="M358" s="171"/>
      <c r="T358" s="56"/>
      <c r="AT358" s="19" t="s">
        <v>206</v>
      </c>
      <c r="AU358" s="19" t="s">
        <v>89</v>
      </c>
    </row>
    <row r="359" spans="2:65" s="13" customFormat="1" ht="12">
      <c r="B359" s="154"/>
      <c r="D359" s="148" t="s">
        <v>179</v>
      </c>
      <c r="E359" s="155" t="s">
        <v>34</v>
      </c>
      <c r="F359" s="156" t="s">
        <v>516</v>
      </c>
      <c r="H359" s="157">
        <v>678</v>
      </c>
      <c r="I359" s="158"/>
      <c r="L359" s="154"/>
      <c r="M359" s="159"/>
      <c r="T359" s="160"/>
      <c r="AT359" s="155" t="s">
        <v>179</v>
      </c>
      <c r="AU359" s="155" t="s">
        <v>89</v>
      </c>
      <c r="AV359" s="13" t="s">
        <v>89</v>
      </c>
      <c r="AW359" s="13" t="s">
        <v>39</v>
      </c>
      <c r="AX359" s="13" t="s">
        <v>78</v>
      </c>
      <c r="AY359" s="155" t="s">
        <v>169</v>
      </c>
    </row>
    <row r="360" spans="2:65" s="12" customFormat="1" ht="12">
      <c r="B360" s="147"/>
      <c r="D360" s="148" t="s">
        <v>179</v>
      </c>
      <c r="E360" s="149" t="s">
        <v>34</v>
      </c>
      <c r="F360" s="150" t="s">
        <v>517</v>
      </c>
      <c r="H360" s="149" t="s">
        <v>34</v>
      </c>
      <c r="I360" s="151"/>
      <c r="L360" s="147"/>
      <c r="M360" s="152"/>
      <c r="T360" s="153"/>
      <c r="AT360" s="149" t="s">
        <v>179</v>
      </c>
      <c r="AU360" s="149" t="s">
        <v>89</v>
      </c>
      <c r="AV360" s="12" t="s">
        <v>83</v>
      </c>
      <c r="AW360" s="12" t="s">
        <v>39</v>
      </c>
      <c r="AX360" s="12" t="s">
        <v>78</v>
      </c>
      <c r="AY360" s="149" t="s">
        <v>169</v>
      </c>
    </row>
    <row r="361" spans="2:65" s="14" customFormat="1" ht="12">
      <c r="B361" s="161"/>
      <c r="D361" s="148" t="s">
        <v>179</v>
      </c>
      <c r="E361" s="162" t="s">
        <v>34</v>
      </c>
      <c r="F361" s="163" t="s">
        <v>195</v>
      </c>
      <c r="H361" s="164">
        <v>678</v>
      </c>
      <c r="I361" s="165"/>
      <c r="L361" s="161"/>
      <c r="M361" s="166"/>
      <c r="T361" s="167"/>
      <c r="AT361" s="162" t="s">
        <v>179</v>
      </c>
      <c r="AU361" s="162" t="s">
        <v>89</v>
      </c>
      <c r="AV361" s="14" t="s">
        <v>177</v>
      </c>
      <c r="AW361" s="14" t="s">
        <v>39</v>
      </c>
      <c r="AX361" s="14" t="s">
        <v>83</v>
      </c>
      <c r="AY361" s="162" t="s">
        <v>169</v>
      </c>
    </row>
    <row r="362" spans="2:65" s="1" customFormat="1" ht="37.75" customHeight="1">
      <c r="B362" s="35"/>
      <c r="C362" s="134" t="s">
        <v>518</v>
      </c>
      <c r="D362" s="134" t="s">
        <v>172</v>
      </c>
      <c r="E362" s="135" t="s">
        <v>519</v>
      </c>
      <c r="F362" s="136" t="s">
        <v>520</v>
      </c>
      <c r="G362" s="137" t="s">
        <v>175</v>
      </c>
      <c r="H362" s="138">
        <v>678</v>
      </c>
      <c r="I362" s="139"/>
      <c r="J362" s="140">
        <f>ROUND(I362*H362,2)</f>
        <v>0</v>
      </c>
      <c r="K362" s="136" t="s">
        <v>204</v>
      </c>
      <c r="L362" s="35"/>
      <c r="M362" s="141" t="s">
        <v>34</v>
      </c>
      <c r="N362" s="142" t="s">
        <v>49</v>
      </c>
      <c r="P362" s="143">
        <f>O362*H362</f>
        <v>0</v>
      </c>
      <c r="Q362" s="143">
        <v>0</v>
      </c>
      <c r="R362" s="143">
        <f>Q362*H362</f>
        <v>0</v>
      </c>
      <c r="S362" s="143">
        <v>0</v>
      </c>
      <c r="T362" s="144">
        <f>S362*H362</f>
        <v>0</v>
      </c>
      <c r="AR362" s="145" t="s">
        <v>177</v>
      </c>
      <c r="AT362" s="145" t="s">
        <v>172</v>
      </c>
      <c r="AU362" s="145" t="s">
        <v>89</v>
      </c>
      <c r="AY362" s="19" t="s">
        <v>169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9" t="s">
        <v>83</v>
      </c>
      <c r="BK362" s="146">
        <f>ROUND(I362*H362,2)</f>
        <v>0</v>
      </c>
      <c r="BL362" s="19" t="s">
        <v>177</v>
      </c>
      <c r="BM362" s="145" t="s">
        <v>521</v>
      </c>
    </row>
    <row r="363" spans="2:65" s="1" customFormat="1" ht="11">
      <c r="B363" s="35"/>
      <c r="D363" s="168" t="s">
        <v>206</v>
      </c>
      <c r="F363" s="169" t="s">
        <v>522</v>
      </c>
      <c r="I363" s="170"/>
      <c r="L363" s="35"/>
      <c r="M363" s="171"/>
      <c r="T363" s="56"/>
      <c r="AT363" s="19" t="s">
        <v>206</v>
      </c>
      <c r="AU363" s="19" t="s">
        <v>89</v>
      </c>
    </row>
    <row r="364" spans="2:65" s="1" customFormat="1" ht="78" customHeight="1">
      <c r="B364" s="35"/>
      <c r="C364" s="134" t="s">
        <v>523</v>
      </c>
      <c r="D364" s="134" t="s">
        <v>172</v>
      </c>
      <c r="E364" s="135" t="s">
        <v>524</v>
      </c>
      <c r="F364" s="136" t="s">
        <v>525</v>
      </c>
      <c r="G364" s="137" t="s">
        <v>253</v>
      </c>
      <c r="H364" s="138">
        <v>6.4</v>
      </c>
      <c r="I364" s="139"/>
      <c r="J364" s="140">
        <f>ROUND(I364*H364,2)</f>
        <v>0</v>
      </c>
      <c r="K364" s="136" t="s">
        <v>204</v>
      </c>
      <c r="L364" s="35"/>
      <c r="M364" s="141" t="s">
        <v>34</v>
      </c>
      <c r="N364" s="142" t="s">
        <v>49</v>
      </c>
      <c r="P364" s="143">
        <f>O364*H364</f>
        <v>0</v>
      </c>
      <c r="Q364" s="143">
        <v>1.06277</v>
      </c>
      <c r="R364" s="143">
        <f>Q364*H364</f>
        <v>6.8017280000000007</v>
      </c>
      <c r="S364" s="143">
        <v>0</v>
      </c>
      <c r="T364" s="144">
        <f>S364*H364</f>
        <v>0</v>
      </c>
      <c r="AR364" s="145" t="s">
        <v>177</v>
      </c>
      <c r="AT364" s="145" t="s">
        <v>172</v>
      </c>
      <c r="AU364" s="145" t="s">
        <v>89</v>
      </c>
      <c r="AY364" s="19" t="s">
        <v>169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9" t="s">
        <v>83</v>
      </c>
      <c r="BK364" s="146">
        <f>ROUND(I364*H364,2)</f>
        <v>0</v>
      </c>
      <c r="BL364" s="19" t="s">
        <v>177</v>
      </c>
      <c r="BM364" s="145" t="s">
        <v>526</v>
      </c>
    </row>
    <row r="365" spans="2:65" s="1" customFormat="1" ht="11">
      <c r="B365" s="35"/>
      <c r="D365" s="168" t="s">
        <v>206</v>
      </c>
      <c r="F365" s="169" t="s">
        <v>527</v>
      </c>
      <c r="I365" s="170"/>
      <c r="L365" s="35"/>
      <c r="M365" s="171"/>
      <c r="T365" s="56"/>
      <c r="AT365" s="19" t="s">
        <v>206</v>
      </c>
      <c r="AU365" s="19" t="s">
        <v>89</v>
      </c>
    </row>
    <row r="366" spans="2:65" s="13" customFormat="1" ht="12">
      <c r="B366" s="154"/>
      <c r="D366" s="148" t="s">
        <v>179</v>
      </c>
      <c r="E366" s="155" t="s">
        <v>34</v>
      </c>
      <c r="F366" s="156" t="s">
        <v>528</v>
      </c>
      <c r="H366" s="157">
        <v>3.6</v>
      </c>
      <c r="I366" s="158"/>
      <c r="L366" s="154"/>
      <c r="M366" s="159"/>
      <c r="T366" s="160"/>
      <c r="AT366" s="155" t="s">
        <v>179</v>
      </c>
      <c r="AU366" s="155" t="s">
        <v>89</v>
      </c>
      <c r="AV366" s="13" t="s">
        <v>89</v>
      </c>
      <c r="AW366" s="13" t="s">
        <v>39</v>
      </c>
      <c r="AX366" s="13" t="s">
        <v>78</v>
      </c>
      <c r="AY366" s="155" t="s">
        <v>169</v>
      </c>
    </row>
    <row r="367" spans="2:65" s="13" customFormat="1" ht="12">
      <c r="B367" s="154"/>
      <c r="D367" s="148" t="s">
        <v>179</v>
      </c>
      <c r="E367" s="155" t="s">
        <v>34</v>
      </c>
      <c r="F367" s="156" t="s">
        <v>529</v>
      </c>
      <c r="H367" s="157">
        <v>2.8</v>
      </c>
      <c r="I367" s="158"/>
      <c r="L367" s="154"/>
      <c r="M367" s="159"/>
      <c r="T367" s="160"/>
      <c r="AT367" s="155" t="s">
        <v>179</v>
      </c>
      <c r="AU367" s="155" t="s">
        <v>89</v>
      </c>
      <c r="AV367" s="13" t="s">
        <v>89</v>
      </c>
      <c r="AW367" s="13" t="s">
        <v>39</v>
      </c>
      <c r="AX367" s="13" t="s">
        <v>78</v>
      </c>
      <c r="AY367" s="155" t="s">
        <v>169</v>
      </c>
    </row>
    <row r="368" spans="2:65" s="14" customFormat="1" ht="12">
      <c r="B368" s="161"/>
      <c r="D368" s="148" t="s">
        <v>179</v>
      </c>
      <c r="E368" s="162" t="s">
        <v>34</v>
      </c>
      <c r="F368" s="163" t="s">
        <v>195</v>
      </c>
      <c r="H368" s="164">
        <v>6.4</v>
      </c>
      <c r="I368" s="165"/>
      <c r="L368" s="161"/>
      <c r="M368" s="166"/>
      <c r="T368" s="167"/>
      <c r="AT368" s="162" t="s">
        <v>179</v>
      </c>
      <c r="AU368" s="162" t="s">
        <v>89</v>
      </c>
      <c r="AV368" s="14" t="s">
        <v>177</v>
      </c>
      <c r="AW368" s="14" t="s">
        <v>39</v>
      </c>
      <c r="AX368" s="14" t="s">
        <v>83</v>
      </c>
      <c r="AY368" s="162" t="s">
        <v>169</v>
      </c>
    </row>
    <row r="369" spans="2:65" s="1" customFormat="1" ht="62.75" customHeight="1">
      <c r="B369" s="35"/>
      <c r="C369" s="134" t="s">
        <v>530</v>
      </c>
      <c r="D369" s="134" t="s">
        <v>172</v>
      </c>
      <c r="E369" s="135" t="s">
        <v>531</v>
      </c>
      <c r="F369" s="136" t="s">
        <v>532</v>
      </c>
      <c r="G369" s="137" t="s">
        <v>253</v>
      </c>
      <c r="H369" s="138">
        <v>3.363</v>
      </c>
      <c r="I369" s="139"/>
      <c r="J369" s="140">
        <f>ROUND(I369*H369,2)</f>
        <v>0</v>
      </c>
      <c r="K369" s="136" t="s">
        <v>204</v>
      </c>
      <c r="L369" s="35"/>
      <c r="M369" s="141" t="s">
        <v>34</v>
      </c>
      <c r="N369" s="142" t="s">
        <v>49</v>
      </c>
      <c r="P369" s="143">
        <f>O369*H369</f>
        <v>0</v>
      </c>
      <c r="Q369" s="143">
        <v>1.0252699999999999</v>
      </c>
      <c r="R369" s="143">
        <f>Q369*H369</f>
        <v>3.4479830099999997</v>
      </c>
      <c r="S369" s="143">
        <v>0</v>
      </c>
      <c r="T369" s="144">
        <f>S369*H369</f>
        <v>0</v>
      </c>
      <c r="AR369" s="145" t="s">
        <v>177</v>
      </c>
      <c r="AT369" s="145" t="s">
        <v>172</v>
      </c>
      <c r="AU369" s="145" t="s">
        <v>89</v>
      </c>
      <c r="AY369" s="19" t="s">
        <v>169</v>
      </c>
      <c r="BE369" s="146">
        <f>IF(N369="základní",J369,0)</f>
        <v>0</v>
      </c>
      <c r="BF369" s="146">
        <f>IF(N369="snížená",J369,0)</f>
        <v>0</v>
      </c>
      <c r="BG369" s="146">
        <f>IF(N369="zákl. přenesená",J369,0)</f>
        <v>0</v>
      </c>
      <c r="BH369" s="146">
        <f>IF(N369="sníž. přenesená",J369,0)</f>
        <v>0</v>
      </c>
      <c r="BI369" s="146">
        <f>IF(N369="nulová",J369,0)</f>
        <v>0</v>
      </c>
      <c r="BJ369" s="19" t="s">
        <v>83</v>
      </c>
      <c r="BK369" s="146">
        <f>ROUND(I369*H369,2)</f>
        <v>0</v>
      </c>
      <c r="BL369" s="19" t="s">
        <v>177</v>
      </c>
      <c r="BM369" s="145" t="s">
        <v>533</v>
      </c>
    </row>
    <row r="370" spans="2:65" s="1" customFormat="1" ht="11">
      <c r="B370" s="35"/>
      <c r="D370" s="168" t="s">
        <v>206</v>
      </c>
      <c r="F370" s="169" t="s">
        <v>534</v>
      </c>
      <c r="I370" s="170"/>
      <c r="L370" s="35"/>
      <c r="M370" s="171"/>
      <c r="T370" s="56"/>
      <c r="AT370" s="19" t="s">
        <v>206</v>
      </c>
      <c r="AU370" s="19" t="s">
        <v>89</v>
      </c>
    </row>
    <row r="371" spans="2:65" s="12" customFormat="1" ht="12">
      <c r="B371" s="147"/>
      <c r="D371" s="148" t="s">
        <v>179</v>
      </c>
      <c r="E371" s="149" t="s">
        <v>34</v>
      </c>
      <c r="F371" s="150" t="s">
        <v>535</v>
      </c>
      <c r="H371" s="149" t="s">
        <v>34</v>
      </c>
      <c r="I371" s="151"/>
      <c r="L371" s="147"/>
      <c r="M371" s="152"/>
      <c r="T371" s="153"/>
      <c r="AT371" s="149" t="s">
        <v>179</v>
      </c>
      <c r="AU371" s="149" t="s">
        <v>89</v>
      </c>
      <c r="AV371" s="12" t="s">
        <v>83</v>
      </c>
      <c r="AW371" s="12" t="s">
        <v>39</v>
      </c>
      <c r="AX371" s="12" t="s">
        <v>78</v>
      </c>
      <c r="AY371" s="149" t="s">
        <v>169</v>
      </c>
    </row>
    <row r="372" spans="2:65" s="12" customFormat="1" ht="12">
      <c r="B372" s="147"/>
      <c r="D372" s="148" t="s">
        <v>179</v>
      </c>
      <c r="E372" s="149" t="s">
        <v>34</v>
      </c>
      <c r="F372" s="150" t="s">
        <v>536</v>
      </c>
      <c r="H372" s="149" t="s">
        <v>34</v>
      </c>
      <c r="I372" s="151"/>
      <c r="L372" s="147"/>
      <c r="M372" s="152"/>
      <c r="T372" s="153"/>
      <c r="AT372" s="149" t="s">
        <v>179</v>
      </c>
      <c r="AU372" s="149" t="s">
        <v>89</v>
      </c>
      <c r="AV372" s="12" t="s">
        <v>83</v>
      </c>
      <c r="AW372" s="12" t="s">
        <v>39</v>
      </c>
      <c r="AX372" s="12" t="s">
        <v>78</v>
      </c>
      <c r="AY372" s="149" t="s">
        <v>169</v>
      </c>
    </row>
    <row r="373" spans="2:65" s="13" customFormat="1" ht="24">
      <c r="B373" s="154"/>
      <c r="D373" s="148" t="s">
        <v>179</v>
      </c>
      <c r="E373" s="155" t="s">
        <v>34</v>
      </c>
      <c r="F373" s="156" t="s">
        <v>537</v>
      </c>
      <c r="H373" s="157">
        <v>0.69199999999999995</v>
      </c>
      <c r="I373" s="158"/>
      <c r="L373" s="154"/>
      <c r="M373" s="159"/>
      <c r="T373" s="160"/>
      <c r="AT373" s="155" t="s">
        <v>179</v>
      </c>
      <c r="AU373" s="155" t="s">
        <v>89</v>
      </c>
      <c r="AV373" s="13" t="s">
        <v>89</v>
      </c>
      <c r="AW373" s="13" t="s">
        <v>39</v>
      </c>
      <c r="AX373" s="13" t="s">
        <v>78</v>
      </c>
      <c r="AY373" s="155" t="s">
        <v>169</v>
      </c>
    </row>
    <row r="374" spans="2:65" s="12" customFormat="1" ht="12">
      <c r="B374" s="147"/>
      <c r="D374" s="148" t="s">
        <v>179</v>
      </c>
      <c r="E374" s="149" t="s">
        <v>34</v>
      </c>
      <c r="F374" s="150" t="s">
        <v>538</v>
      </c>
      <c r="H374" s="149" t="s">
        <v>34</v>
      </c>
      <c r="I374" s="151"/>
      <c r="L374" s="147"/>
      <c r="M374" s="152"/>
      <c r="T374" s="153"/>
      <c r="AT374" s="149" t="s">
        <v>179</v>
      </c>
      <c r="AU374" s="149" t="s">
        <v>89</v>
      </c>
      <c r="AV374" s="12" t="s">
        <v>83</v>
      </c>
      <c r="AW374" s="12" t="s">
        <v>39</v>
      </c>
      <c r="AX374" s="12" t="s">
        <v>78</v>
      </c>
      <c r="AY374" s="149" t="s">
        <v>169</v>
      </c>
    </row>
    <row r="375" spans="2:65" s="13" customFormat="1" ht="24">
      <c r="B375" s="154"/>
      <c r="D375" s="148" t="s">
        <v>179</v>
      </c>
      <c r="E375" s="155" t="s">
        <v>34</v>
      </c>
      <c r="F375" s="156" t="s">
        <v>539</v>
      </c>
      <c r="H375" s="157">
        <v>0.81</v>
      </c>
      <c r="I375" s="158"/>
      <c r="L375" s="154"/>
      <c r="M375" s="159"/>
      <c r="T375" s="160"/>
      <c r="AT375" s="155" t="s">
        <v>179</v>
      </c>
      <c r="AU375" s="155" t="s">
        <v>89</v>
      </c>
      <c r="AV375" s="13" t="s">
        <v>89</v>
      </c>
      <c r="AW375" s="13" t="s">
        <v>39</v>
      </c>
      <c r="AX375" s="13" t="s">
        <v>78</v>
      </c>
      <c r="AY375" s="155" t="s">
        <v>169</v>
      </c>
    </row>
    <row r="376" spans="2:65" s="13" customFormat="1" ht="12">
      <c r="B376" s="154"/>
      <c r="D376" s="148" t="s">
        <v>179</v>
      </c>
      <c r="E376" s="155" t="s">
        <v>34</v>
      </c>
      <c r="F376" s="156" t="s">
        <v>540</v>
      </c>
      <c r="H376" s="157">
        <v>1.861</v>
      </c>
      <c r="I376" s="158"/>
      <c r="L376" s="154"/>
      <c r="M376" s="159"/>
      <c r="T376" s="160"/>
      <c r="AT376" s="155" t="s">
        <v>179</v>
      </c>
      <c r="AU376" s="155" t="s">
        <v>89</v>
      </c>
      <c r="AV376" s="13" t="s">
        <v>89</v>
      </c>
      <c r="AW376" s="13" t="s">
        <v>39</v>
      </c>
      <c r="AX376" s="13" t="s">
        <v>78</v>
      </c>
      <c r="AY376" s="155" t="s">
        <v>169</v>
      </c>
    </row>
    <row r="377" spans="2:65" s="14" customFormat="1" ht="12">
      <c r="B377" s="161"/>
      <c r="D377" s="148" t="s">
        <v>179</v>
      </c>
      <c r="E377" s="162" t="s">
        <v>34</v>
      </c>
      <c r="F377" s="163" t="s">
        <v>195</v>
      </c>
      <c r="H377" s="164">
        <v>3.363</v>
      </c>
      <c r="I377" s="165"/>
      <c r="L377" s="161"/>
      <c r="M377" s="166"/>
      <c r="T377" s="167"/>
      <c r="AT377" s="162" t="s">
        <v>179</v>
      </c>
      <c r="AU377" s="162" t="s">
        <v>89</v>
      </c>
      <c r="AV377" s="14" t="s">
        <v>177</v>
      </c>
      <c r="AW377" s="14" t="s">
        <v>39</v>
      </c>
      <c r="AX377" s="14" t="s">
        <v>83</v>
      </c>
      <c r="AY377" s="162" t="s">
        <v>169</v>
      </c>
    </row>
    <row r="378" spans="2:65" s="1" customFormat="1" ht="55.5" customHeight="1">
      <c r="B378" s="35"/>
      <c r="C378" s="134" t="s">
        <v>541</v>
      </c>
      <c r="D378" s="134" t="s">
        <v>172</v>
      </c>
      <c r="E378" s="135" t="s">
        <v>542</v>
      </c>
      <c r="F378" s="136" t="s">
        <v>543</v>
      </c>
      <c r="G378" s="137" t="s">
        <v>189</v>
      </c>
      <c r="H378" s="138">
        <v>0.82099999999999995</v>
      </c>
      <c r="I378" s="139"/>
      <c r="J378" s="140">
        <f>ROUND(I378*H378,2)</f>
        <v>0</v>
      </c>
      <c r="K378" s="136" t="s">
        <v>204</v>
      </c>
      <c r="L378" s="35"/>
      <c r="M378" s="141" t="s">
        <v>34</v>
      </c>
      <c r="N378" s="142" t="s">
        <v>49</v>
      </c>
      <c r="P378" s="143">
        <f>O378*H378</f>
        <v>0</v>
      </c>
      <c r="Q378" s="143">
        <v>2.5019399999999998</v>
      </c>
      <c r="R378" s="143">
        <f>Q378*H378</f>
        <v>2.0540927399999998</v>
      </c>
      <c r="S378" s="143">
        <v>0</v>
      </c>
      <c r="T378" s="144">
        <f>S378*H378</f>
        <v>0</v>
      </c>
      <c r="AR378" s="145" t="s">
        <v>177</v>
      </c>
      <c r="AT378" s="145" t="s">
        <v>172</v>
      </c>
      <c r="AU378" s="145" t="s">
        <v>89</v>
      </c>
      <c r="AY378" s="19" t="s">
        <v>169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9" t="s">
        <v>83</v>
      </c>
      <c r="BK378" s="146">
        <f>ROUND(I378*H378,2)</f>
        <v>0</v>
      </c>
      <c r="BL378" s="19" t="s">
        <v>177</v>
      </c>
      <c r="BM378" s="145" t="s">
        <v>544</v>
      </c>
    </row>
    <row r="379" spans="2:65" s="1" customFormat="1" ht="11">
      <c r="B379" s="35"/>
      <c r="D379" s="168" t="s">
        <v>206</v>
      </c>
      <c r="F379" s="169" t="s">
        <v>545</v>
      </c>
      <c r="I379" s="170"/>
      <c r="L379" s="35"/>
      <c r="M379" s="171"/>
      <c r="T379" s="56"/>
      <c r="AT379" s="19" t="s">
        <v>206</v>
      </c>
      <c r="AU379" s="19" t="s">
        <v>89</v>
      </c>
    </row>
    <row r="380" spans="2:65" s="12" customFormat="1" ht="12">
      <c r="B380" s="147"/>
      <c r="D380" s="148" t="s">
        <v>179</v>
      </c>
      <c r="E380" s="149" t="s">
        <v>34</v>
      </c>
      <c r="F380" s="150" t="s">
        <v>546</v>
      </c>
      <c r="H380" s="149" t="s">
        <v>34</v>
      </c>
      <c r="I380" s="151"/>
      <c r="L380" s="147"/>
      <c r="M380" s="152"/>
      <c r="T380" s="153"/>
      <c r="AT380" s="149" t="s">
        <v>179</v>
      </c>
      <c r="AU380" s="149" t="s">
        <v>89</v>
      </c>
      <c r="AV380" s="12" t="s">
        <v>83</v>
      </c>
      <c r="AW380" s="12" t="s">
        <v>39</v>
      </c>
      <c r="AX380" s="12" t="s">
        <v>78</v>
      </c>
      <c r="AY380" s="149" t="s">
        <v>169</v>
      </c>
    </row>
    <row r="381" spans="2:65" s="13" customFormat="1" ht="12">
      <c r="B381" s="154"/>
      <c r="D381" s="148" t="s">
        <v>179</v>
      </c>
      <c r="E381" s="155" t="s">
        <v>34</v>
      </c>
      <c r="F381" s="156" t="s">
        <v>547</v>
      </c>
      <c r="H381" s="157">
        <v>0.82099999999999995</v>
      </c>
      <c r="I381" s="158"/>
      <c r="L381" s="154"/>
      <c r="M381" s="159"/>
      <c r="T381" s="160"/>
      <c r="AT381" s="155" t="s">
        <v>179</v>
      </c>
      <c r="AU381" s="155" t="s">
        <v>89</v>
      </c>
      <c r="AV381" s="13" t="s">
        <v>89</v>
      </c>
      <c r="AW381" s="13" t="s">
        <v>39</v>
      </c>
      <c r="AX381" s="13" t="s">
        <v>78</v>
      </c>
      <c r="AY381" s="155" t="s">
        <v>169</v>
      </c>
    </row>
    <row r="382" spans="2:65" s="14" customFormat="1" ht="12">
      <c r="B382" s="161"/>
      <c r="D382" s="148" t="s">
        <v>179</v>
      </c>
      <c r="E382" s="162" t="s">
        <v>34</v>
      </c>
      <c r="F382" s="163" t="s">
        <v>195</v>
      </c>
      <c r="H382" s="164">
        <v>0.82099999999999995</v>
      </c>
      <c r="I382" s="165"/>
      <c r="L382" s="161"/>
      <c r="M382" s="166"/>
      <c r="T382" s="167"/>
      <c r="AT382" s="162" t="s">
        <v>179</v>
      </c>
      <c r="AU382" s="162" t="s">
        <v>89</v>
      </c>
      <c r="AV382" s="14" t="s">
        <v>177</v>
      </c>
      <c r="AW382" s="14" t="s">
        <v>39</v>
      </c>
      <c r="AX382" s="14" t="s">
        <v>83</v>
      </c>
      <c r="AY382" s="162" t="s">
        <v>169</v>
      </c>
    </row>
    <row r="383" spans="2:65" s="1" customFormat="1" ht="37.75" customHeight="1">
      <c r="B383" s="35"/>
      <c r="C383" s="134" t="s">
        <v>548</v>
      </c>
      <c r="D383" s="134" t="s">
        <v>172</v>
      </c>
      <c r="E383" s="135" t="s">
        <v>549</v>
      </c>
      <c r="F383" s="136" t="s">
        <v>550</v>
      </c>
      <c r="G383" s="137" t="s">
        <v>175</v>
      </c>
      <c r="H383" s="138">
        <v>3.42</v>
      </c>
      <c r="I383" s="139"/>
      <c r="J383" s="140">
        <f>ROUND(I383*H383,2)</f>
        <v>0</v>
      </c>
      <c r="K383" s="136" t="s">
        <v>204</v>
      </c>
      <c r="L383" s="35"/>
      <c r="M383" s="141" t="s">
        <v>34</v>
      </c>
      <c r="N383" s="142" t="s">
        <v>49</v>
      </c>
      <c r="P383" s="143">
        <f>O383*H383</f>
        <v>0</v>
      </c>
      <c r="Q383" s="143">
        <v>4.6499999999999996E-3</v>
      </c>
      <c r="R383" s="143">
        <f>Q383*H383</f>
        <v>1.5902999999999997E-2</v>
      </c>
      <c r="S383" s="143">
        <v>0</v>
      </c>
      <c r="T383" s="144">
        <f>S383*H383</f>
        <v>0</v>
      </c>
      <c r="AR383" s="145" t="s">
        <v>177</v>
      </c>
      <c r="AT383" s="145" t="s">
        <v>172</v>
      </c>
      <c r="AU383" s="145" t="s">
        <v>89</v>
      </c>
      <c r="AY383" s="19" t="s">
        <v>169</v>
      </c>
      <c r="BE383" s="146">
        <f>IF(N383="základní",J383,0)</f>
        <v>0</v>
      </c>
      <c r="BF383" s="146">
        <f>IF(N383="snížená",J383,0)</f>
        <v>0</v>
      </c>
      <c r="BG383" s="146">
        <f>IF(N383="zákl. přenesená",J383,0)</f>
        <v>0</v>
      </c>
      <c r="BH383" s="146">
        <f>IF(N383="sníž. přenesená",J383,0)</f>
        <v>0</v>
      </c>
      <c r="BI383" s="146">
        <f>IF(N383="nulová",J383,0)</f>
        <v>0</v>
      </c>
      <c r="BJ383" s="19" t="s">
        <v>83</v>
      </c>
      <c r="BK383" s="146">
        <f>ROUND(I383*H383,2)</f>
        <v>0</v>
      </c>
      <c r="BL383" s="19" t="s">
        <v>177</v>
      </c>
      <c r="BM383" s="145" t="s">
        <v>551</v>
      </c>
    </row>
    <row r="384" spans="2:65" s="1" customFormat="1" ht="11">
      <c r="B384" s="35"/>
      <c r="D384" s="168" t="s">
        <v>206</v>
      </c>
      <c r="F384" s="169" t="s">
        <v>552</v>
      </c>
      <c r="I384" s="170"/>
      <c r="L384" s="35"/>
      <c r="M384" s="171"/>
      <c r="T384" s="56"/>
      <c r="AT384" s="19" t="s">
        <v>206</v>
      </c>
      <c r="AU384" s="19" t="s">
        <v>89</v>
      </c>
    </row>
    <row r="385" spans="2:65" s="1" customFormat="1" ht="37.75" customHeight="1">
      <c r="B385" s="35"/>
      <c r="C385" s="134" t="s">
        <v>553</v>
      </c>
      <c r="D385" s="134" t="s">
        <v>172</v>
      </c>
      <c r="E385" s="135" t="s">
        <v>554</v>
      </c>
      <c r="F385" s="136" t="s">
        <v>555</v>
      </c>
      <c r="G385" s="137" t="s">
        <v>175</v>
      </c>
      <c r="H385" s="138">
        <v>3.42</v>
      </c>
      <c r="I385" s="139"/>
      <c r="J385" s="140">
        <f>ROUND(I385*H385,2)</f>
        <v>0</v>
      </c>
      <c r="K385" s="136" t="s">
        <v>204</v>
      </c>
      <c r="L385" s="35"/>
      <c r="M385" s="141" t="s">
        <v>34</v>
      </c>
      <c r="N385" s="142" t="s">
        <v>49</v>
      </c>
      <c r="P385" s="143">
        <f>O385*H385</f>
        <v>0</v>
      </c>
      <c r="Q385" s="143">
        <v>0</v>
      </c>
      <c r="R385" s="143">
        <f>Q385*H385</f>
        <v>0</v>
      </c>
      <c r="S385" s="143">
        <v>0</v>
      </c>
      <c r="T385" s="144">
        <f>S385*H385</f>
        <v>0</v>
      </c>
      <c r="AR385" s="145" t="s">
        <v>177</v>
      </c>
      <c r="AT385" s="145" t="s">
        <v>172</v>
      </c>
      <c r="AU385" s="145" t="s">
        <v>89</v>
      </c>
      <c r="AY385" s="19" t="s">
        <v>169</v>
      </c>
      <c r="BE385" s="146">
        <f>IF(N385="základní",J385,0)</f>
        <v>0</v>
      </c>
      <c r="BF385" s="146">
        <f>IF(N385="snížená",J385,0)</f>
        <v>0</v>
      </c>
      <c r="BG385" s="146">
        <f>IF(N385="zákl. přenesená",J385,0)</f>
        <v>0</v>
      </c>
      <c r="BH385" s="146">
        <f>IF(N385="sníž. přenesená",J385,0)</f>
        <v>0</v>
      </c>
      <c r="BI385" s="146">
        <f>IF(N385="nulová",J385,0)</f>
        <v>0</v>
      </c>
      <c r="BJ385" s="19" t="s">
        <v>83</v>
      </c>
      <c r="BK385" s="146">
        <f>ROUND(I385*H385,2)</f>
        <v>0</v>
      </c>
      <c r="BL385" s="19" t="s">
        <v>177</v>
      </c>
      <c r="BM385" s="145" t="s">
        <v>556</v>
      </c>
    </row>
    <row r="386" spans="2:65" s="1" customFormat="1" ht="11">
      <c r="B386" s="35"/>
      <c r="D386" s="168" t="s">
        <v>206</v>
      </c>
      <c r="F386" s="169" t="s">
        <v>557</v>
      </c>
      <c r="I386" s="170"/>
      <c r="L386" s="35"/>
      <c r="M386" s="171"/>
      <c r="T386" s="56"/>
      <c r="AT386" s="19" t="s">
        <v>206</v>
      </c>
      <c r="AU386" s="19" t="s">
        <v>89</v>
      </c>
    </row>
    <row r="387" spans="2:65" s="12" customFormat="1" ht="12">
      <c r="B387" s="147"/>
      <c r="D387" s="148" t="s">
        <v>179</v>
      </c>
      <c r="E387" s="149" t="s">
        <v>34</v>
      </c>
      <c r="F387" s="150" t="s">
        <v>546</v>
      </c>
      <c r="H387" s="149" t="s">
        <v>34</v>
      </c>
      <c r="I387" s="151"/>
      <c r="L387" s="147"/>
      <c r="M387" s="152"/>
      <c r="T387" s="153"/>
      <c r="AT387" s="149" t="s">
        <v>179</v>
      </c>
      <c r="AU387" s="149" t="s">
        <v>89</v>
      </c>
      <c r="AV387" s="12" t="s">
        <v>83</v>
      </c>
      <c r="AW387" s="12" t="s">
        <v>39</v>
      </c>
      <c r="AX387" s="12" t="s">
        <v>78</v>
      </c>
      <c r="AY387" s="149" t="s">
        <v>169</v>
      </c>
    </row>
    <row r="388" spans="2:65" s="13" customFormat="1" ht="12">
      <c r="B388" s="154"/>
      <c r="D388" s="148" t="s">
        <v>179</v>
      </c>
      <c r="E388" s="155" t="s">
        <v>34</v>
      </c>
      <c r="F388" s="156" t="s">
        <v>558</v>
      </c>
      <c r="H388" s="157">
        <v>3.42</v>
      </c>
      <c r="I388" s="158"/>
      <c r="L388" s="154"/>
      <c r="M388" s="159"/>
      <c r="T388" s="160"/>
      <c r="AT388" s="155" t="s">
        <v>179</v>
      </c>
      <c r="AU388" s="155" t="s">
        <v>89</v>
      </c>
      <c r="AV388" s="13" t="s">
        <v>89</v>
      </c>
      <c r="AW388" s="13" t="s">
        <v>39</v>
      </c>
      <c r="AX388" s="13" t="s">
        <v>78</v>
      </c>
      <c r="AY388" s="155" t="s">
        <v>169</v>
      </c>
    </row>
    <row r="389" spans="2:65" s="14" customFormat="1" ht="12">
      <c r="B389" s="161"/>
      <c r="D389" s="148" t="s">
        <v>179</v>
      </c>
      <c r="E389" s="162" t="s">
        <v>34</v>
      </c>
      <c r="F389" s="163" t="s">
        <v>195</v>
      </c>
      <c r="H389" s="164">
        <v>3.42</v>
      </c>
      <c r="I389" s="165"/>
      <c r="L389" s="161"/>
      <c r="M389" s="166"/>
      <c r="T389" s="167"/>
      <c r="AT389" s="162" t="s">
        <v>179</v>
      </c>
      <c r="AU389" s="162" t="s">
        <v>89</v>
      </c>
      <c r="AV389" s="14" t="s">
        <v>177</v>
      </c>
      <c r="AW389" s="14" t="s">
        <v>39</v>
      </c>
      <c r="AX389" s="14" t="s">
        <v>83</v>
      </c>
      <c r="AY389" s="162" t="s">
        <v>169</v>
      </c>
    </row>
    <row r="390" spans="2:65" s="1" customFormat="1" ht="37.75" customHeight="1">
      <c r="B390" s="35"/>
      <c r="C390" s="134" t="s">
        <v>559</v>
      </c>
      <c r="D390" s="134" t="s">
        <v>172</v>
      </c>
      <c r="E390" s="135" t="s">
        <v>560</v>
      </c>
      <c r="F390" s="136" t="s">
        <v>561</v>
      </c>
      <c r="G390" s="137" t="s">
        <v>253</v>
      </c>
      <c r="H390" s="138">
        <v>0.307</v>
      </c>
      <c r="I390" s="139"/>
      <c r="J390" s="140">
        <f>ROUND(I390*H390,2)</f>
        <v>0</v>
      </c>
      <c r="K390" s="136" t="s">
        <v>204</v>
      </c>
      <c r="L390" s="35"/>
      <c r="M390" s="141" t="s">
        <v>34</v>
      </c>
      <c r="N390" s="142" t="s">
        <v>49</v>
      </c>
      <c r="P390" s="143">
        <f>O390*H390</f>
        <v>0</v>
      </c>
      <c r="Q390" s="143">
        <v>1.9539999999999998E-2</v>
      </c>
      <c r="R390" s="143">
        <f>Q390*H390</f>
        <v>5.9987799999999996E-3</v>
      </c>
      <c r="S390" s="143">
        <v>0</v>
      </c>
      <c r="T390" s="144">
        <f>S390*H390</f>
        <v>0</v>
      </c>
      <c r="AR390" s="145" t="s">
        <v>177</v>
      </c>
      <c r="AT390" s="145" t="s">
        <v>172</v>
      </c>
      <c r="AU390" s="145" t="s">
        <v>89</v>
      </c>
      <c r="AY390" s="19" t="s">
        <v>169</v>
      </c>
      <c r="BE390" s="146">
        <f>IF(N390="základní",J390,0)</f>
        <v>0</v>
      </c>
      <c r="BF390" s="146">
        <f>IF(N390="snížená",J390,0)</f>
        <v>0</v>
      </c>
      <c r="BG390" s="146">
        <f>IF(N390="zákl. přenesená",J390,0)</f>
        <v>0</v>
      </c>
      <c r="BH390" s="146">
        <f>IF(N390="sníž. přenesená",J390,0)</f>
        <v>0</v>
      </c>
      <c r="BI390" s="146">
        <f>IF(N390="nulová",J390,0)</f>
        <v>0</v>
      </c>
      <c r="BJ390" s="19" t="s">
        <v>83</v>
      </c>
      <c r="BK390" s="146">
        <f>ROUND(I390*H390,2)</f>
        <v>0</v>
      </c>
      <c r="BL390" s="19" t="s">
        <v>177</v>
      </c>
      <c r="BM390" s="145" t="s">
        <v>562</v>
      </c>
    </row>
    <row r="391" spans="2:65" s="1" customFormat="1" ht="11">
      <c r="B391" s="35"/>
      <c r="D391" s="168" t="s">
        <v>206</v>
      </c>
      <c r="F391" s="169" t="s">
        <v>563</v>
      </c>
      <c r="I391" s="170"/>
      <c r="L391" s="35"/>
      <c r="M391" s="171"/>
      <c r="T391" s="56"/>
      <c r="AT391" s="19" t="s">
        <v>206</v>
      </c>
      <c r="AU391" s="19" t="s">
        <v>89</v>
      </c>
    </row>
    <row r="392" spans="2:65" s="12" customFormat="1" ht="12">
      <c r="B392" s="147"/>
      <c r="D392" s="148" t="s">
        <v>179</v>
      </c>
      <c r="E392" s="149" t="s">
        <v>34</v>
      </c>
      <c r="F392" s="150" t="s">
        <v>564</v>
      </c>
      <c r="H392" s="149" t="s">
        <v>34</v>
      </c>
      <c r="I392" s="151"/>
      <c r="L392" s="147"/>
      <c r="M392" s="152"/>
      <c r="T392" s="153"/>
      <c r="AT392" s="149" t="s">
        <v>179</v>
      </c>
      <c r="AU392" s="149" t="s">
        <v>89</v>
      </c>
      <c r="AV392" s="12" t="s">
        <v>83</v>
      </c>
      <c r="AW392" s="12" t="s">
        <v>39</v>
      </c>
      <c r="AX392" s="12" t="s">
        <v>78</v>
      </c>
      <c r="AY392" s="149" t="s">
        <v>169</v>
      </c>
    </row>
    <row r="393" spans="2:65" s="13" customFormat="1" ht="12">
      <c r="B393" s="154"/>
      <c r="D393" s="148" t="s">
        <v>179</v>
      </c>
      <c r="E393" s="155" t="s">
        <v>34</v>
      </c>
      <c r="F393" s="156" t="s">
        <v>565</v>
      </c>
      <c r="H393" s="157">
        <v>0.24</v>
      </c>
      <c r="I393" s="158"/>
      <c r="L393" s="154"/>
      <c r="M393" s="159"/>
      <c r="T393" s="160"/>
      <c r="AT393" s="155" t="s">
        <v>179</v>
      </c>
      <c r="AU393" s="155" t="s">
        <v>89</v>
      </c>
      <c r="AV393" s="13" t="s">
        <v>89</v>
      </c>
      <c r="AW393" s="13" t="s">
        <v>39</v>
      </c>
      <c r="AX393" s="13" t="s">
        <v>78</v>
      </c>
      <c r="AY393" s="155" t="s">
        <v>169</v>
      </c>
    </row>
    <row r="394" spans="2:65" s="12" customFormat="1" ht="12">
      <c r="B394" s="147"/>
      <c r="D394" s="148" t="s">
        <v>179</v>
      </c>
      <c r="E394" s="149" t="s">
        <v>34</v>
      </c>
      <c r="F394" s="150" t="s">
        <v>566</v>
      </c>
      <c r="H394" s="149" t="s">
        <v>34</v>
      </c>
      <c r="I394" s="151"/>
      <c r="L394" s="147"/>
      <c r="M394" s="152"/>
      <c r="T394" s="153"/>
      <c r="AT394" s="149" t="s">
        <v>179</v>
      </c>
      <c r="AU394" s="149" t="s">
        <v>89</v>
      </c>
      <c r="AV394" s="12" t="s">
        <v>83</v>
      </c>
      <c r="AW394" s="12" t="s">
        <v>39</v>
      </c>
      <c r="AX394" s="12" t="s">
        <v>78</v>
      </c>
      <c r="AY394" s="149" t="s">
        <v>169</v>
      </c>
    </row>
    <row r="395" spans="2:65" s="13" customFormat="1" ht="12">
      <c r="B395" s="154"/>
      <c r="D395" s="148" t="s">
        <v>179</v>
      </c>
      <c r="E395" s="155" t="s">
        <v>34</v>
      </c>
      <c r="F395" s="156" t="s">
        <v>567</v>
      </c>
      <c r="H395" s="157">
        <v>6.7000000000000004E-2</v>
      </c>
      <c r="I395" s="158"/>
      <c r="L395" s="154"/>
      <c r="M395" s="159"/>
      <c r="T395" s="160"/>
      <c r="AT395" s="155" t="s">
        <v>179</v>
      </c>
      <c r="AU395" s="155" t="s">
        <v>89</v>
      </c>
      <c r="AV395" s="13" t="s">
        <v>89</v>
      </c>
      <c r="AW395" s="13" t="s">
        <v>39</v>
      </c>
      <c r="AX395" s="13" t="s">
        <v>78</v>
      </c>
      <c r="AY395" s="155" t="s">
        <v>169</v>
      </c>
    </row>
    <row r="396" spans="2:65" s="14" customFormat="1" ht="12">
      <c r="B396" s="161"/>
      <c r="D396" s="148" t="s">
        <v>179</v>
      </c>
      <c r="E396" s="162" t="s">
        <v>34</v>
      </c>
      <c r="F396" s="163" t="s">
        <v>195</v>
      </c>
      <c r="H396" s="164">
        <v>0.307</v>
      </c>
      <c r="I396" s="165"/>
      <c r="L396" s="161"/>
      <c r="M396" s="166"/>
      <c r="T396" s="167"/>
      <c r="AT396" s="162" t="s">
        <v>179</v>
      </c>
      <c r="AU396" s="162" t="s">
        <v>89</v>
      </c>
      <c r="AV396" s="14" t="s">
        <v>177</v>
      </c>
      <c r="AW396" s="14" t="s">
        <v>39</v>
      </c>
      <c r="AX396" s="14" t="s">
        <v>83</v>
      </c>
      <c r="AY396" s="162" t="s">
        <v>169</v>
      </c>
    </row>
    <row r="397" spans="2:65" s="1" customFormat="1" ht="21.75" customHeight="1">
      <c r="B397" s="35"/>
      <c r="C397" s="172" t="s">
        <v>568</v>
      </c>
      <c r="D397" s="172" t="s">
        <v>288</v>
      </c>
      <c r="E397" s="173" t="s">
        <v>457</v>
      </c>
      <c r="F397" s="174" t="s">
        <v>458</v>
      </c>
      <c r="G397" s="175" t="s">
        <v>253</v>
      </c>
      <c r="H397" s="176">
        <v>0.24</v>
      </c>
      <c r="I397" s="177"/>
      <c r="J397" s="178">
        <f>ROUND(I397*H397,2)</f>
        <v>0</v>
      </c>
      <c r="K397" s="174" t="s">
        <v>204</v>
      </c>
      <c r="L397" s="179"/>
      <c r="M397" s="180" t="s">
        <v>34</v>
      </c>
      <c r="N397" s="181" t="s">
        <v>49</v>
      </c>
      <c r="P397" s="143">
        <f>O397*H397</f>
        <v>0</v>
      </c>
      <c r="Q397" s="143">
        <v>1</v>
      </c>
      <c r="R397" s="143">
        <f>Q397*H397</f>
        <v>0.24</v>
      </c>
      <c r="S397" s="143">
        <v>0</v>
      </c>
      <c r="T397" s="144">
        <f>S397*H397</f>
        <v>0</v>
      </c>
      <c r="AR397" s="145" t="s">
        <v>225</v>
      </c>
      <c r="AT397" s="145" t="s">
        <v>288</v>
      </c>
      <c r="AU397" s="145" t="s">
        <v>89</v>
      </c>
      <c r="AY397" s="19" t="s">
        <v>169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9" t="s">
        <v>83</v>
      </c>
      <c r="BK397" s="146">
        <f>ROUND(I397*H397,2)</f>
        <v>0</v>
      </c>
      <c r="BL397" s="19" t="s">
        <v>177</v>
      </c>
      <c r="BM397" s="145" t="s">
        <v>569</v>
      </c>
    </row>
    <row r="398" spans="2:65" s="1" customFormat="1" ht="24.25" customHeight="1">
      <c r="B398" s="35"/>
      <c r="C398" s="134" t="s">
        <v>570</v>
      </c>
      <c r="D398" s="134" t="s">
        <v>172</v>
      </c>
      <c r="E398" s="135" t="s">
        <v>571</v>
      </c>
      <c r="F398" s="136" t="s">
        <v>572</v>
      </c>
      <c r="G398" s="137" t="s">
        <v>189</v>
      </c>
      <c r="H398" s="138">
        <v>4.0789999999999997</v>
      </c>
      <c r="I398" s="139"/>
      <c r="J398" s="140">
        <f>ROUND(I398*H398,2)</f>
        <v>0</v>
      </c>
      <c r="K398" s="136" t="s">
        <v>204</v>
      </c>
      <c r="L398" s="35"/>
      <c r="M398" s="141" t="s">
        <v>34</v>
      </c>
      <c r="N398" s="142" t="s">
        <v>49</v>
      </c>
      <c r="P398" s="143">
        <f>O398*H398</f>
        <v>0</v>
      </c>
      <c r="Q398" s="143">
        <v>2.5019800000000001</v>
      </c>
      <c r="R398" s="143">
        <f>Q398*H398</f>
        <v>10.20557642</v>
      </c>
      <c r="S398" s="143">
        <v>0</v>
      </c>
      <c r="T398" s="144">
        <f>S398*H398</f>
        <v>0</v>
      </c>
      <c r="AR398" s="145" t="s">
        <v>177</v>
      </c>
      <c r="AT398" s="145" t="s">
        <v>172</v>
      </c>
      <c r="AU398" s="145" t="s">
        <v>89</v>
      </c>
      <c r="AY398" s="19" t="s">
        <v>169</v>
      </c>
      <c r="BE398" s="146">
        <f>IF(N398="základní",J398,0)</f>
        <v>0</v>
      </c>
      <c r="BF398" s="146">
        <f>IF(N398="snížená",J398,0)</f>
        <v>0</v>
      </c>
      <c r="BG398" s="146">
        <f>IF(N398="zákl. přenesená",J398,0)</f>
        <v>0</v>
      </c>
      <c r="BH398" s="146">
        <f>IF(N398="sníž. přenesená",J398,0)</f>
        <v>0</v>
      </c>
      <c r="BI398" s="146">
        <f>IF(N398="nulová",J398,0)</f>
        <v>0</v>
      </c>
      <c r="BJ398" s="19" t="s">
        <v>83</v>
      </c>
      <c r="BK398" s="146">
        <f>ROUND(I398*H398,2)</f>
        <v>0</v>
      </c>
      <c r="BL398" s="19" t="s">
        <v>177</v>
      </c>
      <c r="BM398" s="145" t="s">
        <v>573</v>
      </c>
    </row>
    <row r="399" spans="2:65" s="1" customFormat="1" ht="11">
      <c r="B399" s="35"/>
      <c r="D399" s="168" t="s">
        <v>206</v>
      </c>
      <c r="F399" s="169" t="s">
        <v>574</v>
      </c>
      <c r="I399" s="170"/>
      <c r="L399" s="35"/>
      <c r="M399" s="171"/>
      <c r="T399" s="56"/>
      <c r="AT399" s="19" t="s">
        <v>206</v>
      </c>
      <c r="AU399" s="19" t="s">
        <v>89</v>
      </c>
    </row>
    <row r="400" spans="2:65" s="12" customFormat="1" ht="12">
      <c r="B400" s="147"/>
      <c r="D400" s="148" t="s">
        <v>179</v>
      </c>
      <c r="E400" s="149" t="s">
        <v>34</v>
      </c>
      <c r="F400" s="150" t="s">
        <v>575</v>
      </c>
      <c r="H400" s="149" t="s">
        <v>34</v>
      </c>
      <c r="I400" s="151"/>
      <c r="L400" s="147"/>
      <c r="M400" s="152"/>
      <c r="T400" s="153"/>
      <c r="AT400" s="149" t="s">
        <v>179</v>
      </c>
      <c r="AU400" s="149" t="s">
        <v>89</v>
      </c>
      <c r="AV400" s="12" t="s">
        <v>83</v>
      </c>
      <c r="AW400" s="12" t="s">
        <v>39</v>
      </c>
      <c r="AX400" s="12" t="s">
        <v>78</v>
      </c>
      <c r="AY400" s="149" t="s">
        <v>169</v>
      </c>
    </row>
    <row r="401" spans="2:65" s="13" customFormat="1" ht="12">
      <c r="B401" s="154"/>
      <c r="D401" s="148" t="s">
        <v>179</v>
      </c>
      <c r="E401" s="155" t="s">
        <v>34</v>
      </c>
      <c r="F401" s="156" t="s">
        <v>576</v>
      </c>
      <c r="H401" s="157">
        <v>1.5109999999999999</v>
      </c>
      <c r="I401" s="158"/>
      <c r="L401" s="154"/>
      <c r="M401" s="159"/>
      <c r="T401" s="160"/>
      <c r="AT401" s="155" t="s">
        <v>179</v>
      </c>
      <c r="AU401" s="155" t="s">
        <v>89</v>
      </c>
      <c r="AV401" s="13" t="s">
        <v>89</v>
      </c>
      <c r="AW401" s="13" t="s">
        <v>39</v>
      </c>
      <c r="AX401" s="13" t="s">
        <v>78</v>
      </c>
      <c r="AY401" s="155" t="s">
        <v>169</v>
      </c>
    </row>
    <row r="402" spans="2:65" s="13" customFormat="1" ht="24">
      <c r="B402" s="154"/>
      <c r="D402" s="148" t="s">
        <v>179</v>
      </c>
      <c r="E402" s="155" t="s">
        <v>34</v>
      </c>
      <c r="F402" s="156" t="s">
        <v>577</v>
      </c>
      <c r="H402" s="157">
        <v>2.5680000000000001</v>
      </c>
      <c r="I402" s="158"/>
      <c r="L402" s="154"/>
      <c r="M402" s="159"/>
      <c r="T402" s="160"/>
      <c r="AT402" s="155" t="s">
        <v>179</v>
      </c>
      <c r="AU402" s="155" t="s">
        <v>89</v>
      </c>
      <c r="AV402" s="13" t="s">
        <v>89</v>
      </c>
      <c r="AW402" s="13" t="s">
        <v>39</v>
      </c>
      <c r="AX402" s="13" t="s">
        <v>78</v>
      </c>
      <c r="AY402" s="155" t="s">
        <v>169</v>
      </c>
    </row>
    <row r="403" spans="2:65" s="14" customFormat="1" ht="12">
      <c r="B403" s="161"/>
      <c r="D403" s="148" t="s">
        <v>179</v>
      </c>
      <c r="E403" s="162" t="s">
        <v>34</v>
      </c>
      <c r="F403" s="163" t="s">
        <v>195</v>
      </c>
      <c r="H403" s="164">
        <v>4.0789999999999997</v>
      </c>
      <c r="I403" s="165"/>
      <c r="L403" s="161"/>
      <c r="M403" s="166"/>
      <c r="T403" s="167"/>
      <c r="AT403" s="162" t="s">
        <v>179</v>
      </c>
      <c r="AU403" s="162" t="s">
        <v>89</v>
      </c>
      <c r="AV403" s="14" t="s">
        <v>177</v>
      </c>
      <c r="AW403" s="14" t="s">
        <v>39</v>
      </c>
      <c r="AX403" s="14" t="s">
        <v>83</v>
      </c>
      <c r="AY403" s="162" t="s">
        <v>169</v>
      </c>
    </row>
    <row r="404" spans="2:65" s="1" customFormat="1" ht="24.25" customHeight="1">
      <c r="B404" s="35"/>
      <c r="C404" s="134" t="s">
        <v>578</v>
      </c>
      <c r="D404" s="134" t="s">
        <v>172</v>
      </c>
      <c r="E404" s="135" t="s">
        <v>579</v>
      </c>
      <c r="F404" s="136" t="s">
        <v>580</v>
      </c>
      <c r="G404" s="137" t="s">
        <v>175</v>
      </c>
      <c r="H404" s="138">
        <v>27.193000000000001</v>
      </c>
      <c r="I404" s="139"/>
      <c r="J404" s="140">
        <f>ROUND(I404*H404,2)</f>
        <v>0</v>
      </c>
      <c r="K404" s="136" t="s">
        <v>204</v>
      </c>
      <c r="L404" s="35"/>
      <c r="M404" s="141" t="s">
        <v>34</v>
      </c>
      <c r="N404" s="142" t="s">
        <v>49</v>
      </c>
      <c r="P404" s="143">
        <f>O404*H404</f>
        <v>0</v>
      </c>
      <c r="Q404" s="143">
        <v>1.1169999999999999E-2</v>
      </c>
      <c r="R404" s="143">
        <f>Q404*H404</f>
        <v>0.30374581</v>
      </c>
      <c r="S404" s="143">
        <v>0</v>
      </c>
      <c r="T404" s="144">
        <f>S404*H404</f>
        <v>0</v>
      </c>
      <c r="AR404" s="145" t="s">
        <v>177</v>
      </c>
      <c r="AT404" s="145" t="s">
        <v>172</v>
      </c>
      <c r="AU404" s="145" t="s">
        <v>89</v>
      </c>
      <c r="AY404" s="19" t="s">
        <v>169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9" t="s">
        <v>83</v>
      </c>
      <c r="BK404" s="146">
        <f>ROUND(I404*H404,2)</f>
        <v>0</v>
      </c>
      <c r="BL404" s="19" t="s">
        <v>177</v>
      </c>
      <c r="BM404" s="145" t="s">
        <v>581</v>
      </c>
    </row>
    <row r="405" spans="2:65" s="1" customFormat="1" ht="11">
      <c r="B405" s="35"/>
      <c r="D405" s="168" t="s">
        <v>206</v>
      </c>
      <c r="F405" s="169" t="s">
        <v>582</v>
      </c>
      <c r="I405" s="170"/>
      <c r="L405" s="35"/>
      <c r="M405" s="171"/>
      <c r="T405" s="56"/>
      <c r="AT405" s="19" t="s">
        <v>206</v>
      </c>
      <c r="AU405" s="19" t="s">
        <v>89</v>
      </c>
    </row>
    <row r="406" spans="2:65" s="12" customFormat="1" ht="12">
      <c r="B406" s="147"/>
      <c r="D406" s="148" t="s">
        <v>179</v>
      </c>
      <c r="E406" s="149" t="s">
        <v>34</v>
      </c>
      <c r="F406" s="150" t="s">
        <v>575</v>
      </c>
      <c r="H406" s="149" t="s">
        <v>34</v>
      </c>
      <c r="I406" s="151"/>
      <c r="L406" s="147"/>
      <c r="M406" s="152"/>
      <c r="T406" s="153"/>
      <c r="AT406" s="149" t="s">
        <v>179</v>
      </c>
      <c r="AU406" s="149" t="s">
        <v>89</v>
      </c>
      <c r="AV406" s="12" t="s">
        <v>83</v>
      </c>
      <c r="AW406" s="12" t="s">
        <v>39</v>
      </c>
      <c r="AX406" s="12" t="s">
        <v>78</v>
      </c>
      <c r="AY406" s="149" t="s">
        <v>169</v>
      </c>
    </row>
    <row r="407" spans="2:65" s="13" customFormat="1" ht="12">
      <c r="B407" s="154"/>
      <c r="D407" s="148" t="s">
        <v>179</v>
      </c>
      <c r="E407" s="155" t="s">
        <v>34</v>
      </c>
      <c r="F407" s="156" t="s">
        <v>583</v>
      </c>
      <c r="H407" s="157">
        <v>10.074999999999999</v>
      </c>
      <c r="I407" s="158"/>
      <c r="L407" s="154"/>
      <c r="M407" s="159"/>
      <c r="T407" s="160"/>
      <c r="AT407" s="155" t="s">
        <v>179</v>
      </c>
      <c r="AU407" s="155" t="s">
        <v>89</v>
      </c>
      <c r="AV407" s="13" t="s">
        <v>89</v>
      </c>
      <c r="AW407" s="13" t="s">
        <v>39</v>
      </c>
      <c r="AX407" s="13" t="s">
        <v>78</v>
      </c>
      <c r="AY407" s="155" t="s">
        <v>169</v>
      </c>
    </row>
    <row r="408" spans="2:65" s="13" customFormat="1" ht="12">
      <c r="B408" s="154"/>
      <c r="D408" s="148" t="s">
        <v>179</v>
      </c>
      <c r="E408" s="155" t="s">
        <v>34</v>
      </c>
      <c r="F408" s="156" t="s">
        <v>584</v>
      </c>
      <c r="H408" s="157">
        <v>17.117999999999999</v>
      </c>
      <c r="I408" s="158"/>
      <c r="L408" s="154"/>
      <c r="M408" s="159"/>
      <c r="T408" s="160"/>
      <c r="AT408" s="155" t="s">
        <v>179</v>
      </c>
      <c r="AU408" s="155" t="s">
        <v>89</v>
      </c>
      <c r="AV408" s="13" t="s">
        <v>89</v>
      </c>
      <c r="AW408" s="13" t="s">
        <v>39</v>
      </c>
      <c r="AX408" s="13" t="s">
        <v>78</v>
      </c>
      <c r="AY408" s="155" t="s">
        <v>169</v>
      </c>
    </row>
    <row r="409" spans="2:65" s="14" customFormat="1" ht="12">
      <c r="B409" s="161"/>
      <c r="D409" s="148" t="s">
        <v>179</v>
      </c>
      <c r="E409" s="162" t="s">
        <v>34</v>
      </c>
      <c r="F409" s="163" t="s">
        <v>195</v>
      </c>
      <c r="H409" s="164">
        <v>27.192999999999998</v>
      </c>
      <c r="I409" s="165"/>
      <c r="L409" s="161"/>
      <c r="M409" s="166"/>
      <c r="T409" s="167"/>
      <c r="AT409" s="162" t="s">
        <v>179</v>
      </c>
      <c r="AU409" s="162" t="s">
        <v>89</v>
      </c>
      <c r="AV409" s="14" t="s">
        <v>177</v>
      </c>
      <c r="AW409" s="14" t="s">
        <v>39</v>
      </c>
      <c r="AX409" s="14" t="s">
        <v>83</v>
      </c>
      <c r="AY409" s="162" t="s">
        <v>169</v>
      </c>
    </row>
    <row r="410" spans="2:65" s="1" customFormat="1" ht="24.25" customHeight="1">
      <c r="B410" s="35"/>
      <c r="C410" s="134" t="s">
        <v>585</v>
      </c>
      <c r="D410" s="134" t="s">
        <v>172</v>
      </c>
      <c r="E410" s="135" t="s">
        <v>586</v>
      </c>
      <c r="F410" s="136" t="s">
        <v>587</v>
      </c>
      <c r="G410" s="137" t="s">
        <v>175</v>
      </c>
      <c r="H410" s="138">
        <v>27.193000000000001</v>
      </c>
      <c r="I410" s="139"/>
      <c r="J410" s="140">
        <f>ROUND(I410*H410,2)</f>
        <v>0</v>
      </c>
      <c r="K410" s="136" t="s">
        <v>204</v>
      </c>
      <c r="L410" s="35"/>
      <c r="M410" s="141" t="s">
        <v>34</v>
      </c>
      <c r="N410" s="142" t="s">
        <v>49</v>
      </c>
      <c r="P410" s="143">
        <f>O410*H410</f>
        <v>0</v>
      </c>
      <c r="Q410" s="143">
        <v>0</v>
      </c>
      <c r="R410" s="143">
        <f>Q410*H410</f>
        <v>0</v>
      </c>
      <c r="S410" s="143">
        <v>0</v>
      </c>
      <c r="T410" s="144">
        <f>S410*H410</f>
        <v>0</v>
      </c>
      <c r="AR410" s="145" t="s">
        <v>177</v>
      </c>
      <c r="AT410" s="145" t="s">
        <v>172</v>
      </c>
      <c r="AU410" s="145" t="s">
        <v>89</v>
      </c>
      <c r="AY410" s="19" t="s">
        <v>169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9" t="s">
        <v>83</v>
      </c>
      <c r="BK410" s="146">
        <f>ROUND(I410*H410,2)</f>
        <v>0</v>
      </c>
      <c r="BL410" s="19" t="s">
        <v>177</v>
      </c>
      <c r="BM410" s="145" t="s">
        <v>588</v>
      </c>
    </row>
    <row r="411" spans="2:65" s="1" customFormat="1" ht="11">
      <c r="B411" s="35"/>
      <c r="D411" s="168" t="s">
        <v>206</v>
      </c>
      <c r="F411" s="169" t="s">
        <v>589</v>
      </c>
      <c r="I411" s="170"/>
      <c r="L411" s="35"/>
      <c r="M411" s="171"/>
      <c r="T411" s="56"/>
      <c r="AT411" s="19" t="s">
        <v>206</v>
      </c>
      <c r="AU411" s="19" t="s">
        <v>89</v>
      </c>
    </row>
    <row r="412" spans="2:65" s="1" customFormat="1" ht="37.75" customHeight="1">
      <c r="B412" s="35"/>
      <c r="C412" s="134" t="s">
        <v>590</v>
      </c>
      <c r="D412" s="134" t="s">
        <v>172</v>
      </c>
      <c r="E412" s="135" t="s">
        <v>591</v>
      </c>
      <c r="F412" s="136" t="s">
        <v>592</v>
      </c>
      <c r="G412" s="137" t="s">
        <v>189</v>
      </c>
      <c r="H412" s="138">
        <v>16.135999999999999</v>
      </c>
      <c r="I412" s="139"/>
      <c r="J412" s="140">
        <f>ROUND(I412*H412,2)</f>
        <v>0</v>
      </c>
      <c r="K412" s="136" t="s">
        <v>204</v>
      </c>
      <c r="L412" s="35"/>
      <c r="M412" s="141" t="s">
        <v>34</v>
      </c>
      <c r="N412" s="142" t="s">
        <v>49</v>
      </c>
      <c r="P412" s="143">
        <f>O412*H412</f>
        <v>0</v>
      </c>
      <c r="Q412" s="143">
        <v>2.5019499999999999</v>
      </c>
      <c r="R412" s="143">
        <f>Q412*H412</f>
        <v>40.371465199999996</v>
      </c>
      <c r="S412" s="143">
        <v>0</v>
      </c>
      <c r="T412" s="144">
        <f>S412*H412</f>
        <v>0</v>
      </c>
      <c r="AR412" s="145" t="s">
        <v>177</v>
      </c>
      <c r="AT412" s="145" t="s">
        <v>172</v>
      </c>
      <c r="AU412" s="145" t="s">
        <v>89</v>
      </c>
      <c r="AY412" s="19" t="s">
        <v>169</v>
      </c>
      <c r="BE412" s="146">
        <f>IF(N412="základní",J412,0)</f>
        <v>0</v>
      </c>
      <c r="BF412" s="146">
        <f>IF(N412="snížená",J412,0)</f>
        <v>0</v>
      </c>
      <c r="BG412" s="146">
        <f>IF(N412="zákl. přenesená",J412,0)</f>
        <v>0</v>
      </c>
      <c r="BH412" s="146">
        <f>IF(N412="sníž. přenesená",J412,0)</f>
        <v>0</v>
      </c>
      <c r="BI412" s="146">
        <f>IF(N412="nulová",J412,0)</f>
        <v>0</v>
      </c>
      <c r="BJ412" s="19" t="s">
        <v>83</v>
      </c>
      <c r="BK412" s="146">
        <f>ROUND(I412*H412,2)</f>
        <v>0</v>
      </c>
      <c r="BL412" s="19" t="s">
        <v>177</v>
      </c>
      <c r="BM412" s="145" t="s">
        <v>593</v>
      </c>
    </row>
    <row r="413" spans="2:65" s="1" customFormat="1" ht="11">
      <c r="B413" s="35"/>
      <c r="D413" s="168" t="s">
        <v>206</v>
      </c>
      <c r="F413" s="169" t="s">
        <v>594</v>
      </c>
      <c r="I413" s="170"/>
      <c r="L413" s="35"/>
      <c r="M413" s="171"/>
      <c r="T413" s="56"/>
      <c r="AT413" s="19" t="s">
        <v>206</v>
      </c>
      <c r="AU413" s="19" t="s">
        <v>89</v>
      </c>
    </row>
    <row r="414" spans="2:65" s="12" customFormat="1" ht="12">
      <c r="B414" s="147"/>
      <c r="D414" s="148" t="s">
        <v>179</v>
      </c>
      <c r="E414" s="149" t="s">
        <v>34</v>
      </c>
      <c r="F414" s="150" t="s">
        <v>595</v>
      </c>
      <c r="H414" s="149" t="s">
        <v>34</v>
      </c>
      <c r="I414" s="151"/>
      <c r="L414" s="147"/>
      <c r="M414" s="152"/>
      <c r="T414" s="153"/>
      <c r="AT414" s="149" t="s">
        <v>179</v>
      </c>
      <c r="AU414" s="149" t="s">
        <v>89</v>
      </c>
      <c r="AV414" s="12" t="s">
        <v>83</v>
      </c>
      <c r="AW414" s="12" t="s">
        <v>39</v>
      </c>
      <c r="AX414" s="12" t="s">
        <v>78</v>
      </c>
      <c r="AY414" s="149" t="s">
        <v>169</v>
      </c>
    </row>
    <row r="415" spans="2:65" s="13" customFormat="1" ht="12">
      <c r="B415" s="154"/>
      <c r="D415" s="148" t="s">
        <v>179</v>
      </c>
      <c r="E415" s="155" t="s">
        <v>34</v>
      </c>
      <c r="F415" s="156" t="s">
        <v>596</v>
      </c>
      <c r="H415" s="157">
        <v>1.53</v>
      </c>
      <c r="I415" s="158"/>
      <c r="L415" s="154"/>
      <c r="M415" s="159"/>
      <c r="T415" s="160"/>
      <c r="AT415" s="155" t="s">
        <v>179</v>
      </c>
      <c r="AU415" s="155" t="s">
        <v>89</v>
      </c>
      <c r="AV415" s="13" t="s">
        <v>89</v>
      </c>
      <c r="AW415" s="13" t="s">
        <v>39</v>
      </c>
      <c r="AX415" s="13" t="s">
        <v>78</v>
      </c>
      <c r="AY415" s="155" t="s">
        <v>169</v>
      </c>
    </row>
    <row r="416" spans="2:65" s="13" customFormat="1" ht="12">
      <c r="B416" s="154"/>
      <c r="D416" s="148" t="s">
        <v>179</v>
      </c>
      <c r="E416" s="155" t="s">
        <v>34</v>
      </c>
      <c r="F416" s="156" t="s">
        <v>597</v>
      </c>
      <c r="H416" s="157">
        <v>5.34</v>
      </c>
      <c r="I416" s="158"/>
      <c r="L416" s="154"/>
      <c r="M416" s="159"/>
      <c r="T416" s="160"/>
      <c r="AT416" s="155" t="s">
        <v>179</v>
      </c>
      <c r="AU416" s="155" t="s">
        <v>89</v>
      </c>
      <c r="AV416" s="13" t="s">
        <v>89</v>
      </c>
      <c r="AW416" s="13" t="s">
        <v>39</v>
      </c>
      <c r="AX416" s="13" t="s">
        <v>78</v>
      </c>
      <c r="AY416" s="155" t="s">
        <v>169</v>
      </c>
    </row>
    <row r="417" spans="2:65" s="15" customFormat="1" ht="12">
      <c r="B417" s="182"/>
      <c r="D417" s="148" t="s">
        <v>179</v>
      </c>
      <c r="E417" s="183" t="s">
        <v>34</v>
      </c>
      <c r="F417" s="184" t="s">
        <v>453</v>
      </c>
      <c r="H417" s="185">
        <v>6.87</v>
      </c>
      <c r="I417" s="186"/>
      <c r="L417" s="182"/>
      <c r="M417" s="187"/>
      <c r="T417" s="188"/>
      <c r="AT417" s="183" t="s">
        <v>179</v>
      </c>
      <c r="AU417" s="183" t="s">
        <v>89</v>
      </c>
      <c r="AV417" s="15" t="s">
        <v>95</v>
      </c>
      <c r="AW417" s="15" t="s">
        <v>39</v>
      </c>
      <c r="AX417" s="15" t="s">
        <v>78</v>
      </c>
      <c r="AY417" s="183" t="s">
        <v>169</v>
      </c>
    </row>
    <row r="418" spans="2:65" s="12" customFormat="1" ht="12">
      <c r="B418" s="147"/>
      <c r="D418" s="148" t="s">
        <v>179</v>
      </c>
      <c r="E418" s="149" t="s">
        <v>34</v>
      </c>
      <c r="F418" s="150" t="s">
        <v>598</v>
      </c>
      <c r="H418" s="149" t="s">
        <v>34</v>
      </c>
      <c r="I418" s="151"/>
      <c r="L418" s="147"/>
      <c r="M418" s="152"/>
      <c r="T418" s="153"/>
      <c r="AT418" s="149" t="s">
        <v>179</v>
      </c>
      <c r="AU418" s="149" t="s">
        <v>89</v>
      </c>
      <c r="AV418" s="12" t="s">
        <v>83</v>
      </c>
      <c r="AW418" s="12" t="s">
        <v>39</v>
      </c>
      <c r="AX418" s="12" t="s">
        <v>78</v>
      </c>
      <c r="AY418" s="149" t="s">
        <v>169</v>
      </c>
    </row>
    <row r="419" spans="2:65" s="13" customFormat="1" ht="12">
      <c r="B419" s="154"/>
      <c r="D419" s="148" t="s">
        <v>179</v>
      </c>
      <c r="E419" s="155" t="s">
        <v>34</v>
      </c>
      <c r="F419" s="156" t="s">
        <v>599</v>
      </c>
      <c r="H419" s="157">
        <v>3.4</v>
      </c>
      <c r="I419" s="158"/>
      <c r="L419" s="154"/>
      <c r="M419" s="159"/>
      <c r="T419" s="160"/>
      <c r="AT419" s="155" t="s">
        <v>179</v>
      </c>
      <c r="AU419" s="155" t="s">
        <v>89</v>
      </c>
      <c r="AV419" s="13" t="s">
        <v>89</v>
      </c>
      <c r="AW419" s="13" t="s">
        <v>39</v>
      </c>
      <c r="AX419" s="13" t="s">
        <v>78</v>
      </c>
      <c r="AY419" s="155" t="s">
        <v>169</v>
      </c>
    </row>
    <row r="420" spans="2:65" s="12" customFormat="1" ht="12">
      <c r="B420" s="147"/>
      <c r="D420" s="148" t="s">
        <v>179</v>
      </c>
      <c r="E420" s="149" t="s">
        <v>34</v>
      </c>
      <c r="F420" s="150" t="s">
        <v>600</v>
      </c>
      <c r="H420" s="149" t="s">
        <v>34</v>
      </c>
      <c r="I420" s="151"/>
      <c r="L420" s="147"/>
      <c r="M420" s="152"/>
      <c r="T420" s="153"/>
      <c r="AT420" s="149" t="s">
        <v>179</v>
      </c>
      <c r="AU420" s="149" t="s">
        <v>89</v>
      </c>
      <c r="AV420" s="12" t="s">
        <v>83</v>
      </c>
      <c r="AW420" s="12" t="s">
        <v>39</v>
      </c>
      <c r="AX420" s="12" t="s">
        <v>78</v>
      </c>
      <c r="AY420" s="149" t="s">
        <v>169</v>
      </c>
    </row>
    <row r="421" spans="2:65" s="13" customFormat="1" ht="12">
      <c r="B421" s="154"/>
      <c r="D421" s="148" t="s">
        <v>179</v>
      </c>
      <c r="E421" s="155" t="s">
        <v>34</v>
      </c>
      <c r="F421" s="156" t="s">
        <v>601</v>
      </c>
      <c r="H421" s="157">
        <v>4.6660000000000004</v>
      </c>
      <c r="I421" s="158"/>
      <c r="L421" s="154"/>
      <c r="M421" s="159"/>
      <c r="T421" s="160"/>
      <c r="AT421" s="155" t="s">
        <v>179</v>
      </c>
      <c r="AU421" s="155" t="s">
        <v>89</v>
      </c>
      <c r="AV421" s="13" t="s">
        <v>89</v>
      </c>
      <c r="AW421" s="13" t="s">
        <v>39</v>
      </c>
      <c r="AX421" s="13" t="s">
        <v>78</v>
      </c>
      <c r="AY421" s="155" t="s">
        <v>169</v>
      </c>
    </row>
    <row r="422" spans="2:65" s="13" customFormat="1" ht="12">
      <c r="B422" s="154"/>
      <c r="D422" s="148" t="s">
        <v>179</v>
      </c>
      <c r="E422" s="155" t="s">
        <v>34</v>
      </c>
      <c r="F422" s="156" t="s">
        <v>602</v>
      </c>
      <c r="H422" s="157">
        <v>1.2</v>
      </c>
      <c r="I422" s="158"/>
      <c r="L422" s="154"/>
      <c r="M422" s="159"/>
      <c r="T422" s="160"/>
      <c r="AT422" s="155" t="s">
        <v>179</v>
      </c>
      <c r="AU422" s="155" t="s">
        <v>89</v>
      </c>
      <c r="AV422" s="13" t="s">
        <v>89</v>
      </c>
      <c r="AW422" s="13" t="s">
        <v>39</v>
      </c>
      <c r="AX422" s="13" t="s">
        <v>78</v>
      </c>
      <c r="AY422" s="155" t="s">
        <v>169</v>
      </c>
    </row>
    <row r="423" spans="2:65" s="14" customFormat="1" ht="12">
      <c r="B423" s="161"/>
      <c r="D423" s="148" t="s">
        <v>179</v>
      </c>
      <c r="E423" s="162" t="s">
        <v>34</v>
      </c>
      <c r="F423" s="163" t="s">
        <v>195</v>
      </c>
      <c r="H423" s="164">
        <v>16.135999999999999</v>
      </c>
      <c r="I423" s="165"/>
      <c r="L423" s="161"/>
      <c r="M423" s="166"/>
      <c r="T423" s="167"/>
      <c r="AT423" s="162" t="s">
        <v>179</v>
      </c>
      <c r="AU423" s="162" t="s">
        <v>89</v>
      </c>
      <c r="AV423" s="14" t="s">
        <v>177</v>
      </c>
      <c r="AW423" s="14" t="s">
        <v>39</v>
      </c>
      <c r="AX423" s="14" t="s">
        <v>83</v>
      </c>
      <c r="AY423" s="162" t="s">
        <v>169</v>
      </c>
    </row>
    <row r="424" spans="2:65" s="1" customFormat="1" ht="37.75" customHeight="1">
      <c r="B424" s="35"/>
      <c r="C424" s="134" t="s">
        <v>603</v>
      </c>
      <c r="D424" s="134" t="s">
        <v>172</v>
      </c>
      <c r="E424" s="135" t="s">
        <v>604</v>
      </c>
      <c r="F424" s="136" t="s">
        <v>605</v>
      </c>
      <c r="G424" s="137" t="s">
        <v>253</v>
      </c>
      <c r="H424" s="138">
        <v>1.3720000000000001</v>
      </c>
      <c r="I424" s="139"/>
      <c r="J424" s="140">
        <f>ROUND(I424*H424,2)</f>
        <v>0</v>
      </c>
      <c r="K424" s="136" t="s">
        <v>204</v>
      </c>
      <c r="L424" s="35"/>
      <c r="M424" s="141" t="s">
        <v>34</v>
      </c>
      <c r="N424" s="142" t="s">
        <v>49</v>
      </c>
      <c r="P424" s="143">
        <f>O424*H424</f>
        <v>0</v>
      </c>
      <c r="Q424" s="143">
        <v>1.0492699999999999</v>
      </c>
      <c r="R424" s="143">
        <f>Q424*H424</f>
        <v>1.4395984399999999</v>
      </c>
      <c r="S424" s="143">
        <v>0</v>
      </c>
      <c r="T424" s="144">
        <f>S424*H424</f>
        <v>0</v>
      </c>
      <c r="AR424" s="145" t="s">
        <v>177</v>
      </c>
      <c r="AT424" s="145" t="s">
        <v>172</v>
      </c>
      <c r="AU424" s="145" t="s">
        <v>89</v>
      </c>
      <c r="AY424" s="19" t="s">
        <v>169</v>
      </c>
      <c r="BE424" s="146">
        <f>IF(N424="základní",J424,0)</f>
        <v>0</v>
      </c>
      <c r="BF424" s="146">
        <f>IF(N424="snížená",J424,0)</f>
        <v>0</v>
      </c>
      <c r="BG424" s="146">
        <f>IF(N424="zákl. přenesená",J424,0)</f>
        <v>0</v>
      </c>
      <c r="BH424" s="146">
        <f>IF(N424="sníž. přenesená",J424,0)</f>
        <v>0</v>
      </c>
      <c r="BI424" s="146">
        <f>IF(N424="nulová",J424,0)</f>
        <v>0</v>
      </c>
      <c r="BJ424" s="19" t="s">
        <v>83</v>
      </c>
      <c r="BK424" s="146">
        <f>ROUND(I424*H424,2)</f>
        <v>0</v>
      </c>
      <c r="BL424" s="19" t="s">
        <v>177</v>
      </c>
      <c r="BM424" s="145" t="s">
        <v>606</v>
      </c>
    </row>
    <row r="425" spans="2:65" s="1" customFormat="1" ht="11">
      <c r="B425" s="35"/>
      <c r="D425" s="168" t="s">
        <v>206</v>
      </c>
      <c r="F425" s="169" t="s">
        <v>607</v>
      </c>
      <c r="I425" s="170"/>
      <c r="L425" s="35"/>
      <c r="M425" s="171"/>
      <c r="T425" s="56"/>
      <c r="AT425" s="19" t="s">
        <v>206</v>
      </c>
      <c r="AU425" s="19" t="s">
        <v>89</v>
      </c>
    </row>
    <row r="426" spans="2:65" s="13" customFormat="1" ht="12">
      <c r="B426" s="154"/>
      <c r="D426" s="148" t="s">
        <v>179</v>
      </c>
      <c r="E426" s="155" t="s">
        <v>34</v>
      </c>
      <c r="F426" s="156" t="s">
        <v>608</v>
      </c>
      <c r="H426" s="157">
        <v>1.3720000000000001</v>
      </c>
      <c r="I426" s="158"/>
      <c r="L426" s="154"/>
      <c r="M426" s="159"/>
      <c r="T426" s="160"/>
      <c r="AT426" s="155" t="s">
        <v>179</v>
      </c>
      <c r="AU426" s="155" t="s">
        <v>89</v>
      </c>
      <c r="AV426" s="13" t="s">
        <v>89</v>
      </c>
      <c r="AW426" s="13" t="s">
        <v>39</v>
      </c>
      <c r="AX426" s="13" t="s">
        <v>78</v>
      </c>
      <c r="AY426" s="155" t="s">
        <v>169</v>
      </c>
    </row>
    <row r="427" spans="2:65" s="14" customFormat="1" ht="12">
      <c r="B427" s="161"/>
      <c r="D427" s="148" t="s">
        <v>179</v>
      </c>
      <c r="E427" s="162" t="s">
        <v>34</v>
      </c>
      <c r="F427" s="163" t="s">
        <v>195</v>
      </c>
      <c r="H427" s="164">
        <v>1.3720000000000001</v>
      </c>
      <c r="I427" s="165"/>
      <c r="L427" s="161"/>
      <c r="M427" s="166"/>
      <c r="T427" s="167"/>
      <c r="AT427" s="162" t="s">
        <v>179</v>
      </c>
      <c r="AU427" s="162" t="s">
        <v>89</v>
      </c>
      <c r="AV427" s="14" t="s">
        <v>177</v>
      </c>
      <c r="AW427" s="14" t="s">
        <v>39</v>
      </c>
      <c r="AX427" s="14" t="s">
        <v>83</v>
      </c>
      <c r="AY427" s="162" t="s">
        <v>169</v>
      </c>
    </row>
    <row r="428" spans="2:65" s="1" customFormat="1" ht="37.75" customHeight="1">
      <c r="B428" s="35"/>
      <c r="C428" s="134" t="s">
        <v>609</v>
      </c>
      <c r="D428" s="134" t="s">
        <v>172</v>
      </c>
      <c r="E428" s="135" t="s">
        <v>610</v>
      </c>
      <c r="F428" s="136" t="s">
        <v>611</v>
      </c>
      <c r="G428" s="137" t="s">
        <v>175</v>
      </c>
      <c r="H428" s="138">
        <v>41.619</v>
      </c>
      <c r="I428" s="139"/>
      <c r="J428" s="140">
        <f>ROUND(I428*H428,2)</f>
        <v>0</v>
      </c>
      <c r="K428" s="136" t="s">
        <v>204</v>
      </c>
      <c r="L428" s="35"/>
      <c r="M428" s="141" t="s">
        <v>34</v>
      </c>
      <c r="N428" s="142" t="s">
        <v>49</v>
      </c>
      <c r="P428" s="143">
        <f>O428*H428</f>
        <v>0</v>
      </c>
      <c r="Q428" s="143">
        <v>1.2959999999999999E-2</v>
      </c>
      <c r="R428" s="143">
        <f>Q428*H428</f>
        <v>0.53938224000000001</v>
      </c>
      <c r="S428" s="143">
        <v>0</v>
      </c>
      <c r="T428" s="144">
        <f>S428*H428</f>
        <v>0</v>
      </c>
      <c r="AR428" s="145" t="s">
        <v>177</v>
      </c>
      <c r="AT428" s="145" t="s">
        <v>172</v>
      </c>
      <c r="AU428" s="145" t="s">
        <v>89</v>
      </c>
      <c r="AY428" s="19" t="s">
        <v>169</v>
      </c>
      <c r="BE428" s="146">
        <f>IF(N428="základní",J428,0)</f>
        <v>0</v>
      </c>
      <c r="BF428" s="146">
        <f>IF(N428="snížená",J428,0)</f>
        <v>0</v>
      </c>
      <c r="BG428" s="146">
        <f>IF(N428="zákl. přenesená",J428,0)</f>
        <v>0</v>
      </c>
      <c r="BH428" s="146">
        <f>IF(N428="sníž. přenesená",J428,0)</f>
        <v>0</v>
      </c>
      <c r="BI428" s="146">
        <f>IF(N428="nulová",J428,0)</f>
        <v>0</v>
      </c>
      <c r="BJ428" s="19" t="s">
        <v>83</v>
      </c>
      <c r="BK428" s="146">
        <f>ROUND(I428*H428,2)</f>
        <v>0</v>
      </c>
      <c r="BL428" s="19" t="s">
        <v>177</v>
      </c>
      <c r="BM428" s="145" t="s">
        <v>612</v>
      </c>
    </row>
    <row r="429" spans="2:65" s="1" customFormat="1" ht="11">
      <c r="B429" s="35"/>
      <c r="D429" s="168" t="s">
        <v>206</v>
      </c>
      <c r="F429" s="169" t="s">
        <v>613</v>
      </c>
      <c r="I429" s="170"/>
      <c r="L429" s="35"/>
      <c r="M429" s="171"/>
      <c r="T429" s="56"/>
      <c r="AT429" s="19" t="s">
        <v>206</v>
      </c>
      <c r="AU429" s="19" t="s">
        <v>89</v>
      </c>
    </row>
    <row r="430" spans="2:65" s="12" customFormat="1" ht="12">
      <c r="B430" s="147"/>
      <c r="D430" s="148" t="s">
        <v>179</v>
      </c>
      <c r="E430" s="149" t="s">
        <v>34</v>
      </c>
      <c r="F430" s="150" t="s">
        <v>595</v>
      </c>
      <c r="H430" s="149" t="s">
        <v>34</v>
      </c>
      <c r="I430" s="151"/>
      <c r="L430" s="147"/>
      <c r="M430" s="152"/>
      <c r="T430" s="153"/>
      <c r="AT430" s="149" t="s">
        <v>179</v>
      </c>
      <c r="AU430" s="149" t="s">
        <v>89</v>
      </c>
      <c r="AV430" s="12" t="s">
        <v>83</v>
      </c>
      <c r="AW430" s="12" t="s">
        <v>39</v>
      </c>
      <c r="AX430" s="12" t="s">
        <v>78</v>
      </c>
      <c r="AY430" s="149" t="s">
        <v>169</v>
      </c>
    </row>
    <row r="431" spans="2:65" s="13" customFormat="1" ht="12">
      <c r="B431" s="154"/>
      <c r="D431" s="148" t="s">
        <v>179</v>
      </c>
      <c r="E431" s="155" t="s">
        <v>34</v>
      </c>
      <c r="F431" s="156" t="s">
        <v>614</v>
      </c>
      <c r="H431" s="157">
        <v>10.202999999999999</v>
      </c>
      <c r="I431" s="158"/>
      <c r="L431" s="154"/>
      <c r="M431" s="159"/>
      <c r="T431" s="160"/>
      <c r="AT431" s="155" t="s">
        <v>179</v>
      </c>
      <c r="AU431" s="155" t="s">
        <v>89</v>
      </c>
      <c r="AV431" s="13" t="s">
        <v>89</v>
      </c>
      <c r="AW431" s="13" t="s">
        <v>39</v>
      </c>
      <c r="AX431" s="13" t="s">
        <v>78</v>
      </c>
      <c r="AY431" s="155" t="s">
        <v>169</v>
      </c>
    </row>
    <row r="432" spans="2:65" s="13" customFormat="1" ht="12">
      <c r="B432" s="154"/>
      <c r="D432" s="148" t="s">
        <v>179</v>
      </c>
      <c r="E432" s="155" t="s">
        <v>34</v>
      </c>
      <c r="F432" s="156" t="s">
        <v>615</v>
      </c>
      <c r="H432" s="157">
        <v>10.68</v>
      </c>
      <c r="I432" s="158"/>
      <c r="L432" s="154"/>
      <c r="M432" s="159"/>
      <c r="T432" s="160"/>
      <c r="AT432" s="155" t="s">
        <v>179</v>
      </c>
      <c r="AU432" s="155" t="s">
        <v>89</v>
      </c>
      <c r="AV432" s="13" t="s">
        <v>89</v>
      </c>
      <c r="AW432" s="13" t="s">
        <v>39</v>
      </c>
      <c r="AX432" s="13" t="s">
        <v>78</v>
      </c>
      <c r="AY432" s="155" t="s">
        <v>169</v>
      </c>
    </row>
    <row r="433" spans="2:65" s="13" customFormat="1" ht="12">
      <c r="B433" s="154"/>
      <c r="D433" s="148" t="s">
        <v>179</v>
      </c>
      <c r="E433" s="155" t="s">
        <v>34</v>
      </c>
      <c r="F433" s="156" t="s">
        <v>616</v>
      </c>
      <c r="H433" s="157">
        <v>20.736000000000001</v>
      </c>
      <c r="I433" s="158"/>
      <c r="L433" s="154"/>
      <c r="M433" s="159"/>
      <c r="T433" s="160"/>
      <c r="AT433" s="155" t="s">
        <v>179</v>
      </c>
      <c r="AU433" s="155" t="s">
        <v>89</v>
      </c>
      <c r="AV433" s="13" t="s">
        <v>89</v>
      </c>
      <c r="AW433" s="13" t="s">
        <v>39</v>
      </c>
      <c r="AX433" s="13" t="s">
        <v>78</v>
      </c>
      <c r="AY433" s="155" t="s">
        <v>169</v>
      </c>
    </row>
    <row r="434" spans="2:65" s="14" customFormat="1" ht="12">
      <c r="B434" s="161"/>
      <c r="D434" s="148" t="s">
        <v>179</v>
      </c>
      <c r="E434" s="162" t="s">
        <v>34</v>
      </c>
      <c r="F434" s="163" t="s">
        <v>195</v>
      </c>
      <c r="H434" s="164">
        <v>41.619</v>
      </c>
      <c r="I434" s="165"/>
      <c r="L434" s="161"/>
      <c r="M434" s="166"/>
      <c r="T434" s="167"/>
      <c r="AT434" s="162" t="s">
        <v>179</v>
      </c>
      <c r="AU434" s="162" t="s">
        <v>89</v>
      </c>
      <c r="AV434" s="14" t="s">
        <v>177</v>
      </c>
      <c r="AW434" s="14" t="s">
        <v>39</v>
      </c>
      <c r="AX434" s="14" t="s">
        <v>83</v>
      </c>
      <c r="AY434" s="162" t="s">
        <v>169</v>
      </c>
    </row>
    <row r="435" spans="2:65" s="1" customFormat="1" ht="16.5" customHeight="1">
      <c r="B435" s="35"/>
      <c r="C435" s="134" t="s">
        <v>617</v>
      </c>
      <c r="D435" s="134" t="s">
        <v>172</v>
      </c>
      <c r="E435" s="135" t="s">
        <v>618</v>
      </c>
      <c r="F435" s="136" t="s">
        <v>619</v>
      </c>
      <c r="G435" s="137" t="s">
        <v>620</v>
      </c>
      <c r="H435" s="138">
        <v>561</v>
      </c>
      <c r="I435" s="139"/>
      <c r="J435" s="140">
        <f>ROUND(I435*H435,2)</f>
        <v>0</v>
      </c>
      <c r="K435" s="136" t="s">
        <v>621</v>
      </c>
      <c r="L435" s="35"/>
      <c r="M435" s="141" t="s">
        <v>34</v>
      </c>
      <c r="N435" s="142" t="s">
        <v>49</v>
      </c>
      <c r="P435" s="143">
        <f>O435*H435</f>
        <v>0</v>
      </c>
      <c r="Q435" s="143">
        <v>0</v>
      </c>
      <c r="R435" s="143">
        <f>Q435*H435</f>
        <v>0</v>
      </c>
      <c r="S435" s="143">
        <v>0</v>
      </c>
      <c r="T435" s="144">
        <f>S435*H435</f>
        <v>0</v>
      </c>
      <c r="AR435" s="145" t="s">
        <v>177</v>
      </c>
      <c r="AT435" s="145" t="s">
        <v>172</v>
      </c>
      <c r="AU435" s="145" t="s">
        <v>89</v>
      </c>
      <c r="AY435" s="19" t="s">
        <v>169</v>
      </c>
      <c r="BE435" s="146">
        <f>IF(N435="základní",J435,0)</f>
        <v>0</v>
      </c>
      <c r="BF435" s="146">
        <f>IF(N435="snížená",J435,0)</f>
        <v>0</v>
      </c>
      <c r="BG435" s="146">
        <f>IF(N435="zákl. přenesená",J435,0)</f>
        <v>0</v>
      </c>
      <c r="BH435" s="146">
        <f>IF(N435="sníž. přenesená",J435,0)</f>
        <v>0</v>
      </c>
      <c r="BI435" s="146">
        <f>IF(N435="nulová",J435,0)</f>
        <v>0</v>
      </c>
      <c r="BJ435" s="19" t="s">
        <v>83</v>
      </c>
      <c r="BK435" s="146">
        <f>ROUND(I435*H435,2)</f>
        <v>0</v>
      </c>
      <c r="BL435" s="19" t="s">
        <v>177</v>
      </c>
      <c r="BM435" s="145" t="s">
        <v>622</v>
      </c>
    </row>
    <row r="436" spans="2:65" s="13" customFormat="1" ht="12">
      <c r="B436" s="154"/>
      <c r="D436" s="148" t="s">
        <v>179</v>
      </c>
      <c r="E436" s="155" t="s">
        <v>34</v>
      </c>
      <c r="F436" s="156" t="s">
        <v>623</v>
      </c>
      <c r="H436" s="157">
        <v>162</v>
      </c>
      <c r="I436" s="158"/>
      <c r="L436" s="154"/>
      <c r="M436" s="159"/>
      <c r="T436" s="160"/>
      <c r="AT436" s="155" t="s">
        <v>179</v>
      </c>
      <c r="AU436" s="155" t="s">
        <v>89</v>
      </c>
      <c r="AV436" s="13" t="s">
        <v>89</v>
      </c>
      <c r="AW436" s="13" t="s">
        <v>39</v>
      </c>
      <c r="AX436" s="13" t="s">
        <v>78</v>
      </c>
      <c r="AY436" s="155" t="s">
        <v>169</v>
      </c>
    </row>
    <row r="437" spans="2:65" s="13" customFormat="1" ht="12">
      <c r="B437" s="154"/>
      <c r="D437" s="148" t="s">
        <v>179</v>
      </c>
      <c r="E437" s="155" t="s">
        <v>34</v>
      </c>
      <c r="F437" s="156" t="s">
        <v>624</v>
      </c>
      <c r="H437" s="157">
        <v>203</v>
      </c>
      <c r="I437" s="158"/>
      <c r="L437" s="154"/>
      <c r="M437" s="159"/>
      <c r="T437" s="160"/>
      <c r="AT437" s="155" t="s">
        <v>179</v>
      </c>
      <c r="AU437" s="155" t="s">
        <v>89</v>
      </c>
      <c r="AV437" s="13" t="s">
        <v>89</v>
      </c>
      <c r="AW437" s="13" t="s">
        <v>39</v>
      </c>
      <c r="AX437" s="13" t="s">
        <v>78</v>
      </c>
      <c r="AY437" s="155" t="s">
        <v>169</v>
      </c>
    </row>
    <row r="438" spans="2:65" s="13" customFormat="1" ht="12">
      <c r="B438" s="154"/>
      <c r="D438" s="148" t="s">
        <v>179</v>
      </c>
      <c r="E438" s="155" t="s">
        <v>34</v>
      </c>
      <c r="F438" s="156" t="s">
        <v>625</v>
      </c>
      <c r="H438" s="157">
        <v>196</v>
      </c>
      <c r="I438" s="158"/>
      <c r="L438" s="154"/>
      <c r="M438" s="159"/>
      <c r="T438" s="160"/>
      <c r="AT438" s="155" t="s">
        <v>179</v>
      </c>
      <c r="AU438" s="155" t="s">
        <v>89</v>
      </c>
      <c r="AV438" s="13" t="s">
        <v>89</v>
      </c>
      <c r="AW438" s="13" t="s">
        <v>39</v>
      </c>
      <c r="AX438" s="13" t="s">
        <v>78</v>
      </c>
      <c r="AY438" s="155" t="s">
        <v>169</v>
      </c>
    </row>
    <row r="439" spans="2:65" s="14" customFormat="1" ht="12">
      <c r="B439" s="161"/>
      <c r="D439" s="148" t="s">
        <v>179</v>
      </c>
      <c r="E439" s="162" t="s">
        <v>34</v>
      </c>
      <c r="F439" s="163" t="s">
        <v>195</v>
      </c>
      <c r="H439" s="164">
        <v>561</v>
      </c>
      <c r="I439" s="165"/>
      <c r="L439" s="161"/>
      <c r="M439" s="166"/>
      <c r="T439" s="167"/>
      <c r="AT439" s="162" t="s">
        <v>179</v>
      </c>
      <c r="AU439" s="162" t="s">
        <v>89</v>
      </c>
      <c r="AV439" s="14" t="s">
        <v>177</v>
      </c>
      <c r="AW439" s="14" t="s">
        <v>39</v>
      </c>
      <c r="AX439" s="14" t="s">
        <v>83</v>
      </c>
      <c r="AY439" s="162" t="s">
        <v>169</v>
      </c>
    </row>
    <row r="440" spans="2:65" s="11" customFormat="1" ht="22.75" customHeight="1">
      <c r="B440" s="122"/>
      <c r="D440" s="123" t="s">
        <v>77</v>
      </c>
      <c r="E440" s="132" t="s">
        <v>201</v>
      </c>
      <c r="F440" s="132" t="s">
        <v>626</v>
      </c>
      <c r="I440" s="125"/>
      <c r="J440" s="133">
        <f>BK440</f>
        <v>0</v>
      </c>
      <c r="L440" s="122"/>
      <c r="M440" s="127"/>
      <c r="P440" s="128">
        <f>SUM(P441:P449)</f>
        <v>0</v>
      </c>
      <c r="R440" s="128">
        <f>SUM(R441:R449)</f>
        <v>5.0991280000000003</v>
      </c>
      <c r="T440" s="129">
        <f>SUM(T441:T449)</f>
        <v>0</v>
      </c>
      <c r="AR440" s="123" t="s">
        <v>83</v>
      </c>
      <c r="AT440" s="130" t="s">
        <v>77</v>
      </c>
      <c r="AU440" s="130" t="s">
        <v>83</v>
      </c>
      <c r="AY440" s="123" t="s">
        <v>169</v>
      </c>
      <c r="BK440" s="131">
        <f>SUM(BK441:BK449)</f>
        <v>0</v>
      </c>
    </row>
    <row r="441" spans="2:65" s="1" customFormat="1" ht="37.75" customHeight="1">
      <c r="B441" s="35"/>
      <c r="C441" s="134" t="s">
        <v>627</v>
      </c>
      <c r="D441" s="134" t="s">
        <v>172</v>
      </c>
      <c r="E441" s="135" t="s">
        <v>628</v>
      </c>
      <c r="F441" s="136" t="s">
        <v>629</v>
      </c>
      <c r="G441" s="137" t="s">
        <v>175</v>
      </c>
      <c r="H441" s="138">
        <v>24.8</v>
      </c>
      <c r="I441" s="139"/>
      <c r="J441" s="140">
        <f>ROUND(I441*H441,2)</f>
        <v>0</v>
      </c>
      <c r="K441" s="136" t="s">
        <v>204</v>
      </c>
      <c r="L441" s="35"/>
      <c r="M441" s="141" t="s">
        <v>34</v>
      </c>
      <c r="N441" s="142" t="s">
        <v>49</v>
      </c>
      <c r="P441" s="143">
        <f>O441*H441</f>
        <v>0</v>
      </c>
      <c r="Q441" s="143">
        <v>0</v>
      </c>
      <c r="R441" s="143">
        <f>Q441*H441</f>
        <v>0</v>
      </c>
      <c r="S441" s="143">
        <v>0</v>
      </c>
      <c r="T441" s="144">
        <f>S441*H441</f>
        <v>0</v>
      </c>
      <c r="AR441" s="145" t="s">
        <v>177</v>
      </c>
      <c r="AT441" s="145" t="s">
        <v>172</v>
      </c>
      <c r="AU441" s="145" t="s">
        <v>89</v>
      </c>
      <c r="AY441" s="19" t="s">
        <v>169</v>
      </c>
      <c r="BE441" s="146">
        <f>IF(N441="základní",J441,0)</f>
        <v>0</v>
      </c>
      <c r="BF441" s="146">
        <f>IF(N441="snížená",J441,0)</f>
        <v>0</v>
      </c>
      <c r="BG441" s="146">
        <f>IF(N441="zákl. přenesená",J441,0)</f>
        <v>0</v>
      </c>
      <c r="BH441" s="146">
        <f>IF(N441="sníž. přenesená",J441,0)</f>
        <v>0</v>
      </c>
      <c r="BI441" s="146">
        <f>IF(N441="nulová",J441,0)</f>
        <v>0</v>
      </c>
      <c r="BJ441" s="19" t="s">
        <v>83</v>
      </c>
      <c r="BK441" s="146">
        <f>ROUND(I441*H441,2)</f>
        <v>0</v>
      </c>
      <c r="BL441" s="19" t="s">
        <v>177</v>
      </c>
      <c r="BM441" s="145" t="s">
        <v>630</v>
      </c>
    </row>
    <row r="442" spans="2:65" s="1" customFormat="1" ht="11">
      <c r="B442" s="35"/>
      <c r="D442" s="168" t="s">
        <v>206</v>
      </c>
      <c r="F442" s="169" t="s">
        <v>631</v>
      </c>
      <c r="I442" s="170"/>
      <c r="L442" s="35"/>
      <c r="M442" s="171"/>
      <c r="T442" s="56"/>
      <c r="AT442" s="19" t="s">
        <v>206</v>
      </c>
      <c r="AU442" s="19" t="s">
        <v>89</v>
      </c>
    </row>
    <row r="443" spans="2:65" s="12" customFormat="1" ht="12">
      <c r="B443" s="147"/>
      <c r="D443" s="148" t="s">
        <v>179</v>
      </c>
      <c r="E443" s="149" t="s">
        <v>34</v>
      </c>
      <c r="F443" s="150" t="s">
        <v>632</v>
      </c>
      <c r="H443" s="149" t="s">
        <v>34</v>
      </c>
      <c r="I443" s="151"/>
      <c r="L443" s="147"/>
      <c r="M443" s="152"/>
      <c r="T443" s="153"/>
      <c r="AT443" s="149" t="s">
        <v>179</v>
      </c>
      <c r="AU443" s="149" t="s">
        <v>89</v>
      </c>
      <c r="AV443" s="12" t="s">
        <v>83</v>
      </c>
      <c r="AW443" s="12" t="s">
        <v>39</v>
      </c>
      <c r="AX443" s="12" t="s">
        <v>78</v>
      </c>
      <c r="AY443" s="149" t="s">
        <v>169</v>
      </c>
    </row>
    <row r="444" spans="2:65" s="13" customFormat="1" ht="12">
      <c r="B444" s="154"/>
      <c r="D444" s="148" t="s">
        <v>179</v>
      </c>
      <c r="E444" s="155" t="s">
        <v>34</v>
      </c>
      <c r="F444" s="156" t="s">
        <v>633</v>
      </c>
      <c r="H444" s="157">
        <v>24.8</v>
      </c>
      <c r="I444" s="158"/>
      <c r="L444" s="154"/>
      <c r="M444" s="159"/>
      <c r="T444" s="160"/>
      <c r="AT444" s="155" t="s">
        <v>179</v>
      </c>
      <c r="AU444" s="155" t="s">
        <v>89</v>
      </c>
      <c r="AV444" s="13" t="s">
        <v>89</v>
      </c>
      <c r="AW444" s="13" t="s">
        <v>39</v>
      </c>
      <c r="AX444" s="13" t="s">
        <v>78</v>
      </c>
      <c r="AY444" s="155" t="s">
        <v>169</v>
      </c>
    </row>
    <row r="445" spans="2:65" s="14" customFormat="1" ht="12">
      <c r="B445" s="161"/>
      <c r="D445" s="148" t="s">
        <v>179</v>
      </c>
      <c r="E445" s="162" t="s">
        <v>34</v>
      </c>
      <c r="F445" s="163" t="s">
        <v>195</v>
      </c>
      <c r="H445" s="164">
        <v>24.8</v>
      </c>
      <c r="I445" s="165"/>
      <c r="L445" s="161"/>
      <c r="M445" s="166"/>
      <c r="T445" s="167"/>
      <c r="AT445" s="162" t="s">
        <v>179</v>
      </c>
      <c r="AU445" s="162" t="s">
        <v>89</v>
      </c>
      <c r="AV445" s="14" t="s">
        <v>177</v>
      </c>
      <c r="AW445" s="14" t="s">
        <v>39</v>
      </c>
      <c r="AX445" s="14" t="s">
        <v>83</v>
      </c>
      <c r="AY445" s="162" t="s">
        <v>169</v>
      </c>
    </row>
    <row r="446" spans="2:65" s="1" customFormat="1" ht="78" customHeight="1">
      <c r="B446" s="35"/>
      <c r="C446" s="134" t="s">
        <v>634</v>
      </c>
      <c r="D446" s="134" t="s">
        <v>172</v>
      </c>
      <c r="E446" s="135" t="s">
        <v>635</v>
      </c>
      <c r="F446" s="136" t="s">
        <v>636</v>
      </c>
      <c r="G446" s="137" t="s">
        <v>175</v>
      </c>
      <c r="H446" s="138">
        <v>24.8</v>
      </c>
      <c r="I446" s="139"/>
      <c r="J446" s="140">
        <f>ROUND(I446*H446,2)</f>
        <v>0</v>
      </c>
      <c r="K446" s="136" t="s">
        <v>204</v>
      </c>
      <c r="L446" s="35"/>
      <c r="M446" s="141" t="s">
        <v>34</v>
      </c>
      <c r="N446" s="142" t="s">
        <v>49</v>
      </c>
      <c r="P446" s="143">
        <f>O446*H446</f>
        <v>0</v>
      </c>
      <c r="Q446" s="143">
        <v>8.9219999999999994E-2</v>
      </c>
      <c r="R446" s="143">
        <f>Q446*H446</f>
        <v>2.212656</v>
      </c>
      <c r="S446" s="143">
        <v>0</v>
      </c>
      <c r="T446" s="144">
        <f>S446*H446</f>
        <v>0</v>
      </c>
      <c r="AR446" s="145" t="s">
        <v>177</v>
      </c>
      <c r="AT446" s="145" t="s">
        <v>172</v>
      </c>
      <c r="AU446" s="145" t="s">
        <v>89</v>
      </c>
      <c r="AY446" s="19" t="s">
        <v>169</v>
      </c>
      <c r="BE446" s="146">
        <f>IF(N446="základní",J446,0)</f>
        <v>0</v>
      </c>
      <c r="BF446" s="146">
        <f>IF(N446="snížená",J446,0)</f>
        <v>0</v>
      </c>
      <c r="BG446" s="146">
        <f>IF(N446="zákl. přenesená",J446,0)</f>
        <v>0</v>
      </c>
      <c r="BH446" s="146">
        <f>IF(N446="sníž. přenesená",J446,0)</f>
        <v>0</v>
      </c>
      <c r="BI446" s="146">
        <f>IF(N446="nulová",J446,0)</f>
        <v>0</v>
      </c>
      <c r="BJ446" s="19" t="s">
        <v>83</v>
      </c>
      <c r="BK446" s="146">
        <f>ROUND(I446*H446,2)</f>
        <v>0</v>
      </c>
      <c r="BL446" s="19" t="s">
        <v>177</v>
      </c>
      <c r="BM446" s="145" t="s">
        <v>637</v>
      </c>
    </row>
    <row r="447" spans="2:65" s="1" customFormat="1" ht="11">
      <c r="B447" s="35"/>
      <c r="D447" s="168" t="s">
        <v>206</v>
      </c>
      <c r="F447" s="169" t="s">
        <v>638</v>
      </c>
      <c r="I447" s="170"/>
      <c r="L447" s="35"/>
      <c r="M447" s="171"/>
      <c r="T447" s="56"/>
      <c r="AT447" s="19" t="s">
        <v>206</v>
      </c>
      <c r="AU447" s="19" t="s">
        <v>89</v>
      </c>
    </row>
    <row r="448" spans="2:65" s="1" customFormat="1" ht="24.25" customHeight="1">
      <c r="B448" s="35"/>
      <c r="C448" s="172" t="s">
        <v>639</v>
      </c>
      <c r="D448" s="172" t="s">
        <v>288</v>
      </c>
      <c r="E448" s="173" t="s">
        <v>640</v>
      </c>
      <c r="F448" s="174" t="s">
        <v>641</v>
      </c>
      <c r="G448" s="175" t="s">
        <v>175</v>
      </c>
      <c r="H448" s="176">
        <v>25.544</v>
      </c>
      <c r="I448" s="177"/>
      <c r="J448" s="178">
        <f>ROUND(I448*H448,2)</f>
        <v>0</v>
      </c>
      <c r="K448" s="174" t="s">
        <v>204</v>
      </c>
      <c r="L448" s="179"/>
      <c r="M448" s="180" t="s">
        <v>34</v>
      </c>
      <c r="N448" s="181" t="s">
        <v>49</v>
      </c>
      <c r="P448" s="143">
        <f>O448*H448</f>
        <v>0</v>
      </c>
      <c r="Q448" s="143">
        <v>0.113</v>
      </c>
      <c r="R448" s="143">
        <f>Q448*H448</f>
        <v>2.8864719999999999</v>
      </c>
      <c r="S448" s="143">
        <v>0</v>
      </c>
      <c r="T448" s="144">
        <f>S448*H448</f>
        <v>0</v>
      </c>
      <c r="AR448" s="145" t="s">
        <v>225</v>
      </c>
      <c r="AT448" s="145" t="s">
        <v>288</v>
      </c>
      <c r="AU448" s="145" t="s">
        <v>89</v>
      </c>
      <c r="AY448" s="19" t="s">
        <v>169</v>
      </c>
      <c r="BE448" s="146">
        <f>IF(N448="základní",J448,0)</f>
        <v>0</v>
      </c>
      <c r="BF448" s="146">
        <f>IF(N448="snížená",J448,0)</f>
        <v>0</v>
      </c>
      <c r="BG448" s="146">
        <f>IF(N448="zákl. přenesená",J448,0)</f>
        <v>0</v>
      </c>
      <c r="BH448" s="146">
        <f>IF(N448="sníž. přenesená",J448,0)</f>
        <v>0</v>
      </c>
      <c r="BI448" s="146">
        <f>IF(N448="nulová",J448,0)</f>
        <v>0</v>
      </c>
      <c r="BJ448" s="19" t="s">
        <v>83</v>
      </c>
      <c r="BK448" s="146">
        <f>ROUND(I448*H448,2)</f>
        <v>0</v>
      </c>
      <c r="BL448" s="19" t="s">
        <v>177</v>
      </c>
      <c r="BM448" s="145" t="s">
        <v>642</v>
      </c>
    </row>
    <row r="449" spans="2:65" s="13" customFormat="1" ht="12">
      <c r="B449" s="154"/>
      <c r="D449" s="148" t="s">
        <v>179</v>
      </c>
      <c r="E449" s="155" t="s">
        <v>34</v>
      </c>
      <c r="F449" s="156" t="s">
        <v>643</v>
      </c>
      <c r="H449" s="157">
        <v>25.544</v>
      </c>
      <c r="I449" s="158"/>
      <c r="L449" s="154"/>
      <c r="M449" s="159"/>
      <c r="T449" s="160"/>
      <c r="AT449" s="155" t="s">
        <v>179</v>
      </c>
      <c r="AU449" s="155" t="s">
        <v>89</v>
      </c>
      <c r="AV449" s="13" t="s">
        <v>89</v>
      </c>
      <c r="AW449" s="13" t="s">
        <v>39</v>
      </c>
      <c r="AX449" s="13" t="s">
        <v>83</v>
      </c>
      <c r="AY449" s="155" t="s">
        <v>169</v>
      </c>
    </row>
    <row r="450" spans="2:65" s="11" customFormat="1" ht="22.75" customHeight="1">
      <c r="B450" s="122"/>
      <c r="D450" s="123" t="s">
        <v>77</v>
      </c>
      <c r="E450" s="132" t="s">
        <v>210</v>
      </c>
      <c r="F450" s="132" t="s">
        <v>644</v>
      </c>
      <c r="I450" s="125"/>
      <c r="J450" s="133">
        <f>BK450</f>
        <v>0</v>
      </c>
      <c r="L450" s="122"/>
      <c r="M450" s="127"/>
      <c r="P450" s="128">
        <f>P451+SUM(P452:P708)+P1027+P1077</f>
        <v>0</v>
      </c>
      <c r="R450" s="128">
        <f>R451+SUM(R452:R708)+R1027+R1077</f>
        <v>296.77195409000007</v>
      </c>
      <c r="T450" s="129">
        <f>T451+SUM(T452:T708)+T1027+T1077</f>
        <v>634.69409887999996</v>
      </c>
      <c r="AR450" s="123" t="s">
        <v>83</v>
      </c>
      <c r="AT450" s="130" t="s">
        <v>77</v>
      </c>
      <c r="AU450" s="130" t="s">
        <v>83</v>
      </c>
      <c r="AY450" s="123" t="s">
        <v>169</v>
      </c>
      <c r="BK450" s="131">
        <f>BK451+SUM(BK452:BK708)+BK1027+BK1077</f>
        <v>0</v>
      </c>
    </row>
    <row r="451" spans="2:65" s="1" customFormat="1" ht="24.25" customHeight="1">
      <c r="B451" s="35"/>
      <c r="C451" s="134" t="s">
        <v>645</v>
      </c>
      <c r="D451" s="134" t="s">
        <v>172</v>
      </c>
      <c r="E451" s="135" t="s">
        <v>646</v>
      </c>
      <c r="F451" s="136" t="s">
        <v>647</v>
      </c>
      <c r="G451" s="137" t="s">
        <v>175</v>
      </c>
      <c r="H451" s="138">
        <v>732.74</v>
      </c>
      <c r="I451" s="139"/>
      <c r="J451" s="140">
        <f>ROUND(I451*H451,2)</f>
        <v>0</v>
      </c>
      <c r="K451" s="136" t="s">
        <v>204</v>
      </c>
      <c r="L451" s="35"/>
      <c r="M451" s="141" t="s">
        <v>34</v>
      </c>
      <c r="N451" s="142" t="s">
        <v>49</v>
      </c>
      <c r="P451" s="143">
        <f>O451*H451</f>
        <v>0</v>
      </c>
      <c r="Q451" s="143">
        <v>1.2999999999999999E-4</v>
      </c>
      <c r="R451" s="143">
        <f>Q451*H451</f>
        <v>9.5256199999999999E-2</v>
      </c>
      <c r="S451" s="143">
        <v>0</v>
      </c>
      <c r="T451" s="144">
        <f>S451*H451</f>
        <v>0</v>
      </c>
      <c r="AR451" s="145" t="s">
        <v>177</v>
      </c>
      <c r="AT451" s="145" t="s">
        <v>172</v>
      </c>
      <c r="AU451" s="145" t="s">
        <v>89</v>
      </c>
      <c r="AY451" s="19" t="s">
        <v>169</v>
      </c>
      <c r="BE451" s="146">
        <f>IF(N451="základní",J451,0)</f>
        <v>0</v>
      </c>
      <c r="BF451" s="146">
        <f>IF(N451="snížená",J451,0)</f>
        <v>0</v>
      </c>
      <c r="BG451" s="146">
        <f>IF(N451="zákl. přenesená",J451,0)</f>
        <v>0</v>
      </c>
      <c r="BH451" s="146">
        <f>IF(N451="sníž. přenesená",J451,0)</f>
        <v>0</v>
      </c>
      <c r="BI451" s="146">
        <f>IF(N451="nulová",J451,0)</f>
        <v>0</v>
      </c>
      <c r="BJ451" s="19" t="s">
        <v>83</v>
      </c>
      <c r="BK451" s="146">
        <f>ROUND(I451*H451,2)</f>
        <v>0</v>
      </c>
      <c r="BL451" s="19" t="s">
        <v>177</v>
      </c>
      <c r="BM451" s="145" t="s">
        <v>648</v>
      </c>
    </row>
    <row r="452" spans="2:65" s="1" customFormat="1" ht="11">
      <c r="B452" s="35"/>
      <c r="D452" s="168" t="s">
        <v>206</v>
      </c>
      <c r="F452" s="169" t="s">
        <v>649</v>
      </c>
      <c r="I452" s="170"/>
      <c r="L452" s="35"/>
      <c r="M452" s="171"/>
      <c r="T452" s="56"/>
      <c r="AT452" s="19" t="s">
        <v>206</v>
      </c>
      <c r="AU452" s="19" t="s">
        <v>89</v>
      </c>
    </row>
    <row r="453" spans="2:65" s="13" customFormat="1" ht="12">
      <c r="B453" s="154"/>
      <c r="D453" s="148" t="s">
        <v>179</v>
      </c>
      <c r="E453" s="155" t="s">
        <v>34</v>
      </c>
      <c r="F453" s="156" t="s">
        <v>650</v>
      </c>
      <c r="H453" s="157">
        <v>37.159999999999997</v>
      </c>
      <c r="I453" s="158"/>
      <c r="L453" s="154"/>
      <c r="M453" s="159"/>
      <c r="T453" s="160"/>
      <c r="AT453" s="155" t="s">
        <v>179</v>
      </c>
      <c r="AU453" s="155" t="s">
        <v>89</v>
      </c>
      <c r="AV453" s="13" t="s">
        <v>89</v>
      </c>
      <c r="AW453" s="13" t="s">
        <v>39</v>
      </c>
      <c r="AX453" s="13" t="s">
        <v>78</v>
      </c>
      <c r="AY453" s="155" t="s">
        <v>169</v>
      </c>
    </row>
    <row r="454" spans="2:65" s="13" customFormat="1" ht="12">
      <c r="B454" s="154"/>
      <c r="D454" s="148" t="s">
        <v>179</v>
      </c>
      <c r="E454" s="155" t="s">
        <v>34</v>
      </c>
      <c r="F454" s="156" t="s">
        <v>651</v>
      </c>
      <c r="H454" s="157">
        <v>386.24</v>
      </c>
      <c r="I454" s="158"/>
      <c r="L454" s="154"/>
      <c r="M454" s="159"/>
      <c r="T454" s="160"/>
      <c r="AT454" s="155" t="s">
        <v>179</v>
      </c>
      <c r="AU454" s="155" t="s">
        <v>89</v>
      </c>
      <c r="AV454" s="13" t="s">
        <v>89</v>
      </c>
      <c r="AW454" s="13" t="s">
        <v>39</v>
      </c>
      <c r="AX454" s="13" t="s">
        <v>78</v>
      </c>
      <c r="AY454" s="155" t="s">
        <v>169</v>
      </c>
    </row>
    <row r="455" spans="2:65" s="13" customFormat="1" ht="12">
      <c r="B455" s="154"/>
      <c r="D455" s="148" t="s">
        <v>179</v>
      </c>
      <c r="E455" s="155" t="s">
        <v>34</v>
      </c>
      <c r="F455" s="156" t="s">
        <v>652</v>
      </c>
      <c r="H455" s="157">
        <v>309.33999999999997</v>
      </c>
      <c r="I455" s="158"/>
      <c r="L455" s="154"/>
      <c r="M455" s="159"/>
      <c r="T455" s="160"/>
      <c r="AT455" s="155" t="s">
        <v>179</v>
      </c>
      <c r="AU455" s="155" t="s">
        <v>89</v>
      </c>
      <c r="AV455" s="13" t="s">
        <v>89</v>
      </c>
      <c r="AW455" s="13" t="s">
        <v>39</v>
      </c>
      <c r="AX455" s="13" t="s">
        <v>78</v>
      </c>
      <c r="AY455" s="155" t="s">
        <v>169</v>
      </c>
    </row>
    <row r="456" spans="2:65" s="14" customFormat="1" ht="12">
      <c r="B456" s="161"/>
      <c r="D456" s="148" t="s">
        <v>179</v>
      </c>
      <c r="E456" s="162" t="s">
        <v>34</v>
      </c>
      <c r="F456" s="163" t="s">
        <v>195</v>
      </c>
      <c r="H456" s="164">
        <v>732.74</v>
      </c>
      <c r="I456" s="165"/>
      <c r="L456" s="161"/>
      <c r="M456" s="166"/>
      <c r="T456" s="167"/>
      <c r="AT456" s="162" t="s">
        <v>179</v>
      </c>
      <c r="AU456" s="162" t="s">
        <v>89</v>
      </c>
      <c r="AV456" s="14" t="s">
        <v>177</v>
      </c>
      <c r="AW456" s="14" t="s">
        <v>39</v>
      </c>
      <c r="AX456" s="14" t="s">
        <v>83</v>
      </c>
      <c r="AY456" s="162" t="s">
        <v>169</v>
      </c>
    </row>
    <row r="457" spans="2:65" s="1" customFormat="1" ht="37.75" customHeight="1">
      <c r="B457" s="35"/>
      <c r="C457" s="134" t="s">
        <v>653</v>
      </c>
      <c r="D457" s="134" t="s">
        <v>172</v>
      </c>
      <c r="E457" s="135" t="s">
        <v>654</v>
      </c>
      <c r="F457" s="136" t="s">
        <v>655</v>
      </c>
      <c r="G457" s="137" t="s">
        <v>175</v>
      </c>
      <c r="H457" s="138">
        <v>732.74</v>
      </c>
      <c r="I457" s="139"/>
      <c r="J457" s="140">
        <f>ROUND(I457*H457,2)</f>
        <v>0</v>
      </c>
      <c r="K457" s="136" t="s">
        <v>204</v>
      </c>
      <c r="L457" s="35"/>
      <c r="M457" s="141" t="s">
        <v>34</v>
      </c>
      <c r="N457" s="142" t="s">
        <v>49</v>
      </c>
      <c r="P457" s="143">
        <f>O457*H457</f>
        <v>0</v>
      </c>
      <c r="Q457" s="143">
        <v>1.47E-2</v>
      </c>
      <c r="R457" s="143">
        <f>Q457*H457</f>
        <v>10.771278000000001</v>
      </c>
      <c r="S457" s="143">
        <v>0</v>
      </c>
      <c r="T457" s="144">
        <f>S457*H457</f>
        <v>0</v>
      </c>
      <c r="AR457" s="145" t="s">
        <v>177</v>
      </c>
      <c r="AT457" s="145" t="s">
        <v>172</v>
      </c>
      <c r="AU457" s="145" t="s">
        <v>89</v>
      </c>
      <c r="AY457" s="19" t="s">
        <v>169</v>
      </c>
      <c r="BE457" s="146">
        <f>IF(N457="základní",J457,0)</f>
        <v>0</v>
      </c>
      <c r="BF457" s="146">
        <f>IF(N457="snížená",J457,0)</f>
        <v>0</v>
      </c>
      <c r="BG457" s="146">
        <f>IF(N457="zákl. přenesená",J457,0)</f>
        <v>0</v>
      </c>
      <c r="BH457" s="146">
        <f>IF(N457="sníž. přenesená",J457,0)</f>
        <v>0</v>
      </c>
      <c r="BI457" s="146">
        <f>IF(N457="nulová",J457,0)</f>
        <v>0</v>
      </c>
      <c r="BJ457" s="19" t="s">
        <v>83</v>
      </c>
      <c r="BK457" s="146">
        <f>ROUND(I457*H457,2)</f>
        <v>0</v>
      </c>
      <c r="BL457" s="19" t="s">
        <v>177</v>
      </c>
      <c r="BM457" s="145" t="s">
        <v>656</v>
      </c>
    </row>
    <row r="458" spans="2:65" s="1" customFormat="1" ht="11">
      <c r="B458" s="35"/>
      <c r="D458" s="168" t="s">
        <v>206</v>
      </c>
      <c r="F458" s="169" t="s">
        <v>657</v>
      </c>
      <c r="I458" s="170"/>
      <c r="L458" s="35"/>
      <c r="M458" s="171"/>
      <c r="T458" s="56"/>
      <c r="AT458" s="19" t="s">
        <v>206</v>
      </c>
      <c r="AU458" s="19" t="s">
        <v>89</v>
      </c>
    </row>
    <row r="459" spans="2:65" s="1" customFormat="1" ht="49" customHeight="1">
      <c r="B459" s="35"/>
      <c r="C459" s="134" t="s">
        <v>658</v>
      </c>
      <c r="D459" s="134" t="s">
        <v>172</v>
      </c>
      <c r="E459" s="135" t="s">
        <v>659</v>
      </c>
      <c r="F459" s="136" t="s">
        <v>660</v>
      </c>
      <c r="G459" s="137" t="s">
        <v>175</v>
      </c>
      <c r="H459" s="138">
        <v>732.74</v>
      </c>
      <c r="I459" s="139"/>
      <c r="J459" s="140">
        <f>ROUND(I459*H459,2)</f>
        <v>0</v>
      </c>
      <c r="K459" s="136" t="s">
        <v>204</v>
      </c>
      <c r="L459" s="35"/>
      <c r="M459" s="141" t="s">
        <v>34</v>
      </c>
      <c r="N459" s="142" t="s">
        <v>49</v>
      </c>
      <c r="P459" s="143">
        <f>O459*H459</f>
        <v>0</v>
      </c>
      <c r="Q459" s="143">
        <v>1.7330000000000002E-2</v>
      </c>
      <c r="R459" s="143">
        <f>Q459*H459</f>
        <v>12.698384200000001</v>
      </c>
      <c r="S459" s="143">
        <v>0</v>
      </c>
      <c r="T459" s="144">
        <f>S459*H459</f>
        <v>0</v>
      </c>
      <c r="AR459" s="145" t="s">
        <v>177</v>
      </c>
      <c r="AT459" s="145" t="s">
        <v>172</v>
      </c>
      <c r="AU459" s="145" t="s">
        <v>89</v>
      </c>
      <c r="AY459" s="19" t="s">
        <v>169</v>
      </c>
      <c r="BE459" s="146">
        <f>IF(N459="základní",J459,0)</f>
        <v>0</v>
      </c>
      <c r="BF459" s="146">
        <f>IF(N459="snížená",J459,0)</f>
        <v>0</v>
      </c>
      <c r="BG459" s="146">
        <f>IF(N459="zákl. přenesená",J459,0)</f>
        <v>0</v>
      </c>
      <c r="BH459" s="146">
        <f>IF(N459="sníž. přenesená",J459,0)</f>
        <v>0</v>
      </c>
      <c r="BI459" s="146">
        <f>IF(N459="nulová",J459,0)</f>
        <v>0</v>
      </c>
      <c r="BJ459" s="19" t="s">
        <v>83</v>
      </c>
      <c r="BK459" s="146">
        <f>ROUND(I459*H459,2)</f>
        <v>0</v>
      </c>
      <c r="BL459" s="19" t="s">
        <v>177</v>
      </c>
      <c r="BM459" s="145" t="s">
        <v>661</v>
      </c>
    </row>
    <row r="460" spans="2:65" s="1" customFormat="1" ht="11">
      <c r="B460" s="35"/>
      <c r="D460" s="168" t="s">
        <v>206</v>
      </c>
      <c r="F460" s="169" t="s">
        <v>662</v>
      </c>
      <c r="I460" s="170"/>
      <c r="L460" s="35"/>
      <c r="M460" s="171"/>
      <c r="T460" s="56"/>
      <c r="AT460" s="19" t="s">
        <v>206</v>
      </c>
      <c r="AU460" s="19" t="s">
        <v>89</v>
      </c>
    </row>
    <row r="461" spans="2:65" s="1" customFormat="1" ht="33" customHeight="1">
      <c r="B461" s="35"/>
      <c r="C461" s="134" t="s">
        <v>663</v>
      </c>
      <c r="D461" s="134" t="s">
        <v>172</v>
      </c>
      <c r="E461" s="135" t="s">
        <v>664</v>
      </c>
      <c r="F461" s="136" t="s">
        <v>665</v>
      </c>
      <c r="G461" s="137" t="s">
        <v>175</v>
      </c>
      <c r="H461" s="138">
        <v>2009.2280000000001</v>
      </c>
      <c r="I461" s="139"/>
      <c r="J461" s="140">
        <f>ROUND(I461*H461,2)</f>
        <v>0</v>
      </c>
      <c r="K461" s="136" t="s">
        <v>204</v>
      </c>
      <c r="L461" s="35"/>
      <c r="M461" s="141" t="s">
        <v>34</v>
      </c>
      <c r="N461" s="142" t="s">
        <v>49</v>
      </c>
      <c r="P461" s="143">
        <f>O461*H461</f>
        <v>0</v>
      </c>
      <c r="Q461" s="143">
        <v>7.3499999999999998E-3</v>
      </c>
      <c r="R461" s="143">
        <f>Q461*H461</f>
        <v>14.767825800000001</v>
      </c>
      <c r="S461" s="143">
        <v>0</v>
      </c>
      <c r="T461" s="144">
        <f>S461*H461</f>
        <v>0</v>
      </c>
      <c r="AR461" s="145" t="s">
        <v>177</v>
      </c>
      <c r="AT461" s="145" t="s">
        <v>172</v>
      </c>
      <c r="AU461" s="145" t="s">
        <v>89</v>
      </c>
      <c r="AY461" s="19" t="s">
        <v>169</v>
      </c>
      <c r="BE461" s="146">
        <f>IF(N461="základní",J461,0)</f>
        <v>0</v>
      </c>
      <c r="BF461" s="146">
        <f>IF(N461="snížená",J461,0)</f>
        <v>0</v>
      </c>
      <c r="BG461" s="146">
        <f>IF(N461="zákl. přenesená",J461,0)</f>
        <v>0</v>
      </c>
      <c r="BH461" s="146">
        <f>IF(N461="sníž. přenesená",J461,0)</f>
        <v>0</v>
      </c>
      <c r="BI461" s="146">
        <f>IF(N461="nulová",J461,0)</f>
        <v>0</v>
      </c>
      <c r="BJ461" s="19" t="s">
        <v>83</v>
      </c>
      <c r="BK461" s="146">
        <f>ROUND(I461*H461,2)</f>
        <v>0</v>
      </c>
      <c r="BL461" s="19" t="s">
        <v>177</v>
      </c>
      <c r="BM461" s="145" t="s">
        <v>666</v>
      </c>
    </row>
    <row r="462" spans="2:65" s="1" customFormat="1" ht="11">
      <c r="B462" s="35"/>
      <c r="D462" s="168" t="s">
        <v>206</v>
      </c>
      <c r="F462" s="169" t="s">
        <v>667</v>
      </c>
      <c r="I462" s="170"/>
      <c r="L462" s="35"/>
      <c r="M462" s="171"/>
      <c r="T462" s="56"/>
      <c r="AT462" s="19" t="s">
        <v>206</v>
      </c>
      <c r="AU462" s="19" t="s">
        <v>89</v>
      </c>
    </row>
    <row r="463" spans="2:65" s="1" customFormat="1" ht="24.25" customHeight="1">
      <c r="B463" s="35"/>
      <c r="C463" s="134" t="s">
        <v>668</v>
      </c>
      <c r="D463" s="134" t="s">
        <v>172</v>
      </c>
      <c r="E463" s="135" t="s">
        <v>669</v>
      </c>
      <c r="F463" s="136" t="s">
        <v>670</v>
      </c>
      <c r="G463" s="137" t="s">
        <v>175</v>
      </c>
      <c r="H463" s="138">
        <v>2009.2280000000001</v>
      </c>
      <c r="I463" s="139"/>
      <c r="J463" s="140">
        <f>ROUND(I463*H463,2)</f>
        <v>0</v>
      </c>
      <c r="K463" s="136" t="s">
        <v>204</v>
      </c>
      <c r="L463" s="35"/>
      <c r="M463" s="141" t="s">
        <v>34</v>
      </c>
      <c r="N463" s="142" t="s">
        <v>49</v>
      </c>
      <c r="P463" s="143">
        <f>O463*H463</f>
        <v>0</v>
      </c>
      <c r="Q463" s="143">
        <v>2.5999999999999998E-4</v>
      </c>
      <c r="R463" s="143">
        <f>Q463*H463</f>
        <v>0.52239928000000002</v>
      </c>
      <c r="S463" s="143">
        <v>0</v>
      </c>
      <c r="T463" s="144">
        <f>S463*H463</f>
        <v>0</v>
      </c>
      <c r="AR463" s="145" t="s">
        <v>177</v>
      </c>
      <c r="AT463" s="145" t="s">
        <v>172</v>
      </c>
      <c r="AU463" s="145" t="s">
        <v>89</v>
      </c>
      <c r="AY463" s="19" t="s">
        <v>169</v>
      </c>
      <c r="BE463" s="146">
        <f>IF(N463="základní",J463,0)</f>
        <v>0</v>
      </c>
      <c r="BF463" s="146">
        <f>IF(N463="snížená",J463,0)</f>
        <v>0</v>
      </c>
      <c r="BG463" s="146">
        <f>IF(N463="zákl. přenesená",J463,0)</f>
        <v>0</v>
      </c>
      <c r="BH463" s="146">
        <f>IF(N463="sníž. přenesená",J463,0)</f>
        <v>0</v>
      </c>
      <c r="BI463" s="146">
        <f>IF(N463="nulová",J463,0)</f>
        <v>0</v>
      </c>
      <c r="BJ463" s="19" t="s">
        <v>83</v>
      </c>
      <c r="BK463" s="146">
        <f>ROUND(I463*H463,2)</f>
        <v>0</v>
      </c>
      <c r="BL463" s="19" t="s">
        <v>177</v>
      </c>
      <c r="BM463" s="145" t="s">
        <v>671</v>
      </c>
    </row>
    <row r="464" spans="2:65" s="1" customFormat="1" ht="11">
      <c r="B464" s="35"/>
      <c r="D464" s="168" t="s">
        <v>206</v>
      </c>
      <c r="F464" s="169" t="s">
        <v>672</v>
      </c>
      <c r="I464" s="170"/>
      <c r="L464" s="35"/>
      <c r="M464" s="171"/>
      <c r="T464" s="56"/>
      <c r="AT464" s="19" t="s">
        <v>206</v>
      </c>
      <c r="AU464" s="19" t="s">
        <v>89</v>
      </c>
    </row>
    <row r="465" spans="2:65" s="1" customFormat="1" ht="37.75" customHeight="1">
      <c r="B465" s="35"/>
      <c r="C465" s="134" t="s">
        <v>673</v>
      </c>
      <c r="D465" s="134" t="s">
        <v>172</v>
      </c>
      <c r="E465" s="135" t="s">
        <v>674</v>
      </c>
      <c r="F465" s="136" t="s">
        <v>675</v>
      </c>
      <c r="G465" s="137" t="s">
        <v>175</v>
      </c>
      <c r="H465" s="138">
        <v>2009.2280000000001</v>
      </c>
      <c r="I465" s="139"/>
      <c r="J465" s="140">
        <f>ROUND(I465*H465,2)</f>
        <v>0</v>
      </c>
      <c r="K465" s="136" t="s">
        <v>204</v>
      </c>
      <c r="L465" s="35"/>
      <c r="M465" s="141" t="s">
        <v>34</v>
      </c>
      <c r="N465" s="142" t="s">
        <v>49</v>
      </c>
      <c r="P465" s="143">
        <f>O465*H465</f>
        <v>0</v>
      </c>
      <c r="Q465" s="143">
        <v>4.3800000000000002E-3</v>
      </c>
      <c r="R465" s="143">
        <f>Q465*H465</f>
        <v>8.8004186400000002</v>
      </c>
      <c r="S465" s="143">
        <v>0</v>
      </c>
      <c r="T465" s="144">
        <f>S465*H465</f>
        <v>0</v>
      </c>
      <c r="AR465" s="145" t="s">
        <v>177</v>
      </c>
      <c r="AT465" s="145" t="s">
        <v>172</v>
      </c>
      <c r="AU465" s="145" t="s">
        <v>89</v>
      </c>
      <c r="AY465" s="19" t="s">
        <v>169</v>
      </c>
      <c r="BE465" s="146">
        <f>IF(N465="základní",J465,0)</f>
        <v>0</v>
      </c>
      <c r="BF465" s="146">
        <f>IF(N465="snížená",J465,0)</f>
        <v>0</v>
      </c>
      <c r="BG465" s="146">
        <f>IF(N465="zákl. přenesená",J465,0)</f>
        <v>0</v>
      </c>
      <c r="BH465" s="146">
        <f>IF(N465="sníž. přenesená",J465,0)</f>
        <v>0</v>
      </c>
      <c r="BI465" s="146">
        <f>IF(N465="nulová",J465,0)</f>
        <v>0</v>
      </c>
      <c r="BJ465" s="19" t="s">
        <v>83</v>
      </c>
      <c r="BK465" s="146">
        <f>ROUND(I465*H465,2)</f>
        <v>0</v>
      </c>
      <c r="BL465" s="19" t="s">
        <v>177</v>
      </c>
      <c r="BM465" s="145" t="s">
        <v>676</v>
      </c>
    </row>
    <row r="466" spans="2:65" s="1" customFormat="1" ht="11">
      <c r="B466" s="35"/>
      <c r="D466" s="168" t="s">
        <v>206</v>
      </c>
      <c r="F466" s="169" t="s">
        <v>677</v>
      </c>
      <c r="I466" s="170"/>
      <c r="L466" s="35"/>
      <c r="M466" s="171"/>
      <c r="T466" s="56"/>
      <c r="AT466" s="19" t="s">
        <v>206</v>
      </c>
      <c r="AU466" s="19" t="s">
        <v>89</v>
      </c>
    </row>
    <row r="467" spans="2:65" s="12" customFormat="1" ht="12">
      <c r="B467" s="147"/>
      <c r="D467" s="148" t="s">
        <v>179</v>
      </c>
      <c r="E467" s="149" t="s">
        <v>34</v>
      </c>
      <c r="F467" s="150" t="s">
        <v>678</v>
      </c>
      <c r="H467" s="149" t="s">
        <v>34</v>
      </c>
      <c r="I467" s="151"/>
      <c r="L467" s="147"/>
      <c r="M467" s="152"/>
      <c r="T467" s="153"/>
      <c r="AT467" s="149" t="s">
        <v>179</v>
      </c>
      <c r="AU467" s="149" t="s">
        <v>89</v>
      </c>
      <c r="AV467" s="12" t="s">
        <v>83</v>
      </c>
      <c r="AW467" s="12" t="s">
        <v>39</v>
      </c>
      <c r="AX467" s="12" t="s">
        <v>78</v>
      </c>
      <c r="AY467" s="149" t="s">
        <v>169</v>
      </c>
    </row>
    <row r="468" spans="2:65" s="12" customFormat="1" ht="12">
      <c r="B468" s="147"/>
      <c r="D468" s="148" t="s">
        <v>179</v>
      </c>
      <c r="E468" s="149" t="s">
        <v>34</v>
      </c>
      <c r="F468" s="150" t="s">
        <v>679</v>
      </c>
      <c r="H468" s="149" t="s">
        <v>34</v>
      </c>
      <c r="I468" s="151"/>
      <c r="L468" s="147"/>
      <c r="M468" s="152"/>
      <c r="T468" s="153"/>
      <c r="AT468" s="149" t="s">
        <v>179</v>
      </c>
      <c r="AU468" s="149" t="s">
        <v>89</v>
      </c>
      <c r="AV468" s="12" t="s">
        <v>83</v>
      </c>
      <c r="AW468" s="12" t="s">
        <v>39</v>
      </c>
      <c r="AX468" s="12" t="s">
        <v>78</v>
      </c>
      <c r="AY468" s="149" t="s">
        <v>169</v>
      </c>
    </row>
    <row r="469" spans="2:65" s="13" customFormat="1" ht="12">
      <c r="B469" s="154"/>
      <c r="D469" s="148" t="s">
        <v>179</v>
      </c>
      <c r="E469" s="155" t="s">
        <v>34</v>
      </c>
      <c r="F469" s="156" t="s">
        <v>680</v>
      </c>
      <c r="H469" s="157">
        <v>35.625999999999998</v>
      </c>
      <c r="I469" s="158"/>
      <c r="L469" s="154"/>
      <c r="M469" s="159"/>
      <c r="T469" s="160"/>
      <c r="AT469" s="155" t="s">
        <v>179</v>
      </c>
      <c r="AU469" s="155" t="s">
        <v>89</v>
      </c>
      <c r="AV469" s="13" t="s">
        <v>89</v>
      </c>
      <c r="AW469" s="13" t="s">
        <v>39</v>
      </c>
      <c r="AX469" s="13" t="s">
        <v>78</v>
      </c>
      <c r="AY469" s="155" t="s">
        <v>169</v>
      </c>
    </row>
    <row r="470" spans="2:65" s="13" customFormat="1" ht="12">
      <c r="B470" s="154"/>
      <c r="D470" s="148" t="s">
        <v>179</v>
      </c>
      <c r="E470" s="155" t="s">
        <v>34</v>
      </c>
      <c r="F470" s="156" t="s">
        <v>681</v>
      </c>
      <c r="H470" s="157">
        <v>14.302</v>
      </c>
      <c r="I470" s="158"/>
      <c r="L470" s="154"/>
      <c r="M470" s="159"/>
      <c r="T470" s="160"/>
      <c r="AT470" s="155" t="s">
        <v>179</v>
      </c>
      <c r="AU470" s="155" t="s">
        <v>89</v>
      </c>
      <c r="AV470" s="13" t="s">
        <v>89</v>
      </c>
      <c r="AW470" s="13" t="s">
        <v>39</v>
      </c>
      <c r="AX470" s="13" t="s">
        <v>78</v>
      </c>
      <c r="AY470" s="155" t="s">
        <v>169</v>
      </c>
    </row>
    <row r="471" spans="2:65" s="13" customFormat="1" ht="12">
      <c r="B471" s="154"/>
      <c r="D471" s="148" t="s">
        <v>179</v>
      </c>
      <c r="E471" s="155" t="s">
        <v>34</v>
      </c>
      <c r="F471" s="156" t="s">
        <v>682</v>
      </c>
      <c r="H471" s="157">
        <v>94.025999999999996</v>
      </c>
      <c r="I471" s="158"/>
      <c r="L471" s="154"/>
      <c r="M471" s="159"/>
      <c r="T471" s="160"/>
      <c r="AT471" s="155" t="s">
        <v>179</v>
      </c>
      <c r="AU471" s="155" t="s">
        <v>89</v>
      </c>
      <c r="AV471" s="13" t="s">
        <v>89</v>
      </c>
      <c r="AW471" s="13" t="s">
        <v>39</v>
      </c>
      <c r="AX471" s="13" t="s">
        <v>78</v>
      </c>
      <c r="AY471" s="155" t="s">
        <v>169</v>
      </c>
    </row>
    <row r="472" spans="2:65" s="13" customFormat="1" ht="12">
      <c r="B472" s="154"/>
      <c r="D472" s="148" t="s">
        <v>179</v>
      </c>
      <c r="E472" s="155" t="s">
        <v>34</v>
      </c>
      <c r="F472" s="156" t="s">
        <v>683</v>
      </c>
      <c r="H472" s="157">
        <v>21.622</v>
      </c>
      <c r="I472" s="158"/>
      <c r="L472" s="154"/>
      <c r="M472" s="159"/>
      <c r="T472" s="160"/>
      <c r="AT472" s="155" t="s">
        <v>179</v>
      </c>
      <c r="AU472" s="155" t="s">
        <v>89</v>
      </c>
      <c r="AV472" s="13" t="s">
        <v>89</v>
      </c>
      <c r="AW472" s="13" t="s">
        <v>39</v>
      </c>
      <c r="AX472" s="13" t="s">
        <v>78</v>
      </c>
      <c r="AY472" s="155" t="s">
        <v>169</v>
      </c>
    </row>
    <row r="473" spans="2:65" s="13" customFormat="1" ht="12">
      <c r="B473" s="154"/>
      <c r="D473" s="148" t="s">
        <v>179</v>
      </c>
      <c r="E473" s="155" t="s">
        <v>34</v>
      </c>
      <c r="F473" s="156" t="s">
        <v>684</v>
      </c>
      <c r="H473" s="157">
        <v>18.297999999999998</v>
      </c>
      <c r="I473" s="158"/>
      <c r="L473" s="154"/>
      <c r="M473" s="159"/>
      <c r="T473" s="160"/>
      <c r="AT473" s="155" t="s">
        <v>179</v>
      </c>
      <c r="AU473" s="155" t="s">
        <v>89</v>
      </c>
      <c r="AV473" s="13" t="s">
        <v>89</v>
      </c>
      <c r="AW473" s="13" t="s">
        <v>39</v>
      </c>
      <c r="AX473" s="13" t="s">
        <v>78</v>
      </c>
      <c r="AY473" s="155" t="s">
        <v>169</v>
      </c>
    </row>
    <row r="474" spans="2:65" s="13" customFormat="1" ht="12">
      <c r="B474" s="154"/>
      <c r="D474" s="148" t="s">
        <v>179</v>
      </c>
      <c r="E474" s="155" t="s">
        <v>34</v>
      </c>
      <c r="F474" s="156" t="s">
        <v>685</v>
      </c>
      <c r="H474" s="157">
        <v>10.4</v>
      </c>
      <c r="I474" s="158"/>
      <c r="L474" s="154"/>
      <c r="M474" s="159"/>
      <c r="T474" s="160"/>
      <c r="AT474" s="155" t="s">
        <v>179</v>
      </c>
      <c r="AU474" s="155" t="s">
        <v>89</v>
      </c>
      <c r="AV474" s="13" t="s">
        <v>89</v>
      </c>
      <c r="AW474" s="13" t="s">
        <v>39</v>
      </c>
      <c r="AX474" s="13" t="s">
        <v>78</v>
      </c>
      <c r="AY474" s="155" t="s">
        <v>169</v>
      </c>
    </row>
    <row r="475" spans="2:65" s="13" customFormat="1" ht="12">
      <c r="B475" s="154"/>
      <c r="D475" s="148" t="s">
        <v>179</v>
      </c>
      <c r="E475" s="155" t="s">
        <v>34</v>
      </c>
      <c r="F475" s="156" t="s">
        <v>686</v>
      </c>
      <c r="H475" s="157">
        <v>-1.1819999999999999</v>
      </c>
      <c r="I475" s="158"/>
      <c r="L475" s="154"/>
      <c r="M475" s="159"/>
      <c r="T475" s="160"/>
      <c r="AT475" s="155" t="s">
        <v>179</v>
      </c>
      <c r="AU475" s="155" t="s">
        <v>89</v>
      </c>
      <c r="AV475" s="13" t="s">
        <v>89</v>
      </c>
      <c r="AW475" s="13" t="s">
        <v>39</v>
      </c>
      <c r="AX475" s="13" t="s">
        <v>78</v>
      </c>
      <c r="AY475" s="155" t="s">
        <v>169</v>
      </c>
    </row>
    <row r="476" spans="2:65" s="13" customFormat="1" ht="12">
      <c r="B476" s="154"/>
      <c r="D476" s="148" t="s">
        <v>179</v>
      </c>
      <c r="E476" s="155" t="s">
        <v>34</v>
      </c>
      <c r="F476" s="156" t="s">
        <v>687</v>
      </c>
      <c r="H476" s="157">
        <v>10.76</v>
      </c>
      <c r="I476" s="158"/>
      <c r="L476" s="154"/>
      <c r="M476" s="159"/>
      <c r="T476" s="160"/>
      <c r="AT476" s="155" t="s">
        <v>179</v>
      </c>
      <c r="AU476" s="155" t="s">
        <v>89</v>
      </c>
      <c r="AV476" s="13" t="s">
        <v>89</v>
      </c>
      <c r="AW476" s="13" t="s">
        <v>39</v>
      </c>
      <c r="AX476" s="13" t="s">
        <v>78</v>
      </c>
      <c r="AY476" s="155" t="s">
        <v>169</v>
      </c>
    </row>
    <row r="477" spans="2:65" s="13" customFormat="1" ht="12">
      <c r="B477" s="154"/>
      <c r="D477" s="148" t="s">
        <v>179</v>
      </c>
      <c r="E477" s="155" t="s">
        <v>34</v>
      </c>
      <c r="F477" s="156" t="s">
        <v>688</v>
      </c>
      <c r="H477" s="157">
        <v>-1.379</v>
      </c>
      <c r="I477" s="158"/>
      <c r="L477" s="154"/>
      <c r="M477" s="159"/>
      <c r="T477" s="160"/>
      <c r="AT477" s="155" t="s">
        <v>179</v>
      </c>
      <c r="AU477" s="155" t="s">
        <v>89</v>
      </c>
      <c r="AV477" s="13" t="s">
        <v>89</v>
      </c>
      <c r="AW477" s="13" t="s">
        <v>39</v>
      </c>
      <c r="AX477" s="13" t="s">
        <v>78</v>
      </c>
      <c r="AY477" s="155" t="s">
        <v>169</v>
      </c>
    </row>
    <row r="478" spans="2:65" s="13" customFormat="1" ht="12">
      <c r="B478" s="154"/>
      <c r="D478" s="148" t="s">
        <v>179</v>
      </c>
      <c r="E478" s="155" t="s">
        <v>34</v>
      </c>
      <c r="F478" s="156" t="s">
        <v>689</v>
      </c>
      <c r="H478" s="157">
        <v>71.795000000000002</v>
      </c>
      <c r="I478" s="158"/>
      <c r="L478" s="154"/>
      <c r="M478" s="159"/>
      <c r="T478" s="160"/>
      <c r="AT478" s="155" t="s">
        <v>179</v>
      </c>
      <c r="AU478" s="155" t="s">
        <v>89</v>
      </c>
      <c r="AV478" s="13" t="s">
        <v>89</v>
      </c>
      <c r="AW478" s="13" t="s">
        <v>39</v>
      </c>
      <c r="AX478" s="13" t="s">
        <v>78</v>
      </c>
      <c r="AY478" s="155" t="s">
        <v>169</v>
      </c>
    </row>
    <row r="479" spans="2:65" s="13" customFormat="1" ht="12">
      <c r="B479" s="154"/>
      <c r="D479" s="148" t="s">
        <v>179</v>
      </c>
      <c r="E479" s="155" t="s">
        <v>34</v>
      </c>
      <c r="F479" s="156" t="s">
        <v>690</v>
      </c>
      <c r="H479" s="157">
        <v>-16.5</v>
      </c>
      <c r="I479" s="158"/>
      <c r="L479" s="154"/>
      <c r="M479" s="159"/>
      <c r="T479" s="160"/>
      <c r="AT479" s="155" t="s">
        <v>179</v>
      </c>
      <c r="AU479" s="155" t="s">
        <v>89</v>
      </c>
      <c r="AV479" s="13" t="s">
        <v>89</v>
      </c>
      <c r="AW479" s="13" t="s">
        <v>39</v>
      </c>
      <c r="AX479" s="13" t="s">
        <v>78</v>
      </c>
      <c r="AY479" s="155" t="s">
        <v>169</v>
      </c>
    </row>
    <row r="480" spans="2:65" s="13" customFormat="1" ht="12">
      <c r="B480" s="154"/>
      <c r="D480" s="148" t="s">
        <v>179</v>
      </c>
      <c r="E480" s="155" t="s">
        <v>34</v>
      </c>
      <c r="F480" s="156" t="s">
        <v>691</v>
      </c>
      <c r="H480" s="157">
        <v>-2.16</v>
      </c>
      <c r="I480" s="158"/>
      <c r="L480" s="154"/>
      <c r="M480" s="159"/>
      <c r="T480" s="160"/>
      <c r="AT480" s="155" t="s">
        <v>179</v>
      </c>
      <c r="AU480" s="155" t="s">
        <v>89</v>
      </c>
      <c r="AV480" s="13" t="s">
        <v>89</v>
      </c>
      <c r="AW480" s="13" t="s">
        <v>39</v>
      </c>
      <c r="AX480" s="13" t="s">
        <v>78</v>
      </c>
      <c r="AY480" s="155" t="s">
        <v>169</v>
      </c>
    </row>
    <row r="481" spans="2:51" s="13" customFormat="1" ht="12">
      <c r="B481" s="154"/>
      <c r="D481" s="148" t="s">
        <v>179</v>
      </c>
      <c r="E481" s="155" t="s">
        <v>34</v>
      </c>
      <c r="F481" s="156" t="s">
        <v>692</v>
      </c>
      <c r="H481" s="157">
        <v>31.646999999999998</v>
      </c>
      <c r="I481" s="158"/>
      <c r="L481" s="154"/>
      <c r="M481" s="159"/>
      <c r="T481" s="160"/>
      <c r="AT481" s="155" t="s">
        <v>179</v>
      </c>
      <c r="AU481" s="155" t="s">
        <v>89</v>
      </c>
      <c r="AV481" s="13" t="s">
        <v>89</v>
      </c>
      <c r="AW481" s="13" t="s">
        <v>39</v>
      </c>
      <c r="AX481" s="13" t="s">
        <v>78</v>
      </c>
      <c r="AY481" s="155" t="s">
        <v>169</v>
      </c>
    </row>
    <row r="482" spans="2:51" s="13" customFormat="1" ht="12">
      <c r="B482" s="154"/>
      <c r="D482" s="148" t="s">
        <v>179</v>
      </c>
      <c r="E482" s="155" t="s">
        <v>34</v>
      </c>
      <c r="F482" s="156" t="s">
        <v>693</v>
      </c>
      <c r="H482" s="157">
        <v>56.08</v>
      </c>
      <c r="I482" s="158"/>
      <c r="L482" s="154"/>
      <c r="M482" s="159"/>
      <c r="T482" s="160"/>
      <c r="AT482" s="155" t="s">
        <v>179</v>
      </c>
      <c r="AU482" s="155" t="s">
        <v>89</v>
      </c>
      <c r="AV482" s="13" t="s">
        <v>89</v>
      </c>
      <c r="AW482" s="13" t="s">
        <v>39</v>
      </c>
      <c r="AX482" s="13" t="s">
        <v>78</v>
      </c>
      <c r="AY482" s="155" t="s">
        <v>169</v>
      </c>
    </row>
    <row r="483" spans="2:51" s="13" customFormat="1" ht="12">
      <c r="B483" s="154"/>
      <c r="D483" s="148" t="s">
        <v>179</v>
      </c>
      <c r="E483" s="155" t="s">
        <v>34</v>
      </c>
      <c r="F483" s="156" t="s">
        <v>694</v>
      </c>
      <c r="H483" s="157">
        <v>-4.95</v>
      </c>
      <c r="I483" s="158"/>
      <c r="L483" s="154"/>
      <c r="M483" s="159"/>
      <c r="T483" s="160"/>
      <c r="AT483" s="155" t="s">
        <v>179</v>
      </c>
      <c r="AU483" s="155" t="s">
        <v>89</v>
      </c>
      <c r="AV483" s="13" t="s">
        <v>89</v>
      </c>
      <c r="AW483" s="13" t="s">
        <v>39</v>
      </c>
      <c r="AX483" s="13" t="s">
        <v>78</v>
      </c>
      <c r="AY483" s="155" t="s">
        <v>169</v>
      </c>
    </row>
    <row r="484" spans="2:51" s="13" customFormat="1" ht="12">
      <c r="B484" s="154"/>
      <c r="D484" s="148" t="s">
        <v>179</v>
      </c>
      <c r="E484" s="155" t="s">
        <v>34</v>
      </c>
      <c r="F484" s="156" t="s">
        <v>695</v>
      </c>
      <c r="H484" s="157">
        <v>38.415999999999997</v>
      </c>
      <c r="I484" s="158"/>
      <c r="L484" s="154"/>
      <c r="M484" s="159"/>
      <c r="T484" s="160"/>
      <c r="AT484" s="155" t="s">
        <v>179</v>
      </c>
      <c r="AU484" s="155" t="s">
        <v>89</v>
      </c>
      <c r="AV484" s="13" t="s">
        <v>89</v>
      </c>
      <c r="AW484" s="13" t="s">
        <v>39</v>
      </c>
      <c r="AX484" s="13" t="s">
        <v>78</v>
      </c>
      <c r="AY484" s="155" t="s">
        <v>169</v>
      </c>
    </row>
    <row r="485" spans="2:51" s="13" customFormat="1" ht="12">
      <c r="B485" s="154"/>
      <c r="D485" s="148" t="s">
        <v>179</v>
      </c>
      <c r="E485" s="155" t="s">
        <v>34</v>
      </c>
      <c r="F485" s="156" t="s">
        <v>696</v>
      </c>
      <c r="H485" s="157">
        <v>-1.7729999999999999</v>
      </c>
      <c r="I485" s="158"/>
      <c r="L485" s="154"/>
      <c r="M485" s="159"/>
      <c r="T485" s="160"/>
      <c r="AT485" s="155" t="s">
        <v>179</v>
      </c>
      <c r="AU485" s="155" t="s">
        <v>89</v>
      </c>
      <c r="AV485" s="13" t="s">
        <v>89</v>
      </c>
      <c r="AW485" s="13" t="s">
        <v>39</v>
      </c>
      <c r="AX485" s="13" t="s">
        <v>78</v>
      </c>
      <c r="AY485" s="155" t="s">
        <v>169</v>
      </c>
    </row>
    <row r="486" spans="2:51" s="13" customFormat="1" ht="12">
      <c r="B486" s="154"/>
      <c r="D486" s="148" t="s">
        <v>179</v>
      </c>
      <c r="E486" s="155" t="s">
        <v>34</v>
      </c>
      <c r="F486" s="156" t="s">
        <v>697</v>
      </c>
      <c r="H486" s="157">
        <v>57.668999999999997</v>
      </c>
      <c r="I486" s="158"/>
      <c r="L486" s="154"/>
      <c r="M486" s="159"/>
      <c r="T486" s="160"/>
      <c r="AT486" s="155" t="s">
        <v>179</v>
      </c>
      <c r="AU486" s="155" t="s">
        <v>89</v>
      </c>
      <c r="AV486" s="13" t="s">
        <v>89</v>
      </c>
      <c r="AW486" s="13" t="s">
        <v>39</v>
      </c>
      <c r="AX486" s="13" t="s">
        <v>78</v>
      </c>
      <c r="AY486" s="155" t="s">
        <v>169</v>
      </c>
    </row>
    <row r="487" spans="2:51" s="13" customFormat="1" ht="12">
      <c r="B487" s="154"/>
      <c r="D487" s="148" t="s">
        <v>179</v>
      </c>
      <c r="E487" s="155" t="s">
        <v>34</v>
      </c>
      <c r="F487" s="156" t="s">
        <v>694</v>
      </c>
      <c r="H487" s="157">
        <v>-4.95</v>
      </c>
      <c r="I487" s="158"/>
      <c r="L487" s="154"/>
      <c r="M487" s="159"/>
      <c r="T487" s="160"/>
      <c r="AT487" s="155" t="s">
        <v>179</v>
      </c>
      <c r="AU487" s="155" t="s">
        <v>89</v>
      </c>
      <c r="AV487" s="13" t="s">
        <v>89</v>
      </c>
      <c r="AW487" s="13" t="s">
        <v>39</v>
      </c>
      <c r="AX487" s="13" t="s">
        <v>78</v>
      </c>
      <c r="AY487" s="155" t="s">
        <v>169</v>
      </c>
    </row>
    <row r="488" spans="2:51" s="15" customFormat="1" ht="12">
      <c r="B488" s="182"/>
      <c r="D488" s="148" t="s">
        <v>179</v>
      </c>
      <c r="E488" s="183" t="s">
        <v>34</v>
      </c>
      <c r="F488" s="184" t="s">
        <v>453</v>
      </c>
      <c r="H488" s="185">
        <v>427.74700000000001</v>
      </c>
      <c r="I488" s="186"/>
      <c r="L488" s="182"/>
      <c r="M488" s="187"/>
      <c r="T488" s="188"/>
      <c r="AT488" s="183" t="s">
        <v>179</v>
      </c>
      <c r="AU488" s="183" t="s">
        <v>89</v>
      </c>
      <c r="AV488" s="15" t="s">
        <v>95</v>
      </c>
      <c r="AW488" s="15" t="s">
        <v>39</v>
      </c>
      <c r="AX488" s="15" t="s">
        <v>78</v>
      </c>
      <c r="AY488" s="183" t="s">
        <v>169</v>
      </c>
    </row>
    <row r="489" spans="2:51" s="12" customFormat="1" ht="12">
      <c r="B489" s="147"/>
      <c r="D489" s="148" t="s">
        <v>179</v>
      </c>
      <c r="E489" s="149" t="s">
        <v>34</v>
      </c>
      <c r="F489" s="150" t="s">
        <v>538</v>
      </c>
      <c r="H489" s="149" t="s">
        <v>34</v>
      </c>
      <c r="I489" s="151"/>
      <c r="L489" s="147"/>
      <c r="M489" s="152"/>
      <c r="T489" s="153"/>
      <c r="AT489" s="149" t="s">
        <v>179</v>
      </c>
      <c r="AU489" s="149" t="s">
        <v>89</v>
      </c>
      <c r="AV489" s="12" t="s">
        <v>83</v>
      </c>
      <c r="AW489" s="12" t="s">
        <v>39</v>
      </c>
      <c r="AX489" s="12" t="s">
        <v>78</v>
      </c>
      <c r="AY489" s="149" t="s">
        <v>169</v>
      </c>
    </row>
    <row r="490" spans="2:51" s="13" customFormat="1" ht="12">
      <c r="B490" s="154"/>
      <c r="D490" s="148" t="s">
        <v>179</v>
      </c>
      <c r="E490" s="155" t="s">
        <v>34</v>
      </c>
      <c r="F490" s="156" t="s">
        <v>698</v>
      </c>
      <c r="H490" s="157">
        <v>104.294</v>
      </c>
      <c r="I490" s="158"/>
      <c r="L490" s="154"/>
      <c r="M490" s="159"/>
      <c r="T490" s="160"/>
      <c r="AT490" s="155" t="s">
        <v>179</v>
      </c>
      <c r="AU490" s="155" t="s">
        <v>89</v>
      </c>
      <c r="AV490" s="13" t="s">
        <v>89</v>
      </c>
      <c r="AW490" s="13" t="s">
        <v>39</v>
      </c>
      <c r="AX490" s="13" t="s">
        <v>78</v>
      </c>
      <c r="AY490" s="155" t="s">
        <v>169</v>
      </c>
    </row>
    <row r="491" spans="2:51" s="13" customFormat="1" ht="12">
      <c r="B491" s="154"/>
      <c r="D491" s="148" t="s">
        <v>179</v>
      </c>
      <c r="E491" s="155" t="s">
        <v>34</v>
      </c>
      <c r="F491" s="156" t="s">
        <v>699</v>
      </c>
      <c r="H491" s="157">
        <v>-5.319</v>
      </c>
      <c r="I491" s="158"/>
      <c r="L491" s="154"/>
      <c r="M491" s="159"/>
      <c r="T491" s="160"/>
      <c r="AT491" s="155" t="s">
        <v>179</v>
      </c>
      <c r="AU491" s="155" t="s">
        <v>89</v>
      </c>
      <c r="AV491" s="13" t="s">
        <v>89</v>
      </c>
      <c r="AW491" s="13" t="s">
        <v>39</v>
      </c>
      <c r="AX491" s="13" t="s">
        <v>78</v>
      </c>
      <c r="AY491" s="155" t="s">
        <v>169</v>
      </c>
    </row>
    <row r="492" spans="2:51" s="13" customFormat="1" ht="12">
      <c r="B492" s="154"/>
      <c r="D492" s="148" t="s">
        <v>179</v>
      </c>
      <c r="E492" s="155" t="s">
        <v>34</v>
      </c>
      <c r="F492" s="156" t="s">
        <v>700</v>
      </c>
      <c r="H492" s="157">
        <v>-3.1520000000000001</v>
      </c>
      <c r="I492" s="158"/>
      <c r="L492" s="154"/>
      <c r="M492" s="159"/>
      <c r="T492" s="160"/>
      <c r="AT492" s="155" t="s">
        <v>179</v>
      </c>
      <c r="AU492" s="155" t="s">
        <v>89</v>
      </c>
      <c r="AV492" s="13" t="s">
        <v>89</v>
      </c>
      <c r="AW492" s="13" t="s">
        <v>39</v>
      </c>
      <c r="AX492" s="13" t="s">
        <v>78</v>
      </c>
      <c r="AY492" s="155" t="s">
        <v>169</v>
      </c>
    </row>
    <row r="493" spans="2:51" s="13" customFormat="1" ht="12">
      <c r="B493" s="154"/>
      <c r="D493" s="148" t="s">
        <v>179</v>
      </c>
      <c r="E493" s="155" t="s">
        <v>34</v>
      </c>
      <c r="F493" s="156" t="s">
        <v>701</v>
      </c>
      <c r="H493" s="157">
        <v>-11.558</v>
      </c>
      <c r="I493" s="158"/>
      <c r="L493" s="154"/>
      <c r="M493" s="159"/>
      <c r="T493" s="160"/>
      <c r="AT493" s="155" t="s">
        <v>179</v>
      </c>
      <c r="AU493" s="155" t="s">
        <v>89</v>
      </c>
      <c r="AV493" s="13" t="s">
        <v>89</v>
      </c>
      <c r="AW493" s="13" t="s">
        <v>39</v>
      </c>
      <c r="AX493" s="13" t="s">
        <v>78</v>
      </c>
      <c r="AY493" s="155" t="s">
        <v>169</v>
      </c>
    </row>
    <row r="494" spans="2:51" s="13" customFormat="1" ht="12">
      <c r="B494" s="154"/>
      <c r="D494" s="148" t="s">
        <v>179</v>
      </c>
      <c r="E494" s="155" t="s">
        <v>34</v>
      </c>
      <c r="F494" s="156" t="s">
        <v>702</v>
      </c>
      <c r="H494" s="157">
        <v>32.200000000000003</v>
      </c>
      <c r="I494" s="158"/>
      <c r="L494" s="154"/>
      <c r="M494" s="159"/>
      <c r="T494" s="160"/>
      <c r="AT494" s="155" t="s">
        <v>179</v>
      </c>
      <c r="AU494" s="155" t="s">
        <v>89</v>
      </c>
      <c r="AV494" s="13" t="s">
        <v>89</v>
      </c>
      <c r="AW494" s="13" t="s">
        <v>39</v>
      </c>
      <c r="AX494" s="13" t="s">
        <v>78</v>
      </c>
      <c r="AY494" s="155" t="s">
        <v>169</v>
      </c>
    </row>
    <row r="495" spans="2:51" s="13" customFormat="1" ht="12">
      <c r="B495" s="154"/>
      <c r="D495" s="148" t="s">
        <v>179</v>
      </c>
      <c r="E495" s="155" t="s">
        <v>34</v>
      </c>
      <c r="F495" s="156" t="s">
        <v>703</v>
      </c>
      <c r="H495" s="157">
        <v>39.590000000000003</v>
      </c>
      <c r="I495" s="158"/>
      <c r="L495" s="154"/>
      <c r="M495" s="159"/>
      <c r="T495" s="160"/>
      <c r="AT495" s="155" t="s">
        <v>179</v>
      </c>
      <c r="AU495" s="155" t="s">
        <v>89</v>
      </c>
      <c r="AV495" s="13" t="s">
        <v>89</v>
      </c>
      <c r="AW495" s="13" t="s">
        <v>39</v>
      </c>
      <c r="AX495" s="13" t="s">
        <v>78</v>
      </c>
      <c r="AY495" s="155" t="s">
        <v>169</v>
      </c>
    </row>
    <row r="496" spans="2:51" s="13" customFormat="1" ht="12">
      <c r="B496" s="154"/>
      <c r="D496" s="148" t="s">
        <v>179</v>
      </c>
      <c r="E496" s="155" t="s">
        <v>34</v>
      </c>
      <c r="F496" s="156" t="s">
        <v>704</v>
      </c>
      <c r="H496" s="157">
        <v>-7.2320000000000002</v>
      </c>
      <c r="I496" s="158"/>
      <c r="L496" s="154"/>
      <c r="M496" s="159"/>
      <c r="T496" s="160"/>
      <c r="AT496" s="155" t="s">
        <v>179</v>
      </c>
      <c r="AU496" s="155" t="s">
        <v>89</v>
      </c>
      <c r="AV496" s="13" t="s">
        <v>89</v>
      </c>
      <c r="AW496" s="13" t="s">
        <v>39</v>
      </c>
      <c r="AX496" s="13" t="s">
        <v>78</v>
      </c>
      <c r="AY496" s="155" t="s">
        <v>169</v>
      </c>
    </row>
    <row r="497" spans="2:51" s="13" customFormat="1" ht="12">
      <c r="B497" s="154"/>
      <c r="D497" s="148" t="s">
        <v>179</v>
      </c>
      <c r="E497" s="155" t="s">
        <v>34</v>
      </c>
      <c r="F497" s="156" t="s">
        <v>696</v>
      </c>
      <c r="H497" s="157">
        <v>-1.7729999999999999</v>
      </c>
      <c r="I497" s="158"/>
      <c r="L497" s="154"/>
      <c r="M497" s="159"/>
      <c r="T497" s="160"/>
      <c r="AT497" s="155" t="s">
        <v>179</v>
      </c>
      <c r="AU497" s="155" t="s">
        <v>89</v>
      </c>
      <c r="AV497" s="13" t="s">
        <v>89</v>
      </c>
      <c r="AW497" s="13" t="s">
        <v>39</v>
      </c>
      <c r="AX497" s="13" t="s">
        <v>78</v>
      </c>
      <c r="AY497" s="155" t="s">
        <v>169</v>
      </c>
    </row>
    <row r="498" spans="2:51" s="13" customFormat="1" ht="12">
      <c r="B498" s="154"/>
      <c r="D498" s="148" t="s">
        <v>179</v>
      </c>
      <c r="E498" s="155" t="s">
        <v>34</v>
      </c>
      <c r="F498" s="156" t="s">
        <v>705</v>
      </c>
      <c r="H498" s="157">
        <v>119.732</v>
      </c>
      <c r="I498" s="158"/>
      <c r="L498" s="154"/>
      <c r="M498" s="159"/>
      <c r="T498" s="160"/>
      <c r="AT498" s="155" t="s">
        <v>179</v>
      </c>
      <c r="AU498" s="155" t="s">
        <v>89</v>
      </c>
      <c r="AV498" s="13" t="s">
        <v>89</v>
      </c>
      <c r="AW498" s="13" t="s">
        <v>39</v>
      </c>
      <c r="AX498" s="13" t="s">
        <v>78</v>
      </c>
      <c r="AY498" s="155" t="s">
        <v>169</v>
      </c>
    </row>
    <row r="499" spans="2:51" s="13" customFormat="1" ht="12">
      <c r="B499" s="154"/>
      <c r="D499" s="148" t="s">
        <v>179</v>
      </c>
      <c r="E499" s="155" t="s">
        <v>34</v>
      </c>
      <c r="F499" s="156" t="s">
        <v>696</v>
      </c>
      <c r="H499" s="157">
        <v>-1.7729999999999999</v>
      </c>
      <c r="I499" s="158"/>
      <c r="L499" s="154"/>
      <c r="M499" s="159"/>
      <c r="T499" s="160"/>
      <c r="AT499" s="155" t="s">
        <v>179</v>
      </c>
      <c r="AU499" s="155" t="s">
        <v>89</v>
      </c>
      <c r="AV499" s="13" t="s">
        <v>89</v>
      </c>
      <c r="AW499" s="13" t="s">
        <v>39</v>
      </c>
      <c r="AX499" s="13" t="s">
        <v>78</v>
      </c>
      <c r="AY499" s="155" t="s">
        <v>169</v>
      </c>
    </row>
    <row r="500" spans="2:51" s="13" customFormat="1" ht="12">
      <c r="B500" s="154"/>
      <c r="D500" s="148" t="s">
        <v>179</v>
      </c>
      <c r="E500" s="155" t="s">
        <v>34</v>
      </c>
      <c r="F500" s="156" t="s">
        <v>706</v>
      </c>
      <c r="H500" s="157">
        <v>-10.305999999999999</v>
      </c>
      <c r="I500" s="158"/>
      <c r="L500" s="154"/>
      <c r="M500" s="159"/>
      <c r="T500" s="160"/>
      <c r="AT500" s="155" t="s">
        <v>179</v>
      </c>
      <c r="AU500" s="155" t="s">
        <v>89</v>
      </c>
      <c r="AV500" s="13" t="s">
        <v>89</v>
      </c>
      <c r="AW500" s="13" t="s">
        <v>39</v>
      </c>
      <c r="AX500" s="13" t="s">
        <v>78</v>
      </c>
      <c r="AY500" s="155" t="s">
        <v>169</v>
      </c>
    </row>
    <row r="501" spans="2:51" s="13" customFormat="1" ht="12">
      <c r="B501" s="154"/>
      <c r="D501" s="148" t="s">
        <v>179</v>
      </c>
      <c r="E501" s="155" t="s">
        <v>34</v>
      </c>
      <c r="F501" s="156" t="s">
        <v>707</v>
      </c>
      <c r="H501" s="157">
        <v>121.509</v>
      </c>
      <c r="I501" s="158"/>
      <c r="L501" s="154"/>
      <c r="M501" s="159"/>
      <c r="T501" s="160"/>
      <c r="AT501" s="155" t="s">
        <v>179</v>
      </c>
      <c r="AU501" s="155" t="s">
        <v>89</v>
      </c>
      <c r="AV501" s="13" t="s">
        <v>89</v>
      </c>
      <c r="AW501" s="13" t="s">
        <v>39</v>
      </c>
      <c r="AX501" s="13" t="s">
        <v>78</v>
      </c>
      <c r="AY501" s="155" t="s">
        <v>169</v>
      </c>
    </row>
    <row r="502" spans="2:51" s="13" customFormat="1" ht="12">
      <c r="B502" s="154"/>
      <c r="D502" s="148" t="s">
        <v>179</v>
      </c>
      <c r="E502" s="155" t="s">
        <v>34</v>
      </c>
      <c r="F502" s="156" t="s">
        <v>696</v>
      </c>
      <c r="H502" s="157">
        <v>-1.7729999999999999</v>
      </c>
      <c r="I502" s="158"/>
      <c r="L502" s="154"/>
      <c r="M502" s="159"/>
      <c r="T502" s="160"/>
      <c r="AT502" s="155" t="s">
        <v>179</v>
      </c>
      <c r="AU502" s="155" t="s">
        <v>89</v>
      </c>
      <c r="AV502" s="13" t="s">
        <v>89</v>
      </c>
      <c r="AW502" s="13" t="s">
        <v>39</v>
      </c>
      <c r="AX502" s="13" t="s">
        <v>78</v>
      </c>
      <c r="AY502" s="155" t="s">
        <v>169</v>
      </c>
    </row>
    <row r="503" spans="2:51" s="13" customFormat="1" ht="12">
      <c r="B503" s="154"/>
      <c r="D503" s="148" t="s">
        <v>179</v>
      </c>
      <c r="E503" s="155" t="s">
        <v>34</v>
      </c>
      <c r="F503" s="156" t="s">
        <v>708</v>
      </c>
      <c r="H503" s="157">
        <v>35.573</v>
      </c>
      <c r="I503" s="158"/>
      <c r="L503" s="154"/>
      <c r="M503" s="159"/>
      <c r="T503" s="160"/>
      <c r="AT503" s="155" t="s">
        <v>179</v>
      </c>
      <c r="AU503" s="155" t="s">
        <v>89</v>
      </c>
      <c r="AV503" s="13" t="s">
        <v>89</v>
      </c>
      <c r="AW503" s="13" t="s">
        <v>39</v>
      </c>
      <c r="AX503" s="13" t="s">
        <v>78</v>
      </c>
      <c r="AY503" s="155" t="s">
        <v>169</v>
      </c>
    </row>
    <row r="504" spans="2:51" s="13" customFormat="1" ht="12">
      <c r="B504" s="154"/>
      <c r="D504" s="148" t="s">
        <v>179</v>
      </c>
      <c r="E504" s="155" t="s">
        <v>34</v>
      </c>
      <c r="F504" s="156" t="s">
        <v>709</v>
      </c>
      <c r="H504" s="157">
        <v>-4.5439999999999996</v>
      </c>
      <c r="I504" s="158"/>
      <c r="L504" s="154"/>
      <c r="M504" s="159"/>
      <c r="T504" s="160"/>
      <c r="AT504" s="155" t="s">
        <v>179</v>
      </c>
      <c r="AU504" s="155" t="s">
        <v>89</v>
      </c>
      <c r="AV504" s="13" t="s">
        <v>89</v>
      </c>
      <c r="AW504" s="13" t="s">
        <v>39</v>
      </c>
      <c r="AX504" s="13" t="s">
        <v>78</v>
      </c>
      <c r="AY504" s="155" t="s">
        <v>169</v>
      </c>
    </row>
    <row r="505" spans="2:51" s="13" customFormat="1" ht="12">
      <c r="B505" s="154"/>
      <c r="D505" s="148" t="s">
        <v>179</v>
      </c>
      <c r="E505" s="155" t="s">
        <v>34</v>
      </c>
      <c r="F505" s="156" t="s">
        <v>710</v>
      </c>
      <c r="H505" s="157">
        <v>95.91</v>
      </c>
      <c r="I505" s="158"/>
      <c r="L505" s="154"/>
      <c r="M505" s="159"/>
      <c r="T505" s="160"/>
      <c r="AT505" s="155" t="s">
        <v>179</v>
      </c>
      <c r="AU505" s="155" t="s">
        <v>89</v>
      </c>
      <c r="AV505" s="13" t="s">
        <v>89</v>
      </c>
      <c r="AW505" s="13" t="s">
        <v>39</v>
      </c>
      <c r="AX505" s="13" t="s">
        <v>78</v>
      </c>
      <c r="AY505" s="155" t="s">
        <v>169</v>
      </c>
    </row>
    <row r="506" spans="2:51" s="13" customFormat="1" ht="12">
      <c r="B506" s="154"/>
      <c r="D506" s="148" t="s">
        <v>179</v>
      </c>
      <c r="E506" s="155" t="s">
        <v>34</v>
      </c>
      <c r="F506" s="156" t="s">
        <v>711</v>
      </c>
      <c r="H506" s="157">
        <v>5.0940000000000003</v>
      </c>
      <c r="I506" s="158"/>
      <c r="L506" s="154"/>
      <c r="M506" s="159"/>
      <c r="T506" s="160"/>
      <c r="AT506" s="155" t="s">
        <v>179</v>
      </c>
      <c r="AU506" s="155" t="s">
        <v>89</v>
      </c>
      <c r="AV506" s="13" t="s">
        <v>89</v>
      </c>
      <c r="AW506" s="13" t="s">
        <v>39</v>
      </c>
      <c r="AX506" s="13" t="s">
        <v>78</v>
      </c>
      <c r="AY506" s="155" t="s">
        <v>169</v>
      </c>
    </row>
    <row r="507" spans="2:51" s="13" customFormat="1" ht="12">
      <c r="B507" s="154"/>
      <c r="D507" s="148" t="s">
        <v>179</v>
      </c>
      <c r="E507" s="155" t="s">
        <v>34</v>
      </c>
      <c r="F507" s="156" t="s">
        <v>696</v>
      </c>
      <c r="H507" s="157">
        <v>-1.7729999999999999</v>
      </c>
      <c r="I507" s="158"/>
      <c r="L507" s="154"/>
      <c r="M507" s="159"/>
      <c r="T507" s="160"/>
      <c r="AT507" s="155" t="s">
        <v>179</v>
      </c>
      <c r="AU507" s="155" t="s">
        <v>89</v>
      </c>
      <c r="AV507" s="13" t="s">
        <v>89</v>
      </c>
      <c r="AW507" s="13" t="s">
        <v>39</v>
      </c>
      <c r="AX507" s="13" t="s">
        <v>78</v>
      </c>
      <c r="AY507" s="155" t="s">
        <v>169</v>
      </c>
    </row>
    <row r="508" spans="2:51" s="13" customFormat="1" ht="12">
      <c r="B508" s="154"/>
      <c r="D508" s="148" t="s">
        <v>179</v>
      </c>
      <c r="E508" s="155" t="s">
        <v>34</v>
      </c>
      <c r="F508" s="156" t="s">
        <v>712</v>
      </c>
      <c r="H508" s="157">
        <v>7.6280000000000001</v>
      </c>
      <c r="I508" s="158"/>
      <c r="L508" s="154"/>
      <c r="M508" s="159"/>
      <c r="T508" s="160"/>
      <c r="AT508" s="155" t="s">
        <v>179</v>
      </c>
      <c r="AU508" s="155" t="s">
        <v>89</v>
      </c>
      <c r="AV508" s="13" t="s">
        <v>89</v>
      </c>
      <c r="AW508" s="13" t="s">
        <v>39</v>
      </c>
      <c r="AX508" s="13" t="s">
        <v>78</v>
      </c>
      <c r="AY508" s="155" t="s">
        <v>169</v>
      </c>
    </row>
    <row r="509" spans="2:51" s="13" customFormat="1" ht="12">
      <c r="B509" s="154"/>
      <c r="D509" s="148" t="s">
        <v>179</v>
      </c>
      <c r="E509" s="155" t="s">
        <v>34</v>
      </c>
      <c r="F509" s="156" t="s">
        <v>713</v>
      </c>
      <c r="H509" s="157">
        <v>9.7129999999999992</v>
      </c>
      <c r="I509" s="158"/>
      <c r="L509" s="154"/>
      <c r="M509" s="159"/>
      <c r="T509" s="160"/>
      <c r="AT509" s="155" t="s">
        <v>179</v>
      </c>
      <c r="AU509" s="155" t="s">
        <v>89</v>
      </c>
      <c r="AV509" s="13" t="s">
        <v>89</v>
      </c>
      <c r="AW509" s="13" t="s">
        <v>39</v>
      </c>
      <c r="AX509" s="13" t="s">
        <v>78</v>
      </c>
      <c r="AY509" s="155" t="s">
        <v>169</v>
      </c>
    </row>
    <row r="510" spans="2:51" s="13" customFormat="1" ht="12">
      <c r="B510" s="154"/>
      <c r="D510" s="148" t="s">
        <v>179</v>
      </c>
      <c r="E510" s="155" t="s">
        <v>34</v>
      </c>
      <c r="F510" s="156" t="s">
        <v>714</v>
      </c>
      <c r="H510" s="157">
        <v>33.44</v>
      </c>
      <c r="I510" s="158"/>
      <c r="L510" s="154"/>
      <c r="M510" s="159"/>
      <c r="T510" s="160"/>
      <c r="AT510" s="155" t="s">
        <v>179</v>
      </c>
      <c r="AU510" s="155" t="s">
        <v>89</v>
      </c>
      <c r="AV510" s="13" t="s">
        <v>89</v>
      </c>
      <c r="AW510" s="13" t="s">
        <v>39</v>
      </c>
      <c r="AX510" s="13" t="s">
        <v>78</v>
      </c>
      <c r="AY510" s="155" t="s">
        <v>169</v>
      </c>
    </row>
    <row r="511" spans="2:51" s="13" customFormat="1" ht="12">
      <c r="B511" s="154"/>
      <c r="D511" s="148" t="s">
        <v>179</v>
      </c>
      <c r="E511" s="155" t="s">
        <v>34</v>
      </c>
      <c r="F511" s="156" t="s">
        <v>715</v>
      </c>
      <c r="H511" s="157">
        <v>-1.5760000000000001</v>
      </c>
      <c r="I511" s="158"/>
      <c r="L511" s="154"/>
      <c r="M511" s="159"/>
      <c r="T511" s="160"/>
      <c r="AT511" s="155" t="s">
        <v>179</v>
      </c>
      <c r="AU511" s="155" t="s">
        <v>89</v>
      </c>
      <c r="AV511" s="13" t="s">
        <v>89</v>
      </c>
      <c r="AW511" s="13" t="s">
        <v>39</v>
      </c>
      <c r="AX511" s="13" t="s">
        <v>78</v>
      </c>
      <c r="AY511" s="155" t="s">
        <v>169</v>
      </c>
    </row>
    <row r="512" spans="2:51" s="12" customFormat="1" ht="12">
      <c r="B512" s="147"/>
      <c r="D512" s="148" t="s">
        <v>179</v>
      </c>
      <c r="E512" s="149" t="s">
        <v>34</v>
      </c>
      <c r="F512" s="150" t="s">
        <v>716</v>
      </c>
      <c r="H512" s="149" t="s">
        <v>34</v>
      </c>
      <c r="I512" s="151"/>
      <c r="L512" s="147"/>
      <c r="M512" s="152"/>
      <c r="T512" s="153"/>
      <c r="AT512" s="149" t="s">
        <v>179</v>
      </c>
      <c r="AU512" s="149" t="s">
        <v>89</v>
      </c>
      <c r="AV512" s="12" t="s">
        <v>83</v>
      </c>
      <c r="AW512" s="12" t="s">
        <v>39</v>
      </c>
      <c r="AX512" s="12" t="s">
        <v>78</v>
      </c>
      <c r="AY512" s="149" t="s">
        <v>169</v>
      </c>
    </row>
    <row r="513" spans="2:51" s="13" customFormat="1" ht="12">
      <c r="B513" s="154"/>
      <c r="D513" s="148" t="s">
        <v>179</v>
      </c>
      <c r="E513" s="155" t="s">
        <v>34</v>
      </c>
      <c r="F513" s="156" t="s">
        <v>717</v>
      </c>
      <c r="H513" s="157">
        <v>18.923999999999999</v>
      </c>
      <c r="I513" s="158"/>
      <c r="L513" s="154"/>
      <c r="M513" s="159"/>
      <c r="T513" s="160"/>
      <c r="AT513" s="155" t="s">
        <v>179</v>
      </c>
      <c r="AU513" s="155" t="s">
        <v>89</v>
      </c>
      <c r="AV513" s="13" t="s">
        <v>89</v>
      </c>
      <c r="AW513" s="13" t="s">
        <v>39</v>
      </c>
      <c r="AX513" s="13" t="s">
        <v>78</v>
      </c>
      <c r="AY513" s="155" t="s">
        <v>169</v>
      </c>
    </row>
    <row r="514" spans="2:51" s="13" customFormat="1" ht="12">
      <c r="B514" s="154"/>
      <c r="D514" s="148" t="s">
        <v>179</v>
      </c>
      <c r="E514" s="155" t="s">
        <v>34</v>
      </c>
      <c r="F514" s="156" t="s">
        <v>686</v>
      </c>
      <c r="H514" s="157">
        <v>-1.1819999999999999</v>
      </c>
      <c r="I514" s="158"/>
      <c r="L514" s="154"/>
      <c r="M514" s="159"/>
      <c r="T514" s="160"/>
      <c r="AT514" s="155" t="s">
        <v>179</v>
      </c>
      <c r="AU514" s="155" t="s">
        <v>89</v>
      </c>
      <c r="AV514" s="13" t="s">
        <v>89</v>
      </c>
      <c r="AW514" s="13" t="s">
        <v>39</v>
      </c>
      <c r="AX514" s="13" t="s">
        <v>78</v>
      </c>
      <c r="AY514" s="155" t="s">
        <v>169</v>
      </c>
    </row>
    <row r="515" spans="2:51" s="13" customFormat="1" ht="12">
      <c r="B515" s="154"/>
      <c r="D515" s="148" t="s">
        <v>179</v>
      </c>
      <c r="E515" s="155" t="s">
        <v>34</v>
      </c>
      <c r="F515" s="156" t="s">
        <v>718</v>
      </c>
      <c r="H515" s="157">
        <v>18.923999999999999</v>
      </c>
      <c r="I515" s="158"/>
      <c r="L515" s="154"/>
      <c r="M515" s="159"/>
      <c r="T515" s="160"/>
      <c r="AT515" s="155" t="s">
        <v>179</v>
      </c>
      <c r="AU515" s="155" t="s">
        <v>89</v>
      </c>
      <c r="AV515" s="13" t="s">
        <v>89</v>
      </c>
      <c r="AW515" s="13" t="s">
        <v>39</v>
      </c>
      <c r="AX515" s="13" t="s">
        <v>78</v>
      </c>
      <c r="AY515" s="155" t="s">
        <v>169</v>
      </c>
    </row>
    <row r="516" spans="2:51" s="13" customFormat="1" ht="12">
      <c r="B516" s="154"/>
      <c r="D516" s="148" t="s">
        <v>179</v>
      </c>
      <c r="E516" s="155" t="s">
        <v>34</v>
      </c>
      <c r="F516" s="156" t="s">
        <v>686</v>
      </c>
      <c r="H516" s="157">
        <v>-1.1819999999999999</v>
      </c>
      <c r="I516" s="158"/>
      <c r="L516" s="154"/>
      <c r="M516" s="159"/>
      <c r="T516" s="160"/>
      <c r="AT516" s="155" t="s">
        <v>179</v>
      </c>
      <c r="AU516" s="155" t="s">
        <v>89</v>
      </c>
      <c r="AV516" s="13" t="s">
        <v>89</v>
      </c>
      <c r="AW516" s="13" t="s">
        <v>39</v>
      </c>
      <c r="AX516" s="13" t="s">
        <v>78</v>
      </c>
      <c r="AY516" s="155" t="s">
        <v>169</v>
      </c>
    </row>
    <row r="517" spans="2:51" s="13" customFormat="1" ht="12">
      <c r="B517" s="154"/>
      <c r="D517" s="148" t="s">
        <v>179</v>
      </c>
      <c r="E517" s="155" t="s">
        <v>34</v>
      </c>
      <c r="F517" s="156" t="s">
        <v>719</v>
      </c>
      <c r="H517" s="157">
        <v>22.495999999999999</v>
      </c>
      <c r="I517" s="158"/>
      <c r="L517" s="154"/>
      <c r="M517" s="159"/>
      <c r="T517" s="160"/>
      <c r="AT517" s="155" t="s">
        <v>179</v>
      </c>
      <c r="AU517" s="155" t="s">
        <v>89</v>
      </c>
      <c r="AV517" s="13" t="s">
        <v>89</v>
      </c>
      <c r="AW517" s="13" t="s">
        <v>39</v>
      </c>
      <c r="AX517" s="13" t="s">
        <v>78</v>
      </c>
      <c r="AY517" s="155" t="s">
        <v>169</v>
      </c>
    </row>
    <row r="518" spans="2:51" s="13" customFormat="1" ht="12">
      <c r="B518" s="154"/>
      <c r="D518" s="148" t="s">
        <v>179</v>
      </c>
      <c r="E518" s="155" t="s">
        <v>34</v>
      </c>
      <c r="F518" s="156" t="s">
        <v>715</v>
      </c>
      <c r="H518" s="157">
        <v>-1.5760000000000001</v>
      </c>
      <c r="I518" s="158"/>
      <c r="L518" s="154"/>
      <c r="M518" s="159"/>
      <c r="T518" s="160"/>
      <c r="AT518" s="155" t="s">
        <v>179</v>
      </c>
      <c r="AU518" s="155" t="s">
        <v>89</v>
      </c>
      <c r="AV518" s="13" t="s">
        <v>89</v>
      </c>
      <c r="AW518" s="13" t="s">
        <v>39</v>
      </c>
      <c r="AX518" s="13" t="s">
        <v>78</v>
      </c>
      <c r="AY518" s="155" t="s">
        <v>169</v>
      </c>
    </row>
    <row r="519" spans="2:51" s="13" customFormat="1" ht="12">
      <c r="B519" s="154"/>
      <c r="D519" s="148" t="s">
        <v>179</v>
      </c>
      <c r="E519" s="155" t="s">
        <v>34</v>
      </c>
      <c r="F519" s="156" t="s">
        <v>720</v>
      </c>
      <c r="H519" s="157">
        <v>-2.3180000000000001</v>
      </c>
      <c r="I519" s="158"/>
      <c r="L519" s="154"/>
      <c r="M519" s="159"/>
      <c r="T519" s="160"/>
      <c r="AT519" s="155" t="s">
        <v>179</v>
      </c>
      <c r="AU519" s="155" t="s">
        <v>89</v>
      </c>
      <c r="AV519" s="13" t="s">
        <v>89</v>
      </c>
      <c r="AW519" s="13" t="s">
        <v>39</v>
      </c>
      <c r="AX519" s="13" t="s">
        <v>78</v>
      </c>
      <c r="AY519" s="155" t="s">
        <v>169</v>
      </c>
    </row>
    <row r="520" spans="2:51" s="13" customFormat="1" ht="12">
      <c r="B520" s="154"/>
      <c r="D520" s="148" t="s">
        <v>179</v>
      </c>
      <c r="E520" s="155" t="s">
        <v>34</v>
      </c>
      <c r="F520" s="156" t="s">
        <v>721</v>
      </c>
      <c r="H520" s="157">
        <v>26.295999999999999</v>
      </c>
      <c r="I520" s="158"/>
      <c r="L520" s="154"/>
      <c r="M520" s="159"/>
      <c r="T520" s="160"/>
      <c r="AT520" s="155" t="s">
        <v>179</v>
      </c>
      <c r="AU520" s="155" t="s">
        <v>89</v>
      </c>
      <c r="AV520" s="13" t="s">
        <v>89</v>
      </c>
      <c r="AW520" s="13" t="s">
        <v>39</v>
      </c>
      <c r="AX520" s="13" t="s">
        <v>78</v>
      </c>
      <c r="AY520" s="155" t="s">
        <v>169</v>
      </c>
    </row>
    <row r="521" spans="2:51" s="13" customFormat="1" ht="12">
      <c r="B521" s="154"/>
      <c r="D521" s="148" t="s">
        <v>179</v>
      </c>
      <c r="E521" s="155" t="s">
        <v>34</v>
      </c>
      <c r="F521" s="156" t="s">
        <v>722</v>
      </c>
      <c r="H521" s="157">
        <v>-0.71499999999999997</v>
      </c>
      <c r="I521" s="158"/>
      <c r="L521" s="154"/>
      <c r="M521" s="159"/>
      <c r="T521" s="160"/>
      <c r="AT521" s="155" t="s">
        <v>179</v>
      </c>
      <c r="AU521" s="155" t="s">
        <v>89</v>
      </c>
      <c r="AV521" s="13" t="s">
        <v>89</v>
      </c>
      <c r="AW521" s="13" t="s">
        <v>39</v>
      </c>
      <c r="AX521" s="13" t="s">
        <v>78</v>
      </c>
      <c r="AY521" s="155" t="s">
        <v>169</v>
      </c>
    </row>
    <row r="522" spans="2:51" s="13" customFormat="1" ht="12">
      <c r="B522" s="154"/>
      <c r="D522" s="148" t="s">
        <v>179</v>
      </c>
      <c r="E522" s="155" t="s">
        <v>34</v>
      </c>
      <c r="F522" s="156" t="s">
        <v>720</v>
      </c>
      <c r="H522" s="157">
        <v>-2.3180000000000001</v>
      </c>
      <c r="I522" s="158"/>
      <c r="L522" s="154"/>
      <c r="M522" s="159"/>
      <c r="T522" s="160"/>
      <c r="AT522" s="155" t="s">
        <v>179</v>
      </c>
      <c r="AU522" s="155" t="s">
        <v>89</v>
      </c>
      <c r="AV522" s="13" t="s">
        <v>89</v>
      </c>
      <c r="AW522" s="13" t="s">
        <v>39</v>
      </c>
      <c r="AX522" s="13" t="s">
        <v>78</v>
      </c>
      <c r="AY522" s="155" t="s">
        <v>169</v>
      </c>
    </row>
    <row r="523" spans="2:51" s="13" customFormat="1" ht="12">
      <c r="B523" s="154"/>
      <c r="D523" s="148" t="s">
        <v>179</v>
      </c>
      <c r="E523" s="155" t="s">
        <v>34</v>
      </c>
      <c r="F523" s="156" t="s">
        <v>723</v>
      </c>
      <c r="H523" s="157">
        <v>17.251999999999999</v>
      </c>
      <c r="I523" s="158"/>
      <c r="L523" s="154"/>
      <c r="M523" s="159"/>
      <c r="T523" s="160"/>
      <c r="AT523" s="155" t="s">
        <v>179</v>
      </c>
      <c r="AU523" s="155" t="s">
        <v>89</v>
      </c>
      <c r="AV523" s="13" t="s">
        <v>89</v>
      </c>
      <c r="AW523" s="13" t="s">
        <v>39</v>
      </c>
      <c r="AX523" s="13" t="s">
        <v>78</v>
      </c>
      <c r="AY523" s="155" t="s">
        <v>169</v>
      </c>
    </row>
    <row r="524" spans="2:51" s="13" customFormat="1" ht="12">
      <c r="B524" s="154"/>
      <c r="D524" s="148" t="s">
        <v>179</v>
      </c>
      <c r="E524" s="155" t="s">
        <v>34</v>
      </c>
      <c r="F524" s="156" t="s">
        <v>686</v>
      </c>
      <c r="H524" s="157">
        <v>-1.1819999999999999</v>
      </c>
      <c r="I524" s="158"/>
      <c r="L524" s="154"/>
      <c r="M524" s="159"/>
      <c r="T524" s="160"/>
      <c r="AT524" s="155" t="s">
        <v>179</v>
      </c>
      <c r="AU524" s="155" t="s">
        <v>89</v>
      </c>
      <c r="AV524" s="13" t="s">
        <v>89</v>
      </c>
      <c r="AW524" s="13" t="s">
        <v>39</v>
      </c>
      <c r="AX524" s="13" t="s">
        <v>78</v>
      </c>
      <c r="AY524" s="155" t="s">
        <v>169</v>
      </c>
    </row>
    <row r="525" spans="2:51" s="13" customFormat="1" ht="12">
      <c r="B525" s="154"/>
      <c r="D525" s="148" t="s">
        <v>179</v>
      </c>
      <c r="E525" s="155" t="s">
        <v>34</v>
      </c>
      <c r="F525" s="156" t="s">
        <v>724</v>
      </c>
      <c r="H525" s="157">
        <v>-0.6</v>
      </c>
      <c r="I525" s="158"/>
      <c r="L525" s="154"/>
      <c r="M525" s="159"/>
      <c r="T525" s="160"/>
      <c r="AT525" s="155" t="s">
        <v>179</v>
      </c>
      <c r="AU525" s="155" t="s">
        <v>89</v>
      </c>
      <c r="AV525" s="13" t="s">
        <v>89</v>
      </c>
      <c r="AW525" s="13" t="s">
        <v>39</v>
      </c>
      <c r="AX525" s="13" t="s">
        <v>78</v>
      </c>
      <c r="AY525" s="155" t="s">
        <v>169</v>
      </c>
    </row>
    <row r="526" spans="2:51" s="13" customFormat="1" ht="12">
      <c r="B526" s="154"/>
      <c r="D526" s="148" t="s">
        <v>179</v>
      </c>
      <c r="E526" s="155" t="s">
        <v>34</v>
      </c>
      <c r="F526" s="156" t="s">
        <v>725</v>
      </c>
      <c r="H526" s="157">
        <v>17.251999999999999</v>
      </c>
      <c r="I526" s="158"/>
      <c r="L526" s="154"/>
      <c r="M526" s="159"/>
      <c r="T526" s="160"/>
      <c r="AT526" s="155" t="s">
        <v>179</v>
      </c>
      <c r="AU526" s="155" t="s">
        <v>89</v>
      </c>
      <c r="AV526" s="13" t="s">
        <v>89</v>
      </c>
      <c r="AW526" s="13" t="s">
        <v>39</v>
      </c>
      <c r="AX526" s="13" t="s">
        <v>78</v>
      </c>
      <c r="AY526" s="155" t="s">
        <v>169</v>
      </c>
    </row>
    <row r="527" spans="2:51" s="13" customFormat="1" ht="12">
      <c r="B527" s="154"/>
      <c r="D527" s="148" t="s">
        <v>179</v>
      </c>
      <c r="E527" s="155" t="s">
        <v>34</v>
      </c>
      <c r="F527" s="156" t="s">
        <v>686</v>
      </c>
      <c r="H527" s="157">
        <v>-1.1819999999999999</v>
      </c>
      <c r="I527" s="158"/>
      <c r="L527" s="154"/>
      <c r="M527" s="159"/>
      <c r="T527" s="160"/>
      <c r="AT527" s="155" t="s">
        <v>179</v>
      </c>
      <c r="AU527" s="155" t="s">
        <v>89</v>
      </c>
      <c r="AV527" s="13" t="s">
        <v>89</v>
      </c>
      <c r="AW527" s="13" t="s">
        <v>39</v>
      </c>
      <c r="AX527" s="13" t="s">
        <v>78</v>
      </c>
      <c r="AY527" s="155" t="s">
        <v>169</v>
      </c>
    </row>
    <row r="528" spans="2:51" s="15" customFormat="1" ht="12">
      <c r="B528" s="182"/>
      <c r="D528" s="148" t="s">
        <v>179</v>
      </c>
      <c r="E528" s="183" t="s">
        <v>34</v>
      </c>
      <c r="F528" s="184" t="s">
        <v>453</v>
      </c>
      <c r="H528" s="185">
        <v>662.79299999999955</v>
      </c>
      <c r="I528" s="186"/>
      <c r="L528" s="182"/>
      <c r="M528" s="187"/>
      <c r="T528" s="188"/>
      <c r="AT528" s="183" t="s">
        <v>179</v>
      </c>
      <c r="AU528" s="183" t="s">
        <v>89</v>
      </c>
      <c r="AV528" s="15" t="s">
        <v>95</v>
      </c>
      <c r="AW528" s="15" t="s">
        <v>39</v>
      </c>
      <c r="AX528" s="15" t="s">
        <v>78</v>
      </c>
      <c r="AY528" s="183" t="s">
        <v>169</v>
      </c>
    </row>
    <row r="529" spans="2:51" s="13" customFormat="1" ht="36">
      <c r="B529" s="154"/>
      <c r="D529" s="148" t="s">
        <v>179</v>
      </c>
      <c r="E529" s="155" t="s">
        <v>34</v>
      </c>
      <c r="F529" s="156" t="s">
        <v>726</v>
      </c>
      <c r="H529" s="157">
        <v>62.143999999999998</v>
      </c>
      <c r="I529" s="158"/>
      <c r="L529" s="154"/>
      <c r="M529" s="159"/>
      <c r="T529" s="160"/>
      <c r="AT529" s="155" t="s">
        <v>179</v>
      </c>
      <c r="AU529" s="155" t="s">
        <v>89</v>
      </c>
      <c r="AV529" s="13" t="s">
        <v>89</v>
      </c>
      <c r="AW529" s="13" t="s">
        <v>39</v>
      </c>
      <c r="AX529" s="13" t="s">
        <v>78</v>
      </c>
      <c r="AY529" s="155" t="s">
        <v>169</v>
      </c>
    </row>
    <row r="530" spans="2:51" s="13" customFormat="1" ht="12">
      <c r="B530" s="154"/>
      <c r="D530" s="148" t="s">
        <v>179</v>
      </c>
      <c r="E530" s="155" t="s">
        <v>34</v>
      </c>
      <c r="F530" s="156" t="s">
        <v>727</v>
      </c>
      <c r="H530" s="157">
        <v>87.046999999999997</v>
      </c>
      <c r="I530" s="158"/>
      <c r="L530" s="154"/>
      <c r="M530" s="159"/>
      <c r="T530" s="160"/>
      <c r="AT530" s="155" t="s">
        <v>179</v>
      </c>
      <c r="AU530" s="155" t="s">
        <v>89</v>
      </c>
      <c r="AV530" s="13" t="s">
        <v>89</v>
      </c>
      <c r="AW530" s="13" t="s">
        <v>39</v>
      </c>
      <c r="AX530" s="13" t="s">
        <v>78</v>
      </c>
      <c r="AY530" s="155" t="s">
        <v>169</v>
      </c>
    </row>
    <row r="531" spans="2:51" s="13" customFormat="1" ht="12">
      <c r="B531" s="154"/>
      <c r="D531" s="148" t="s">
        <v>179</v>
      </c>
      <c r="E531" s="155" t="s">
        <v>34</v>
      </c>
      <c r="F531" s="156" t="s">
        <v>696</v>
      </c>
      <c r="H531" s="157">
        <v>-1.7729999999999999</v>
      </c>
      <c r="I531" s="158"/>
      <c r="L531" s="154"/>
      <c r="M531" s="159"/>
      <c r="T531" s="160"/>
      <c r="AT531" s="155" t="s">
        <v>179</v>
      </c>
      <c r="AU531" s="155" t="s">
        <v>89</v>
      </c>
      <c r="AV531" s="13" t="s">
        <v>89</v>
      </c>
      <c r="AW531" s="13" t="s">
        <v>39</v>
      </c>
      <c r="AX531" s="13" t="s">
        <v>78</v>
      </c>
      <c r="AY531" s="155" t="s">
        <v>169</v>
      </c>
    </row>
    <row r="532" spans="2:51" s="13" customFormat="1" ht="12">
      <c r="B532" s="154"/>
      <c r="D532" s="148" t="s">
        <v>179</v>
      </c>
      <c r="E532" s="155" t="s">
        <v>34</v>
      </c>
      <c r="F532" s="156" t="s">
        <v>728</v>
      </c>
      <c r="H532" s="157">
        <v>-6.95</v>
      </c>
      <c r="I532" s="158"/>
      <c r="L532" s="154"/>
      <c r="M532" s="159"/>
      <c r="T532" s="160"/>
      <c r="AT532" s="155" t="s">
        <v>179</v>
      </c>
      <c r="AU532" s="155" t="s">
        <v>89</v>
      </c>
      <c r="AV532" s="13" t="s">
        <v>89</v>
      </c>
      <c r="AW532" s="13" t="s">
        <v>39</v>
      </c>
      <c r="AX532" s="13" t="s">
        <v>78</v>
      </c>
      <c r="AY532" s="155" t="s">
        <v>169</v>
      </c>
    </row>
    <row r="533" spans="2:51" s="13" customFormat="1" ht="12">
      <c r="B533" s="154"/>
      <c r="D533" s="148" t="s">
        <v>179</v>
      </c>
      <c r="E533" s="155" t="s">
        <v>34</v>
      </c>
      <c r="F533" s="156" t="s">
        <v>729</v>
      </c>
      <c r="H533" s="157">
        <v>87.046999999999997</v>
      </c>
      <c r="I533" s="158"/>
      <c r="L533" s="154"/>
      <c r="M533" s="159"/>
      <c r="T533" s="160"/>
      <c r="AT533" s="155" t="s">
        <v>179</v>
      </c>
      <c r="AU533" s="155" t="s">
        <v>89</v>
      </c>
      <c r="AV533" s="13" t="s">
        <v>89</v>
      </c>
      <c r="AW533" s="13" t="s">
        <v>39</v>
      </c>
      <c r="AX533" s="13" t="s">
        <v>78</v>
      </c>
      <c r="AY533" s="155" t="s">
        <v>169</v>
      </c>
    </row>
    <row r="534" spans="2:51" s="13" customFormat="1" ht="12">
      <c r="B534" s="154"/>
      <c r="D534" s="148" t="s">
        <v>179</v>
      </c>
      <c r="E534" s="155" t="s">
        <v>34</v>
      </c>
      <c r="F534" s="156" t="s">
        <v>696</v>
      </c>
      <c r="H534" s="157">
        <v>-1.7729999999999999</v>
      </c>
      <c r="I534" s="158"/>
      <c r="L534" s="154"/>
      <c r="M534" s="159"/>
      <c r="T534" s="160"/>
      <c r="AT534" s="155" t="s">
        <v>179</v>
      </c>
      <c r="AU534" s="155" t="s">
        <v>89</v>
      </c>
      <c r="AV534" s="13" t="s">
        <v>89</v>
      </c>
      <c r="AW534" s="13" t="s">
        <v>39</v>
      </c>
      <c r="AX534" s="13" t="s">
        <v>78</v>
      </c>
      <c r="AY534" s="155" t="s">
        <v>169</v>
      </c>
    </row>
    <row r="535" spans="2:51" s="13" customFormat="1" ht="12">
      <c r="B535" s="154"/>
      <c r="D535" s="148" t="s">
        <v>179</v>
      </c>
      <c r="E535" s="155" t="s">
        <v>34</v>
      </c>
      <c r="F535" s="156" t="s">
        <v>728</v>
      </c>
      <c r="H535" s="157">
        <v>-6.95</v>
      </c>
      <c r="I535" s="158"/>
      <c r="L535" s="154"/>
      <c r="M535" s="159"/>
      <c r="T535" s="160"/>
      <c r="AT535" s="155" t="s">
        <v>179</v>
      </c>
      <c r="AU535" s="155" t="s">
        <v>89</v>
      </c>
      <c r="AV535" s="13" t="s">
        <v>89</v>
      </c>
      <c r="AW535" s="13" t="s">
        <v>39</v>
      </c>
      <c r="AX535" s="13" t="s">
        <v>78</v>
      </c>
      <c r="AY535" s="155" t="s">
        <v>169</v>
      </c>
    </row>
    <row r="536" spans="2:51" s="13" customFormat="1" ht="12">
      <c r="B536" s="154"/>
      <c r="D536" s="148" t="s">
        <v>179</v>
      </c>
      <c r="E536" s="155" t="s">
        <v>34</v>
      </c>
      <c r="F536" s="156" t="s">
        <v>730</v>
      </c>
      <c r="H536" s="157">
        <v>54.9</v>
      </c>
      <c r="I536" s="158"/>
      <c r="L536" s="154"/>
      <c r="M536" s="159"/>
      <c r="T536" s="160"/>
      <c r="AT536" s="155" t="s">
        <v>179</v>
      </c>
      <c r="AU536" s="155" t="s">
        <v>89</v>
      </c>
      <c r="AV536" s="13" t="s">
        <v>89</v>
      </c>
      <c r="AW536" s="13" t="s">
        <v>39</v>
      </c>
      <c r="AX536" s="13" t="s">
        <v>78</v>
      </c>
      <c r="AY536" s="155" t="s">
        <v>169</v>
      </c>
    </row>
    <row r="537" spans="2:51" s="13" customFormat="1" ht="12">
      <c r="B537" s="154"/>
      <c r="D537" s="148" t="s">
        <v>179</v>
      </c>
      <c r="E537" s="155" t="s">
        <v>34</v>
      </c>
      <c r="F537" s="156" t="s">
        <v>731</v>
      </c>
      <c r="H537" s="157">
        <v>-2.258</v>
      </c>
      <c r="I537" s="158"/>
      <c r="L537" s="154"/>
      <c r="M537" s="159"/>
      <c r="T537" s="160"/>
      <c r="AT537" s="155" t="s">
        <v>179</v>
      </c>
      <c r="AU537" s="155" t="s">
        <v>89</v>
      </c>
      <c r="AV537" s="13" t="s">
        <v>89</v>
      </c>
      <c r="AW537" s="13" t="s">
        <v>39</v>
      </c>
      <c r="AX537" s="13" t="s">
        <v>78</v>
      </c>
      <c r="AY537" s="155" t="s">
        <v>169</v>
      </c>
    </row>
    <row r="538" spans="2:51" s="13" customFormat="1" ht="12">
      <c r="B538" s="154"/>
      <c r="D538" s="148" t="s">
        <v>179</v>
      </c>
      <c r="E538" s="155" t="s">
        <v>34</v>
      </c>
      <c r="F538" s="156" t="s">
        <v>732</v>
      </c>
      <c r="H538" s="157">
        <v>-2.6</v>
      </c>
      <c r="I538" s="158"/>
      <c r="L538" s="154"/>
      <c r="M538" s="159"/>
      <c r="T538" s="160"/>
      <c r="AT538" s="155" t="s">
        <v>179</v>
      </c>
      <c r="AU538" s="155" t="s">
        <v>89</v>
      </c>
      <c r="AV538" s="13" t="s">
        <v>89</v>
      </c>
      <c r="AW538" s="13" t="s">
        <v>39</v>
      </c>
      <c r="AX538" s="13" t="s">
        <v>78</v>
      </c>
      <c r="AY538" s="155" t="s">
        <v>169</v>
      </c>
    </row>
    <row r="539" spans="2:51" s="13" customFormat="1" ht="12">
      <c r="B539" s="154"/>
      <c r="D539" s="148" t="s">
        <v>179</v>
      </c>
      <c r="E539" s="155" t="s">
        <v>34</v>
      </c>
      <c r="F539" s="156" t="s">
        <v>733</v>
      </c>
      <c r="H539" s="157">
        <v>-2.75</v>
      </c>
      <c r="I539" s="158"/>
      <c r="L539" s="154"/>
      <c r="M539" s="159"/>
      <c r="T539" s="160"/>
      <c r="AT539" s="155" t="s">
        <v>179</v>
      </c>
      <c r="AU539" s="155" t="s">
        <v>89</v>
      </c>
      <c r="AV539" s="13" t="s">
        <v>89</v>
      </c>
      <c r="AW539" s="13" t="s">
        <v>39</v>
      </c>
      <c r="AX539" s="13" t="s">
        <v>78</v>
      </c>
      <c r="AY539" s="155" t="s">
        <v>169</v>
      </c>
    </row>
    <row r="540" spans="2:51" s="13" customFormat="1" ht="12">
      <c r="B540" s="154"/>
      <c r="D540" s="148" t="s">
        <v>179</v>
      </c>
      <c r="E540" s="155" t="s">
        <v>34</v>
      </c>
      <c r="F540" s="156" t="s">
        <v>734</v>
      </c>
      <c r="H540" s="157">
        <v>58.377000000000002</v>
      </c>
      <c r="I540" s="158"/>
      <c r="L540" s="154"/>
      <c r="M540" s="159"/>
      <c r="T540" s="160"/>
      <c r="AT540" s="155" t="s">
        <v>179</v>
      </c>
      <c r="AU540" s="155" t="s">
        <v>89</v>
      </c>
      <c r="AV540" s="13" t="s">
        <v>89</v>
      </c>
      <c r="AW540" s="13" t="s">
        <v>39</v>
      </c>
      <c r="AX540" s="13" t="s">
        <v>78</v>
      </c>
      <c r="AY540" s="155" t="s">
        <v>169</v>
      </c>
    </row>
    <row r="541" spans="2:51" s="13" customFormat="1" ht="12">
      <c r="B541" s="154"/>
      <c r="D541" s="148" t="s">
        <v>179</v>
      </c>
      <c r="E541" s="155" t="s">
        <v>34</v>
      </c>
      <c r="F541" s="156" t="s">
        <v>735</v>
      </c>
      <c r="H541" s="157">
        <v>-4.8600000000000003</v>
      </c>
      <c r="I541" s="158"/>
      <c r="L541" s="154"/>
      <c r="M541" s="159"/>
      <c r="T541" s="160"/>
      <c r="AT541" s="155" t="s">
        <v>179</v>
      </c>
      <c r="AU541" s="155" t="s">
        <v>89</v>
      </c>
      <c r="AV541" s="13" t="s">
        <v>89</v>
      </c>
      <c r="AW541" s="13" t="s">
        <v>39</v>
      </c>
      <c r="AX541" s="13" t="s">
        <v>78</v>
      </c>
      <c r="AY541" s="155" t="s">
        <v>169</v>
      </c>
    </row>
    <row r="542" spans="2:51" s="13" customFormat="1" ht="12">
      <c r="B542" s="154"/>
      <c r="D542" s="148" t="s">
        <v>179</v>
      </c>
      <c r="E542" s="155" t="s">
        <v>34</v>
      </c>
      <c r="F542" s="156" t="s">
        <v>732</v>
      </c>
      <c r="H542" s="157">
        <v>-2.6</v>
      </c>
      <c r="I542" s="158"/>
      <c r="L542" s="154"/>
      <c r="M542" s="159"/>
      <c r="T542" s="160"/>
      <c r="AT542" s="155" t="s">
        <v>179</v>
      </c>
      <c r="AU542" s="155" t="s">
        <v>89</v>
      </c>
      <c r="AV542" s="13" t="s">
        <v>89</v>
      </c>
      <c r="AW542" s="13" t="s">
        <v>39</v>
      </c>
      <c r="AX542" s="13" t="s">
        <v>78</v>
      </c>
      <c r="AY542" s="155" t="s">
        <v>169</v>
      </c>
    </row>
    <row r="543" spans="2:51" s="13" customFormat="1" ht="12">
      <c r="B543" s="154"/>
      <c r="D543" s="148" t="s">
        <v>179</v>
      </c>
      <c r="E543" s="155" t="s">
        <v>34</v>
      </c>
      <c r="F543" s="156" t="s">
        <v>736</v>
      </c>
      <c r="H543" s="157">
        <v>35.972000000000001</v>
      </c>
      <c r="I543" s="158"/>
      <c r="L543" s="154"/>
      <c r="M543" s="159"/>
      <c r="T543" s="160"/>
      <c r="AT543" s="155" t="s">
        <v>179</v>
      </c>
      <c r="AU543" s="155" t="s">
        <v>89</v>
      </c>
      <c r="AV543" s="13" t="s">
        <v>89</v>
      </c>
      <c r="AW543" s="13" t="s">
        <v>39</v>
      </c>
      <c r="AX543" s="13" t="s">
        <v>78</v>
      </c>
      <c r="AY543" s="155" t="s">
        <v>169</v>
      </c>
    </row>
    <row r="544" spans="2:51" s="13" customFormat="1" ht="12">
      <c r="B544" s="154"/>
      <c r="D544" s="148" t="s">
        <v>179</v>
      </c>
      <c r="E544" s="155" t="s">
        <v>34</v>
      </c>
      <c r="F544" s="156" t="s">
        <v>737</v>
      </c>
      <c r="H544" s="157">
        <v>-3.5459999999999998</v>
      </c>
      <c r="I544" s="158"/>
      <c r="L544" s="154"/>
      <c r="M544" s="159"/>
      <c r="T544" s="160"/>
      <c r="AT544" s="155" t="s">
        <v>179</v>
      </c>
      <c r="AU544" s="155" t="s">
        <v>89</v>
      </c>
      <c r="AV544" s="13" t="s">
        <v>89</v>
      </c>
      <c r="AW544" s="13" t="s">
        <v>39</v>
      </c>
      <c r="AX544" s="13" t="s">
        <v>78</v>
      </c>
      <c r="AY544" s="155" t="s">
        <v>169</v>
      </c>
    </row>
    <row r="545" spans="2:51" s="13" customFormat="1" ht="12">
      <c r="B545" s="154"/>
      <c r="D545" s="148" t="s">
        <v>179</v>
      </c>
      <c r="E545" s="155" t="s">
        <v>34</v>
      </c>
      <c r="F545" s="156" t="s">
        <v>738</v>
      </c>
      <c r="H545" s="157">
        <v>-5.53</v>
      </c>
      <c r="I545" s="158"/>
      <c r="L545" s="154"/>
      <c r="M545" s="159"/>
      <c r="T545" s="160"/>
      <c r="AT545" s="155" t="s">
        <v>179</v>
      </c>
      <c r="AU545" s="155" t="s">
        <v>89</v>
      </c>
      <c r="AV545" s="13" t="s">
        <v>89</v>
      </c>
      <c r="AW545" s="13" t="s">
        <v>39</v>
      </c>
      <c r="AX545" s="13" t="s">
        <v>78</v>
      </c>
      <c r="AY545" s="155" t="s">
        <v>169</v>
      </c>
    </row>
    <row r="546" spans="2:51" s="13" customFormat="1" ht="24">
      <c r="B546" s="154"/>
      <c r="D546" s="148" t="s">
        <v>179</v>
      </c>
      <c r="E546" s="155" t="s">
        <v>34</v>
      </c>
      <c r="F546" s="156" t="s">
        <v>739</v>
      </c>
      <c r="H546" s="157">
        <v>72.477999999999994</v>
      </c>
      <c r="I546" s="158"/>
      <c r="L546" s="154"/>
      <c r="M546" s="159"/>
      <c r="T546" s="160"/>
      <c r="AT546" s="155" t="s">
        <v>179</v>
      </c>
      <c r="AU546" s="155" t="s">
        <v>89</v>
      </c>
      <c r="AV546" s="13" t="s">
        <v>89</v>
      </c>
      <c r="AW546" s="13" t="s">
        <v>39</v>
      </c>
      <c r="AX546" s="13" t="s">
        <v>78</v>
      </c>
      <c r="AY546" s="155" t="s">
        <v>169</v>
      </c>
    </row>
    <row r="547" spans="2:51" s="13" customFormat="1" ht="12">
      <c r="B547" s="154"/>
      <c r="D547" s="148" t="s">
        <v>179</v>
      </c>
      <c r="E547" s="155" t="s">
        <v>34</v>
      </c>
      <c r="F547" s="156" t="s">
        <v>696</v>
      </c>
      <c r="H547" s="157">
        <v>-1.7729999999999999</v>
      </c>
      <c r="I547" s="158"/>
      <c r="L547" s="154"/>
      <c r="M547" s="159"/>
      <c r="T547" s="160"/>
      <c r="AT547" s="155" t="s">
        <v>179</v>
      </c>
      <c r="AU547" s="155" t="s">
        <v>89</v>
      </c>
      <c r="AV547" s="13" t="s">
        <v>89</v>
      </c>
      <c r="AW547" s="13" t="s">
        <v>39</v>
      </c>
      <c r="AX547" s="13" t="s">
        <v>78</v>
      </c>
      <c r="AY547" s="155" t="s">
        <v>169</v>
      </c>
    </row>
    <row r="548" spans="2:51" s="13" customFormat="1" ht="12">
      <c r="B548" s="154"/>
      <c r="D548" s="148" t="s">
        <v>179</v>
      </c>
      <c r="E548" s="155" t="s">
        <v>34</v>
      </c>
      <c r="F548" s="156" t="s">
        <v>740</v>
      </c>
      <c r="H548" s="157">
        <v>-4.7279999999999998</v>
      </c>
      <c r="I548" s="158"/>
      <c r="L548" s="154"/>
      <c r="M548" s="159"/>
      <c r="T548" s="160"/>
      <c r="AT548" s="155" t="s">
        <v>179</v>
      </c>
      <c r="AU548" s="155" t="s">
        <v>89</v>
      </c>
      <c r="AV548" s="13" t="s">
        <v>89</v>
      </c>
      <c r="AW548" s="13" t="s">
        <v>39</v>
      </c>
      <c r="AX548" s="13" t="s">
        <v>78</v>
      </c>
      <c r="AY548" s="155" t="s">
        <v>169</v>
      </c>
    </row>
    <row r="549" spans="2:51" s="13" customFormat="1" ht="12">
      <c r="B549" s="154"/>
      <c r="D549" s="148" t="s">
        <v>179</v>
      </c>
      <c r="E549" s="155" t="s">
        <v>34</v>
      </c>
      <c r="F549" s="156" t="s">
        <v>741</v>
      </c>
      <c r="H549" s="157">
        <v>-3.25</v>
      </c>
      <c r="I549" s="158"/>
      <c r="L549" s="154"/>
      <c r="M549" s="159"/>
      <c r="T549" s="160"/>
      <c r="AT549" s="155" t="s">
        <v>179</v>
      </c>
      <c r="AU549" s="155" t="s">
        <v>89</v>
      </c>
      <c r="AV549" s="13" t="s">
        <v>89</v>
      </c>
      <c r="AW549" s="13" t="s">
        <v>39</v>
      </c>
      <c r="AX549" s="13" t="s">
        <v>78</v>
      </c>
      <c r="AY549" s="155" t="s">
        <v>169</v>
      </c>
    </row>
    <row r="550" spans="2:51" s="13" customFormat="1" ht="12">
      <c r="B550" s="154"/>
      <c r="D550" s="148" t="s">
        <v>179</v>
      </c>
      <c r="E550" s="155" t="s">
        <v>34</v>
      </c>
      <c r="F550" s="156" t="s">
        <v>742</v>
      </c>
      <c r="H550" s="157">
        <v>-2.3639999999999999</v>
      </c>
      <c r="I550" s="158"/>
      <c r="L550" s="154"/>
      <c r="M550" s="159"/>
      <c r="T550" s="160"/>
      <c r="AT550" s="155" t="s">
        <v>179</v>
      </c>
      <c r="AU550" s="155" t="s">
        <v>89</v>
      </c>
      <c r="AV550" s="13" t="s">
        <v>89</v>
      </c>
      <c r="AW550" s="13" t="s">
        <v>39</v>
      </c>
      <c r="AX550" s="13" t="s">
        <v>78</v>
      </c>
      <c r="AY550" s="155" t="s">
        <v>169</v>
      </c>
    </row>
    <row r="551" spans="2:51" s="13" customFormat="1" ht="12">
      <c r="B551" s="154"/>
      <c r="D551" s="148" t="s">
        <v>179</v>
      </c>
      <c r="E551" s="155" t="s">
        <v>34</v>
      </c>
      <c r="F551" s="156" t="s">
        <v>743</v>
      </c>
      <c r="H551" s="157">
        <v>24.4</v>
      </c>
      <c r="I551" s="158"/>
      <c r="L551" s="154"/>
      <c r="M551" s="159"/>
      <c r="T551" s="160"/>
      <c r="AT551" s="155" t="s">
        <v>179</v>
      </c>
      <c r="AU551" s="155" t="s">
        <v>89</v>
      </c>
      <c r="AV551" s="13" t="s">
        <v>89</v>
      </c>
      <c r="AW551" s="13" t="s">
        <v>39</v>
      </c>
      <c r="AX551" s="13" t="s">
        <v>78</v>
      </c>
      <c r="AY551" s="155" t="s">
        <v>169</v>
      </c>
    </row>
    <row r="552" spans="2:51" s="13" customFormat="1" ht="12">
      <c r="B552" s="154"/>
      <c r="D552" s="148" t="s">
        <v>179</v>
      </c>
      <c r="E552" s="155" t="s">
        <v>34</v>
      </c>
      <c r="F552" s="156" t="s">
        <v>744</v>
      </c>
      <c r="H552" s="157">
        <v>23.547000000000001</v>
      </c>
      <c r="I552" s="158"/>
      <c r="L552" s="154"/>
      <c r="M552" s="159"/>
      <c r="T552" s="160"/>
      <c r="AT552" s="155" t="s">
        <v>179</v>
      </c>
      <c r="AU552" s="155" t="s">
        <v>89</v>
      </c>
      <c r="AV552" s="13" t="s">
        <v>89</v>
      </c>
      <c r="AW552" s="13" t="s">
        <v>39</v>
      </c>
      <c r="AX552" s="13" t="s">
        <v>78</v>
      </c>
      <c r="AY552" s="155" t="s">
        <v>169</v>
      </c>
    </row>
    <row r="553" spans="2:51" s="13" customFormat="1" ht="12">
      <c r="B553" s="154"/>
      <c r="D553" s="148" t="s">
        <v>179</v>
      </c>
      <c r="E553" s="155" t="s">
        <v>34</v>
      </c>
      <c r="F553" s="156" t="s">
        <v>745</v>
      </c>
      <c r="H553" s="157">
        <v>17.053999999999998</v>
      </c>
      <c r="I553" s="158"/>
      <c r="L553" s="154"/>
      <c r="M553" s="159"/>
      <c r="T553" s="160"/>
      <c r="AT553" s="155" t="s">
        <v>179</v>
      </c>
      <c r="AU553" s="155" t="s">
        <v>89</v>
      </c>
      <c r="AV553" s="13" t="s">
        <v>89</v>
      </c>
      <c r="AW553" s="13" t="s">
        <v>39</v>
      </c>
      <c r="AX553" s="13" t="s">
        <v>78</v>
      </c>
      <c r="AY553" s="155" t="s">
        <v>169</v>
      </c>
    </row>
    <row r="554" spans="2:51" s="13" customFormat="1" ht="12">
      <c r="B554" s="154"/>
      <c r="D554" s="148" t="s">
        <v>179</v>
      </c>
      <c r="E554" s="155" t="s">
        <v>34</v>
      </c>
      <c r="F554" s="156" t="s">
        <v>746</v>
      </c>
      <c r="H554" s="157">
        <v>17.053999999999998</v>
      </c>
      <c r="I554" s="158"/>
      <c r="L554" s="154"/>
      <c r="M554" s="159"/>
      <c r="T554" s="160"/>
      <c r="AT554" s="155" t="s">
        <v>179</v>
      </c>
      <c r="AU554" s="155" t="s">
        <v>89</v>
      </c>
      <c r="AV554" s="13" t="s">
        <v>89</v>
      </c>
      <c r="AW554" s="13" t="s">
        <v>39</v>
      </c>
      <c r="AX554" s="13" t="s">
        <v>78</v>
      </c>
      <c r="AY554" s="155" t="s">
        <v>169</v>
      </c>
    </row>
    <row r="555" spans="2:51" s="13" customFormat="1" ht="12">
      <c r="B555" s="154"/>
      <c r="D555" s="148" t="s">
        <v>179</v>
      </c>
      <c r="E555" s="155" t="s">
        <v>34</v>
      </c>
      <c r="F555" s="156" t="s">
        <v>747</v>
      </c>
      <c r="H555" s="157">
        <v>97.251000000000005</v>
      </c>
      <c r="I555" s="158"/>
      <c r="L555" s="154"/>
      <c r="M555" s="159"/>
      <c r="T555" s="160"/>
      <c r="AT555" s="155" t="s">
        <v>179</v>
      </c>
      <c r="AU555" s="155" t="s">
        <v>89</v>
      </c>
      <c r="AV555" s="13" t="s">
        <v>89</v>
      </c>
      <c r="AW555" s="13" t="s">
        <v>39</v>
      </c>
      <c r="AX555" s="13" t="s">
        <v>78</v>
      </c>
      <c r="AY555" s="155" t="s">
        <v>169</v>
      </c>
    </row>
    <row r="556" spans="2:51" s="13" customFormat="1" ht="12">
      <c r="B556" s="154"/>
      <c r="D556" s="148" t="s">
        <v>179</v>
      </c>
      <c r="E556" s="155" t="s">
        <v>34</v>
      </c>
      <c r="F556" s="156" t="s">
        <v>748</v>
      </c>
      <c r="H556" s="157">
        <v>-21.15</v>
      </c>
      <c r="I556" s="158"/>
      <c r="L556" s="154"/>
      <c r="M556" s="159"/>
      <c r="T556" s="160"/>
      <c r="AT556" s="155" t="s">
        <v>179</v>
      </c>
      <c r="AU556" s="155" t="s">
        <v>89</v>
      </c>
      <c r="AV556" s="13" t="s">
        <v>89</v>
      </c>
      <c r="AW556" s="13" t="s">
        <v>39</v>
      </c>
      <c r="AX556" s="13" t="s">
        <v>78</v>
      </c>
      <c r="AY556" s="155" t="s">
        <v>169</v>
      </c>
    </row>
    <row r="557" spans="2:51" s="13" customFormat="1" ht="12">
      <c r="B557" s="154"/>
      <c r="D557" s="148" t="s">
        <v>179</v>
      </c>
      <c r="E557" s="155" t="s">
        <v>34</v>
      </c>
      <c r="F557" s="156" t="s">
        <v>749</v>
      </c>
      <c r="H557" s="157">
        <v>-1.6</v>
      </c>
      <c r="I557" s="158"/>
      <c r="L557" s="154"/>
      <c r="M557" s="159"/>
      <c r="T557" s="160"/>
      <c r="AT557" s="155" t="s">
        <v>179</v>
      </c>
      <c r="AU557" s="155" t="s">
        <v>89</v>
      </c>
      <c r="AV557" s="13" t="s">
        <v>89</v>
      </c>
      <c r="AW557" s="13" t="s">
        <v>39</v>
      </c>
      <c r="AX557" s="13" t="s">
        <v>78</v>
      </c>
      <c r="AY557" s="155" t="s">
        <v>169</v>
      </c>
    </row>
    <row r="558" spans="2:51" s="13" customFormat="1" ht="12">
      <c r="B558" s="154"/>
      <c r="D558" s="148" t="s">
        <v>179</v>
      </c>
      <c r="E558" s="155" t="s">
        <v>34</v>
      </c>
      <c r="F558" s="156" t="s">
        <v>750</v>
      </c>
      <c r="H558" s="157">
        <v>-3.69</v>
      </c>
      <c r="I558" s="158"/>
      <c r="L558" s="154"/>
      <c r="M558" s="159"/>
      <c r="T558" s="160"/>
      <c r="AT558" s="155" t="s">
        <v>179</v>
      </c>
      <c r="AU558" s="155" t="s">
        <v>89</v>
      </c>
      <c r="AV558" s="13" t="s">
        <v>89</v>
      </c>
      <c r="AW558" s="13" t="s">
        <v>39</v>
      </c>
      <c r="AX558" s="13" t="s">
        <v>78</v>
      </c>
      <c r="AY558" s="155" t="s">
        <v>169</v>
      </c>
    </row>
    <row r="559" spans="2:51" s="13" customFormat="1" ht="12">
      <c r="B559" s="154"/>
      <c r="D559" s="148" t="s">
        <v>179</v>
      </c>
      <c r="E559" s="155" t="s">
        <v>34</v>
      </c>
      <c r="F559" s="156" t="s">
        <v>751</v>
      </c>
      <c r="H559" s="157">
        <v>23.584</v>
      </c>
      <c r="I559" s="158"/>
      <c r="L559" s="154"/>
      <c r="M559" s="159"/>
      <c r="T559" s="160"/>
      <c r="AT559" s="155" t="s">
        <v>179</v>
      </c>
      <c r="AU559" s="155" t="s">
        <v>89</v>
      </c>
      <c r="AV559" s="13" t="s">
        <v>89</v>
      </c>
      <c r="AW559" s="13" t="s">
        <v>39</v>
      </c>
      <c r="AX559" s="13" t="s">
        <v>78</v>
      </c>
      <c r="AY559" s="155" t="s">
        <v>169</v>
      </c>
    </row>
    <row r="560" spans="2:51" s="13" customFormat="1" ht="12">
      <c r="B560" s="154"/>
      <c r="D560" s="148" t="s">
        <v>179</v>
      </c>
      <c r="E560" s="155" t="s">
        <v>34</v>
      </c>
      <c r="F560" s="156" t="s">
        <v>752</v>
      </c>
      <c r="H560" s="157">
        <v>-3.38</v>
      </c>
      <c r="I560" s="158"/>
      <c r="L560" s="154"/>
      <c r="M560" s="159"/>
      <c r="T560" s="160"/>
      <c r="AT560" s="155" t="s">
        <v>179</v>
      </c>
      <c r="AU560" s="155" t="s">
        <v>89</v>
      </c>
      <c r="AV560" s="13" t="s">
        <v>89</v>
      </c>
      <c r="AW560" s="13" t="s">
        <v>39</v>
      </c>
      <c r="AX560" s="13" t="s">
        <v>78</v>
      </c>
      <c r="AY560" s="155" t="s">
        <v>169</v>
      </c>
    </row>
    <row r="561" spans="2:51" s="13" customFormat="1" ht="12">
      <c r="B561" s="154"/>
      <c r="D561" s="148" t="s">
        <v>179</v>
      </c>
      <c r="E561" s="155" t="s">
        <v>34</v>
      </c>
      <c r="F561" s="156" t="s">
        <v>753</v>
      </c>
      <c r="H561" s="157">
        <v>31.670999999999999</v>
      </c>
      <c r="I561" s="158"/>
      <c r="L561" s="154"/>
      <c r="M561" s="159"/>
      <c r="T561" s="160"/>
      <c r="AT561" s="155" t="s">
        <v>179</v>
      </c>
      <c r="AU561" s="155" t="s">
        <v>89</v>
      </c>
      <c r="AV561" s="13" t="s">
        <v>89</v>
      </c>
      <c r="AW561" s="13" t="s">
        <v>39</v>
      </c>
      <c r="AX561" s="13" t="s">
        <v>78</v>
      </c>
      <c r="AY561" s="155" t="s">
        <v>169</v>
      </c>
    </row>
    <row r="562" spans="2:51" s="13" customFormat="1" ht="12">
      <c r="B562" s="154"/>
      <c r="D562" s="148" t="s">
        <v>179</v>
      </c>
      <c r="E562" s="155" t="s">
        <v>34</v>
      </c>
      <c r="F562" s="156" t="s">
        <v>754</v>
      </c>
      <c r="H562" s="157">
        <v>-1.845</v>
      </c>
      <c r="I562" s="158"/>
      <c r="L562" s="154"/>
      <c r="M562" s="159"/>
      <c r="T562" s="160"/>
      <c r="AT562" s="155" t="s">
        <v>179</v>
      </c>
      <c r="AU562" s="155" t="s">
        <v>89</v>
      </c>
      <c r="AV562" s="13" t="s">
        <v>89</v>
      </c>
      <c r="AW562" s="13" t="s">
        <v>39</v>
      </c>
      <c r="AX562" s="13" t="s">
        <v>78</v>
      </c>
      <c r="AY562" s="155" t="s">
        <v>169</v>
      </c>
    </row>
    <row r="563" spans="2:51" s="13" customFormat="1" ht="12">
      <c r="B563" s="154"/>
      <c r="D563" s="148" t="s">
        <v>179</v>
      </c>
      <c r="E563" s="155" t="s">
        <v>34</v>
      </c>
      <c r="F563" s="156" t="s">
        <v>755</v>
      </c>
      <c r="H563" s="157">
        <v>24.375</v>
      </c>
      <c r="I563" s="158"/>
      <c r="L563" s="154"/>
      <c r="M563" s="159"/>
      <c r="T563" s="160"/>
      <c r="AT563" s="155" t="s">
        <v>179</v>
      </c>
      <c r="AU563" s="155" t="s">
        <v>89</v>
      </c>
      <c r="AV563" s="13" t="s">
        <v>89</v>
      </c>
      <c r="AW563" s="13" t="s">
        <v>39</v>
      </c>
      <c r="AX563" s="13" t="s">
        <v>78</v>
      </c>
      <c r="AY563" s="155" t="s">
        <v>169</v>
      </c>
    </row>
    <row r="564" spans="2:51" s="13" customFormat="1" ht="12">
      <c r="B564" s="154"/>
      <c r="D564" s="148" t="s">
        <v>179</v>
      </c>
      <c r="E564" s="155" t="s">
        <v>34</v>
      </c>
      <c r="F564" s="156" t="s">
        <v>715</v>
      </c>
      <c r="H564" s="157">
        <v>-1.5760000000000001</v>
      </c>
      <c r="I564" s="158"/>
      <c r="L564" s="154"/>
      <c r="M564" s="159"/>
      <c r="T564" s="160"/>
      <c r="AT564" s="155" t="s">
        <v>179</v>
      </c>
      <c r="AU564" s="155" t="s">
        <v>89</v>
      </c>
      <c r="AV564" s="13" t="s">
        <v>89</v>
      </c>
      <c r="AW564" s="13" t="s">
        <v>39</v>
      </c>
      <c r="AX564" s="13" t="s">
        <v>78</v>
      </c>
      <c r="AY564" s="155" t="s">
        <v>169</v>
      </c>
    </row>
    <row r="565" spans="2:51" s="13" customFormat="1" ht="12">
      <c r="B565" s="154"/>
      <c r="D565" s="148" t="s">
        <v>179</v>
      </c>
      <c r="E565" s="155" t="s">
        <v>34</v>
      </c>
      <c r="F565" s="156" t="s">
        <v>686</v>
      </c>
      <c r="H565" s="157">
        <v>-1.1819999999999999</v>
      </c>
      <c r="I565" s="158"/>
      <c r="L565" s="154"/>
      <c r="M565" s="159"/>
      <c r="T565" s="160"/>
      <c r="AT565" s="155" t="s">
        <v>179</v>
      </c>
      <c r="AU565" s="155" t="s">
        <v>89</v>
      </c>
      <c r="AV565" s="13" t="s">
        <v>89</v>
      </c>
      <c r="AW565" s="13" t="s">
        <v>39</v>
      </c>
      <c r="AX565" s="13" t="s">
        <v>78</v>
      </c>
      <c r="AY565" s="155" t="s">
        <v>169</v>
      </c>
    </row>
    <row r="566" spans="2:51" s="13" customFormat="1" ht="12">
      <c r="B566" s="154"/>
      <c r="D566" s="148" t="s">
        <v>179</v>
      </c>
      <c r="E566" s="155" t="s">
        <v>34</v>
      </c>
      <c r="F566" s="156" t="s">
        <v>756</v>
      </c>
      <c r="H566" s="157">
        <v>32.143999999999998</v>
      </c>
      <c r="I566" s="158"/>
      <c r="L566" s="154"/>
      <c r="M566" s="159"/>
      <c r="T566" s="160"/>
      <c r="AT566" s="155" t="s">
        <v>179</v>
      </c>
      <c r="AU566" s="155" t="s">
        <v>89</v>
      </c>
      <c r="AV566" s="13" t="s">
        <v>89</v>
      </c>
      <c r="AW566" s="13" t="s">
        <v>39</v>
      </c>
      <c r="AX566" s="13" t="s">
        <v>78</v>
      </c>
      <c r="AY566" s="155" t="s">
        <v>169</v>
      </c>
    </row>
    <row r="567" spans="2:51" s="13" customFormat="1" ht="12">
      <c r="B567" s="154"/>
      <c r="D567" s="148" t="s">
        <v>179</v>
      </c>
      <c r="E567" s="155" t="s">
        <v>34</v>
      </c>
      <c r="F567" s="156" t="s">
        <v>686</v>
      </c>
      <c r="H567" s="157">
        <v>-1.1819999999999999</v>
      </c>
      <c r="I567" s="158"/>
      <c r="L567" s="154"/>
      <c r="M567" s="159"/>
      <c r="T567" s="160"/>
      <c r="AT567" s="155" t="s">
        <v>179</v>
      </c>
      <c r="AU567" s="155" t="s">
        <v>89</v>
      </c>
      <c r="AV567" s="13" t="s">
        <v>89</v>
      </c>
      <c r="AW567" s="13" t="s">
        <v>39</v>
      </c>
      <c r="AX567" s="13" t="s">
        <v>78</v>
      </c>
      <c r="AY567" s="155" t="s">
        <v>169</v>
      </c>
    </row>
    <row r="568" spans="2:51" s="13" customFormat="1" ht="12">
      <c r="B568" s="154"/>
      <c r="D568" s="148" t="s">
        <v>179</v>
      </c>
      <c r="E568" s="155" t="s">
        <v>34</v>
      </c>
      <c r="F568" s="156" t="s">
        <v>757</v>
      </c>
      <c r="H568" s="157">
        <v>30.568999999999999</v>
      </c>
      <c r="I568" s="158"/>
      <c r="L568" s="154"/>
      <c r="M568" s="159"/>
      <c r="T568" s="160"/>
      <c r="AT568" s="155" t="s">
        <v>179</v>
      </c>
      <c r="AU568" s="155" t="s">
        <v>89</v>
      </c>
      <c r="AV568" s="13" t="s">
        <v>89</v>
      </c>
      <c r="AW568" s="13" t="s">
        <v>39</v>
      </c>
      <c r="AX568" s="13" t="s">
        <v>78</v>
      </c>
      <c r="AY568" s="155" t="s">
        <v>169</v>
      </c>
    </row>
    <row r="569" spans="2:51" s="13" customFormat="1" ht="12">
      <c r="B569" s="154"/>
      <c r="D569" s="148" t="s">
        <v>179</v>
      </c>
      <c r="E569" s="155" t="s">
        <v>34</v>
      </c>
      <c r="F569" s="156" t="s">
        <v>688</v>
      </c>
      <c r="H569" s="157">
        <v>-1.379</v>
      </c>
      <c r="I569" s="158"/>
      <c r="L569" s="154"/>
      <c r="M569" s="159"/>
      <c r="T569" s="160"/>
      <c r="AT569" s="155" t="s">
        <v>179</v>
      </c>
      <c r="AU569" s="155" t="s">
        <v>89</v>
      </c>
      <c r="AV569" s="13" t="s">
        <v>89</v>
      </c>
      <c r="AW569" s="13" t="s">
        <v>39</v>
      </c>
      <c r="AX569" s="13" t="s">
        <v>78</v>
      </c>
      <c r="AY569" s="155" t="s">
        <v>169</v>
      </c>
    </row>
    <row r="570" spans="2:51" s="13" customFormat="1" ht="12">
      <c r="B570" s="154"/>
      <c r="D570" s="148" t="s">
        <v>179</v>
      </c>
      <c r="E570" s="155" t="s">
        <v>34</v>
      </c>
      <c r="F570" s="156" t="s">
        <v>758</v>
      </c>
      <c r="H570" s="157">
        <v>4.59</v>
      </c>
      <c r="I570" s="158"/>
      <c r="L570" s="154"/>
      <c r="M570" s="159"/>
      <c r="T570" s="160"/>
      <c r="AT570" s="155" t="s">
        <v>179</v>
      </c>
      <c r="AU570" s="155" t="s">
        <v>89</v>
      </c>
      <c r="AV570" s="13" t="s">
        <v>89</v>
      </c>
      <c r="AW570" s="13" t="s">
        <v>39</v>
      </c>
      <c r="AX570" s="13" t="s">
        <v>78</v>
      </c>
      <c r="AY570" s="155" t="s">
        <v>169</v>
      </c>
    </row>
    <row r="571" spans="2:51" s="13" customFormat="1" ht="12">
      <c r="B571" s="154"/>
      <c r="D571" s="148" t="s">
        <v>179</v>
      </c>
      <c r="E571" s="155" t="s">
        <v>34</v>
      </c>
      <c r="F571" s="156" t="s">
        <v>759</v>
      </c>
      <c r="H571" s="157">
        <v>15.147</v>
      </c>
      <c r="I571" s="158"/>
      <c r="L571" s="154"/>
      <c r="M571" s="159"/>
      <c r="T571" s="160"/>
      <c r="AT571" s="155" t="s">
        <v>179</v>
      </c>
      <c r="AU571" s="155" t="s">
        <v>89</v>
      </c>
      <c r="AV571" s="13" t="s">
        <v>89</v>
      </c>
      <c r="AW571" s="13" t="s">
        <v>39</v>
      </c>
      <c r="AX571" s="13" t="s">
        <v>78</v>
      </c>
      <c r="AY571" s="155" t="s">
        <v>169</v>
      </c>
    </row>
    <row r="572" spans="2:51" s="13" customFormat="1" ht="12">
      <c r="B572" s="154"/>
      <c r="D572" s="148" t="s">
        <v>179</v>
      </c>
      <c r="E572" s="155" t="s">
        <v>34</v>
      </c>
      <c r="F572" s="156" t="s">
        <v>686</v>
      </c>
      <c r="H572" s="157">
        <v>-1.1819999999999999</v>
      </c>
      <c r="I572" s="158"/>
      <c r="L572" s="154"/>
      <c r="M572" s="159"/>
      <c r="T572" s="160"/>
      <c r="AT572" s="155" t="s">
        <v>179</v>
      </c>
      <c r="AU572" s="155" t="s">
        <v>89</v>
      </c>
      <c r="AV572" s="13" t="s">
        <v>89</v>
      </c>
      <c r="AW572" s="13" t="s">
        <v>39</v>
      </c>
      <c r="AX572" s="13" t="s">
        <v>78</v>
      </c>
      <c r="AY572" s="155" t="s">
        <v>169</v>
      </c>
    </row>
    <row r="573" spans="2:51" s="13" customFormat="1" ht="12">
      <c r="B573" s="154"/>
      <c r="D573" s="148" t="s">
        <v>179</v>
      </c>
      <c r="E573" s="155" t="s">
        <v>34</v>
      </c>
      <c r="F573" s="156" t="s">
        <v>760</v>
      </c>
      <c r="H573" s="157">
        <v>11.377000000000001</v>
      </c>
      <c r="I573" s="158"/>
      <c r="L573" s="154"/>
      <c r="M573" s="159"/>
      <c r="T573" s="160"/>
      <c r="AT573" s="155" t="s">
        <v>179</v>
      </c>
      <c r="AU573" s="155" t="s">
        <v>89</v>
      </c>
      <c r="AV573" s="13" t="s">
        <v>89</v>
      </c>
      <c r="AW573" s="13" t="s">
        <v>39</v>
      </c>
      <c r="AX573" s="13" t="s">
        <v>78</v>
      </c>
      <c r="AY573" s="155" t="s">
        <v>169</v>
      </c>
    </row>
    <row r="574" spans="2:51" s="13" customFormat="1" ht="12">
      <c r="B574" s="154"/>
      <c r="D574" s="148" t="s">
        <v>179</v>
      </c>
      <c r="E574" s="155" t="s">
        <v>34</v>
      </c>
      <c r="F574" s="156" t="s">
        <v>761</v>
      </c>
      <c r="H574" s="157">
        <v>19.847000000000001</v>
      </c>
      <c r="I574" s="158"/>
      <c r="L574" s="154"/>
      <c r="M574" s="159"/>
      <c r="T574" s="160"/>
      <c r="AT574" s="155" t="s">
        <v>179</v>
      </c>
      <c r="AU574" s="155" t="s">
        <v>89</v>
      </c>
      <c r="AV574" s="13" t="s">
        <v>89</v>
      </c>
      <c r="AW574" s="13" t="s">
        <v>39</v>
      </c>
      <c r="AX574" s="13" t="s">
        <v>78</v>
      </c>
      <c r="AY574" s="155" t="s">
        <v>169</v>
      </c>
    </row>
    <row r="575" spans="2:51" s="13" customFormat="1" ht="12">
      <c r="B575" s="154"/>
      <c r="D575" s="148" t="s">
        <v>179</v>
      </c>
      <c r="E575" s="155" t="s">
        <v>34</v>
      </c>
      <c r="F575" s="156" t="s">
        <v>762</v>
      </c>
      <c r="H575" s="157">
        <v>-4.633</v>
      </c>
      <c r="I575" s="158"/>
      <c r="L575" s="154"/>
      <c r="M575" s="159"/>
      <c r="T575" s="160"/>
      <c r="AT575" s="155" t="s">
        <v>179</v>
      </c>
      <c r="AU575" s="155" t="s">
        <v>89</v>
      </c>
      <c r="AV575" s="13" t="s">
        <v>89</v>
      </c>
      <c r="AW575" s="13" t="s">
        <v>39</v>
      </c>
      <c r="AX575" s="13" t="s">
        <v>78</v>
      </c>
      <c r="AY575" s="155" t="s">
        <v>169</v>
      </c>
    </row>
    <row r="576" spans="2:51" s="13" customFormat="1" ht="12">
      <c r="B576" s="154"/>
      <c r="D576" s="148" t="s">
        <v>179</v>
      </c>
      <c r="E576" s="155" t="s">
        <v>34</v>
      </c>
      <c r="F576" s="156" t="s">
        <v>763</v>
      </c>
      <c r="H576" s="157">
        <v>76.180999999999997</v>
      </c>
      <c r="I576" s="158"/>
      <c r="L576" s="154"/>
      <c r="M576" s="159"/>
      <c r="T576" s="160"/>
      <c r="AT576" s="155" t="s">
        <v>179</v>
      </c>
      <c r="AU576" s="155" t="s">
        <v>89</v>
      </c>
      <c r="AV576" s="13" t="s">
        <v>89</v>
      </c>
      <c r="AW576" s="13" t="s">
        <v>39</v>
      </c>
      <c r="AX576" s="13" t="s">
        <v>78</v>
      </c>
      <c r="AY576" s="155" t="s">
        <v>169</v>
      </c>
    </row>
    <row r="577" spans="2:51" s="13" customFormat="1" ht="12">
      <c r="B577" s="154"/>
      <c r="D577" s="148" t="s">
        <v>179</v>
      </c>
      <c r="E577" s="155" t="s">
        <v>34</v>
      </c>
      <c r="F577" s="156" t="s">
        <v>764</v>
      </c>
      <c r="H577" s="157">
        <v>70.820999999999998</v>
      </c>
      <c r="I577" s="158"/>
      <c r="L577" s="154"/>
      <c r="M577" s="159"/>
      <c r="T577" s="160"/>
      <c r="AT577" s="155" t="s">
        <v>179</v>
      </c>
      <c r="AU577" s="155" t="s">
        <v>89</v>
      </c>
      <c r="AV577" s="13" t="s">
        <v>89</v>
      </c>
      <c r="AW577" s="13" t="s">
        <v>39</v>
      </c>
      <c r="AX577" s="13" t="s">
        <v>78</v>
      </c>
      <c r="AY577" s="155" t="s">
        <v>169</v>
      </c>
    </row>
    <row r="578" spans="2:51" s="13" customFormat="1" ht="12">
      <c r="B578" s="154"/>
      <c r="D578" s="148" t="s">
        <v>179</v>
      </c>
      <c r="E578" s="155" t="s">
        <v>34</v>
      </c>
      <c r="F578" s="156" t="s">
        <v>765</v>
      </c>
      <c r="H578" s="157">
        <v>-9.266</v>
      </c>
      <c r="I578" s="158"/>
      <c r="L578" s="154"/>
      <c r="M578" s="159"/>
      <c r="T578" s="160"/>
      <c r="AT578" s="155" t="s">
        <v>179</v>
      </c>
      <c r="AU578" s="155" t="s">
        <v>89</v>
      </c>
      <c r="AV578" s="13" t="s">
        <v>89</v>
      </c>
      <c r="AW578" s="13" t="s">
        <v>39</v>
      </c>
      <c r="AX578" s="13" t="s">
        <v>78</v>
      </c>
      <c r="AY578" s="155" t="s">
        <v>169</v>
      </c>
    </row>
    <row r="579" spans="2:51" s="13" customFormat="1" ht="12">
      <c r="B579" s="154"/>
      <c r="D579" s="148" t="s">
        <v>179</v>
      </c>
      <c r="E579" s="155" t="s">
        <v>34</v>
      </c>
      <c r="F579" s="156" t="s">
        <v>715</v>
      </c>
      <c r="H579" s="157">
        <v>-1.5760000000000001</v>
      </c>
      <c r="I579" s="158"/>
      <c r="L579" s="154"/>
      <c r="M579" s="159"/>
      <c r="T579" s="160"/>
      <c r="AT579" s="155" t="s">
        <v>179</v>
      </c>
      <c r="AU579" s="155" t="s">
        <v>89</v>
      </c>
      <c r="AV579" s="13" t="s">
        <v>89</v>
      </c>
      <c r="AW579" s="13" t="s">
        <v>39</v>
      </c>
      <c r="AX579" s="13" t="s">
        <v>78</v>
      </c>
      <c r="AY579" s="155" t="s">
        <v>169</v>
      </c>
    </row>
    <row r="580" spans="2:51" s="13" customFormat="1" ht="12">
      <c r="B580" s="154"/>
      <c r="D580" s="148" t="s">
        <v>179</v>
      </c>
      <c r="E580" s="155" t="s">
        <v>34</v>
      </c>
      <c r="F580" s="156" t="s">
        <v>766</v>
      </c>
      <c r="H580" s="157">
        <v>-7.1070000000000002</v>
      </c>
      <c r="I580" s="158"/>
      <c r="L580" s="154"/>
      <c r="M580" s="159"/>
      <c r="T580" s="160"/>
      <c r="AT580" s="155" t="s">
        <v>179</v>
      </c>
      <c r="AU580" s="155" t="s">
        <v>89</v>
      </c>
      <c r="AV580" s="13" t="s">
        <v>89</v>
      </c>
      <c r="AW580" s="13" t="s">
        <v>39</v>
      </c>
      <c r="AX580" s="13" t="s">
        <v>78</v>
      </c>
      <c r="AY580" s="155" t="s">
        <v>169</v>
      </c>
    </row>
    <row r="581" spans="2:51" s="13" customFormat="1" ht="12">
      <c r="B581" s="154"/>
      <c r="D581" s="148" t="s">
        <v>179</v>
      </c>
      <c r="E581" s="155" t="s">
        <v>34</v>
      </c>
      <c r="F581" s="156" t="s">
        <v>767</v>
      </c>
      <c r="H581" s="157">
        <v>65.025000000000006</v>
      </c>
      <c r="I581" s="158"/>
      <c r="L581" s="154"/>
      <c r="M581" s="159"/>
      <c r="T581" s="160"/>
      <c r="AT581" s="155" t="s">
        <v>179</v>
      </c>
      <c r="AU581" s="155" t="s">
        <v>89</v>
      </c>
      <c r="AV581" s="13" t="s">
        <v>89</v>
      </c>
      <c r="AW581" s="13" t="s">
        <v>39</v>
      </c>
      <c r="AX581" s="13" t="s">
        <v>78</v>
      </c>
      <c r="AY581" s="155" t="s">
        <v>169</v>
      </c>
    </row>
    <row r="582" spans="2:51" s="13" customFormat="1" ht="12">
      <c r="B582" s="154"/>
      <c r="D582" s="148" t="s">
        <v>179</v>
      </c>
      <c r="E582" s="155" t="s">
        <v>34</v>
      </c>
      <c r="F582" s="156" t="s">
        <v>750</v>
      </c>
      <c r="H582" s="157">
        <v>-3.69</v>
      </c>
      <c r="I582" s="158"/>
      <c r="L582" s="154"/>
      <c r="M582" s="159"/>
      <c r="T582" s="160"/>
      <c r="AT582" s="155" t="s">
        <v>179</v>
      </c>
      <c r="AU582" s="155" t="s">
        <v>89</v>
      </c>
      <c r="AV582" s="13" t="s">
        <v>89</v>
      </c>
      <c r="AW582" s="13" t="s">
        <v>39</v>
      </c>
      <c r="AX582" s="13" t="s">
        <v>78</v>
      </c>
      <c r="AY582" s="155" t="s">
        <v>169</v>
      </c>
    </row>
    <row r="583" spans="2:51" s="13" customFormat="1" ht="12">
      <c r="B583" s="154"/>
      <c r="D583" s="148" t="s">
        <v>179</v>
      </c>
      <c r="E583" s="155" t="s">
        <v>34</v>
      </c>
      <c r="F583" s="156" t="s">
        <v>768</v>
      </c>
      <c r="H583" s="157">
        <v>-2.61</v>
      </c>
      <c r="I583" s="158"/>
      <c r="L583" s="154"/>
      <c r="M583" s="159"/>
      <c r="T583" s="160"/>
      <c r="AT583" s="155" t="s">
        <v>179</v>
      </c>
      <c r="AU583" s="155" t="s">
        <v>89</v>
      </c>
      <c r="AV583" s="13" t="s">
        <v>89</v>
      </c>
      <c r="AW583" s="13" t="s">
        <v>39</v>
      </c>
      <c r="AX583" s="13" t="s">
        <v>78</v>
      </c>
      <c r="AY583" s="155" t="s">
        <v>169</v>
      </c>
    </row>
    <row r="584" spans="2:51" s="13" customFormat="1" ht="12">
      <c r="B584" s="154"/>
      <c r="D584" s="148" t="s">
        <v>179</v>
      </c>
      <c r="E584" s="155" t="s">
        <v>34</v>
      </c>
      <c r="F584" s="156" t="s">
        <v>769</v>
      </c>
      <c r="H584" s="157">
        <v>-2.33</v>
      </c>
      <c r="I584" s="158"/>
      <c r="L584" s="154"/>
      <c r="M584" s="159"/>
      <c r="T584" s="160"/>
      <c r="AT584" s="155" t="s">
        <v>179</v>
      </c>
      <c r="AU584" s="155" t="s">
        <v>89</v>
      </c>
      <c r="AV584" s="13" t="s">
        <v>89</v>
      </c>
      <c r="AW584" s="13" t="s">
        <v>39</v>
      </c>
      <c r="AX584" s="13" t="s">
        <v>78</v>
      </c>
      <c r="AY584" s="155" t="s">
        <v>169</v>
      </c>
    </row>
    <row r="585" spans="2:51" s="13" customFormat="1" ht="12">
      <c r="B585" s="154"/>
      <c r="D585" s="148" t="s">
        <v>179</v>
      </c>
      <c r="E585" s="155" t="s">
        <v>34</v>
      </c>
      <c r="F585" s="156" t="s">
        <v>770</v>
      </c>
      <c r="H585" s="157">
        <v>16.335000000000001</v>
      </c>
      <c r="I585" s="158"/>
      <c r="L585" s="154"/>
      <c r="M585" s="159"/>
      <c r="T585" s="160"/>
      <c r="AT585" s="155" t="s">
        <v>179</v>
      </c>
      <c r="AU585" s="155" t="s">
        <v>89</v>
      </c>
      <c r="AV585" s="13" t="s">
        <v>89</v>
      </c>
      <c r="AW585" s="13" t="s">
        <v>39</v>
      </c>
      <c r="AX585" s="13" t="s">
        <v>78</v>
      </c>
      <c r="AY585" s="155" t="s">
        <v>169</v>
      </c>
    </row>
    <row r="586" spans="2:51" s="13" customFormat="1" ht="12">
      <c r="B586" s="154"/>
      <c r="D586" s="148" t="s">
        <v>179</v>
      </c>
      <c r="E586" s="155" t="s">
        <v>34</v>
      </c>
      <c r="F586" s="156" t="s">
        <v>742</v>
      </c>
      <c r="H586" s="157">
        <v>-2.3639999999999999</v>
      </c>
      <c r="I586" s="158"/>
      <c r="L586" s="154"/>
      <c r="M586" s="159"/>
      <c r="T586" s="160"/>
      <c r="AT586" s="155" t="s">
        <v>179</v>
      </c>
      <c r="AU586" s="155" t="s">
        <v>89</v>
      </c>
      <c r="AV586" s="13" t="s">
        <v>89</v>
      </c>
      <c r="AW586" s="13" t="s">
        <v>39</v>
      </c>
      <c r="AX586" s="13" t="s">
        <v>78</v>
      </c>
      <c r="AY586" s="155" t="s">
        <v>169</v>
      </c>
    </row>
    <row r="587" spans="2:51" s="13" customFormat="1" ht="12">
      <c r="B587" s="154"/>
      <c r="D587" s="148" t="s">
        <v>179</v>
      </c>
      <c r="E587" s="155" t="s">
        <v>34</v>
      </c>
      <c r="F587" s="156" t="s">
        <v>771</v>
      </c>
      <c r="H587" s="157">
        <v>18.483000000000001</v>
      </c>
      <c r="I587" s="158"/>
      <c r="L587" s="154"/>
      <c r="M587" s="159"/>
      <c r="T587" s="160"/>
      <c r="AT587" s="155" t="s">
        <v>179</v>
      </c>
      <c r="AU587" s="155" t="s">
        <v>89</v>
      </c>
      <c r="AV587" s="13" t="s">
        <v>89</v>
      </c>
      <c r="AW587" s="13" t="s">
        <v>39</v>
      </c>
      <c r="AX587" s="13" t="s">
        <v>78</v>
      </c>
      <c r="AY587" s="155" t="s">
        <v>169</v>
      </c>
    </row>
    <row r="588" spans="2:51" s="13" customFormat="1" ht="12">
      <c r="B588" s="154"/>
      <c r="D588" s="148" t="s">
        <v>179</v>
      </c>
      <c r="E588" s="155" t="s">
        <v>34</v>
      </c>
      <c r="F588" s="156" t="s">
        <v>742</v>
      </c>
      <c r="H588" s="157">
        <v>-2.3639999999999999</v>
      </c>
      <c r="I588" s="158"/>
      <c r="L588" s="154"/>
      <c r="M588" s="159"/>
      <c r="T588" s="160"/>
      <c r="AT588" s="155" t="s">
        <v>179</v>
      </c>
      <c r="AU588" s="155" t="s">
        <v>89</v>
      </c>
      <c r="AV588" s="13" t="s">
        <v>89</v>
      </c>
      <c r="AW588" s="13" t="s">
        <v>39</v>
      </c>
      <c r="AX588" s="13" t="s">
        <v>78</v>
      </c>
      <c r="AY588" s="155" t="s">
        <v>169</v>
      </c>
    </row>
    <row r="589" spans="2:51" s="13" customFormat="1" ht="12">
      <c r="B589" s="154"/>
      <c r="D589" s="148" t="s">
        <v>179</v>
      </c>
      <c r="E589" s="155" t="s">
        <v>34</v>
      </c>
      <c r="F589" s="156" t="s">
        <v>772</v>
      </c>
      <c r="H589" s="157">
        <v>13.725</v>
      </c>
      <c r="I589" s="158"/>
      <c r="L589" s="154"/>
      <c r="M589" s="159"/>
      <c r="T589" s="160"/>
      <c r="AT589" s="155" t="s">
        <v>179</v>
      </c>
      <c r="AU589" s="155" t="s">
        <v>89</v>
      </c>
      <c r="AV589" s="13" t="s">
        <v>89</v>
      </c>
      <c r="AW589" s="13" t="s">
        <v>39</v>
      </c>
      <c r="AX589" s="13" t="s">
        <v>78</v>
      </c>
      <c r="AY589" s="155" t="s">
        <v>169</v>
      </c>
    </row>
    <row r="590" spans="2:51" s="13" customFormat="1" ht="12">
      <c r="B590" s="154"/>
      <c r="D590" s="148" t="s">
        <v>179</v>
      </c>
      <c r="E590" s="155" t="s">
        <v>34</v>
      </c>
      <c r="F590" s="156" t="s">
        <v>686</v>
      </c>
      <c r="H590" s="157">
        <v>-1.1819999999999999</v>
      </c>
      <c r="I590" s="158"/>
      <c r="L590" s="154"/>
      <c r="M590" s="159"/>
      <c r="T590" s="160"/>
      <c r="AT590" s="155" t="s">
        <v>179</v>
      </c>
      <c r="AU590" s="155" t="s">
        <v>89</v>
      </c>
      <c r="AV590" s="13" t="s">
        <v>89</v>
      </c>
      <c r="AW590" s="13" t="s">
        <v>39</v>
      </c>
      <c r="AX590" s="13" t="s">
        <v>78</v>
      </c>
      <c r="AY590" s="155" t="s">
        <v>169</v>
      </c>
    </row>
    <row r="591" spans="2:51" s="13" customFormat="1" ht="12">
      <c r="B591" s="154"/>
      <c r="D591" s="148" t="s">
        <v>179</v>
      </c>
      <c r="E591" s="155" t="s">
        <v>34</v>
      </c>
      <c r="F591" s="156" t="s">
        <v>773</v>
      </c>
      <c r="H591" s="157">
        <v>-0.54</v>
      </c>
      <c r="I591" s="158"/>
      <c r="L591" s="154"/>
      <c r="M591" s="159"/>
      <c r="T591" s="160"/>
      <c r="AT591" s="155" t="s">
        <v>179</v>
      </c>
      <c r="AU591" s="155" t="s">
        <v>89</v>
      </c>
      <c r="AV591" s="13" t="s">
        <v>89</v>
      </c>
      <c r="AW591" s="13" t="s">
        <v>39</v>
      </c>
      <c r="AX591" s="13" t="s">
        <v>78</v>
      </c>
      <c r="AY591" s="155" t="s">
        <v>169</v>
      </c>
    </row>
    <row r="592" spans="2:51" s="13" customFormat="1" ht="12">
      <c r="B592" s="154"/>
      <c r="D592" s="148" t="s">
        <v>179</v>
      </c>
      <c r="E592" s="155" t="s">
        <v>34</v>
      </c>
      <c r="F592" s="156" t="s">
        <v>774</v>
      </c>
      <c r="H592" s="157">
        <v>25.437000000000001</v>
      </c>
      <c r="I592" s="158"/>
      <c r="L592" s="154"/>
      <c r="M592" s="159"/>
      <c r="T592" s="160"/>
      <c r="AT592" s="155" t="s">
        <v>179</v>
      </c>
      <c r="AU592" s="155" t="s">
        <v>89</v>
      </c>
      <c r="AV592" s="13" t="s">
        <v>89</v>
      </c>
      <c r="AW592" s="13" t="s">
        <v>39</v>
      </c>
      <c r="AX592" s="13" t="s">
        <v>78</v>
      </c>
      <c r="AY592" s="155" t="s">
        <v>169</v>
      </c>
    </row>
    <row r="593" spans="2:51" s="13" customFormat="1" ht="12">
      <c r="B593" s="154"/>
      <c r="D593" s="148" t="s">
        <v>179</v>
      </c>
      <c r="E593" s="155" t="s">
        <v>34</v>
      </c>
      <c r="F593" s="156" t="s">
        <v>715</v>
      </c>
      <c r="H593" s="157">
        <v>-1.5760000000000001</v>
      </c>
      <c r="I593" s="158"/>
      <c r="L593" s="154"/>
      <c r="M593" s="159"/>
      <c r="T593" s="160"/>
      <c r="AT593" s="155" t="s">
        <v>179</v>
      </c>
      <c r="AU593" s="155" t="s">
        <v>89</v>
      </c>
      <c r="AV593" s="13" t="s">
        <v>89</v>
      </c>
      <c r="AW593" s="13" t="s">
        <v>39</v>
      </c>
      <c r="AX593" s="13" t="s">
        <v>78</v>
      </c>
      <c r="AY593" s="155" t="s">
        <v>169</v>
      </c>
    </row>
    <row r="594" spans="2:51" s="13" customFormat="1" ht="12">
      <c r="B594" s="154"/>
      <c r="D594" s="148" t="s">
        <v>179</v>
      </c>
      <c r="E594" s="155" t="s">
        <v>34</v>
      </c>
      <c r="F594" s="156" t="s">
        <v>773</v>
      </c>
      <c r="H594" s="157">
        <v>-0.54</v>
      </c>
      <c r="I594" s="158"/>
      <c r="L594" s="154"/>
      <c r="M594" s="159"/>
      <c r="T594" s="160"/>
      <c r="AT594" s="155" t="s">
        <v>179</v>
      </c>
      <c r="AU594" s="155" t="s">
        <v>89</v>
      </c>
      <c r="AV594" s="13" t="s">
        <v>89</v>
      </c>
      <c r="AW594" s="13" t="s">
        <v>39</v>
      </c>
      <c r="AX594" s="13" t="s">
        <v>78</v>
      </c>
      <c r="AY594" s="155" t="s">
        <v>169</v>
      </c>
    </row>
    <row r="595" spans="2:51" s="13" customFormat="1" ht="12">
      <c r="B595" s="154"/>
      <c r="D595" s="148" t="s">
        <v>179</v>
      </c>
      <c r="E595" s="155" t="s">
        <v>34</v>
      </c>
      <c r="F595" s="156" t="s">
        <v>775</v>
      </c>
      <c r="H595" s="157">
        <v>18.727</v>
      </c>
      <c r="I595" s="158"/>
      <c r="L595" s="154"/>
      <c r="M595" s="159"/>
      <c r="T595" s="160"/>
      <c r="AT595" s="155" t="s">
        <v>179</v>
      </c>
      <c r="AU595" s="155" t="s">
        <v>89</v>
      </c>
      <c r="AV595" s="13" t="s">
        <v>89</v>
      </c>
      <c r="AW595" s="13" t="s">
        <v>39</v>
      </c>
      <c r="AX595" s="13" t="s">
        <v>78</v>
      </c>
      <c r="AY595" s="155" t="s">
        <v>169</v>
      </c>
    </row>
    <row r="596" spans="2:51" s="13" customFormat="1" ht="12">
      <c r="B596" s="154"/>
      <c r="D596" s="148" t="s">
        <v>179</v>
      </c>
      <c r="E596" s="155" t="s">
        <v>34</v>
      </c>
      <c r="F596" s="156" t="s">
        <v>742</v>
      </c>
      <c r="H596" s="157">
        <v>-2.3639999999999999</v>
      </c>
      <c r="I596" s="158"/>
      <c r="L596" s="154"/>
      <c r="M596" s="159"/>
      <c r="T596" s="160"/>
      <c r="AT596" s="155" t="s">
        <v>179</v>
      </c>
      <c r="AU596" s="155" t="s">
        <v>89</v>
      </c>
      <c r="AV596" s="13" t="s">
        <v>89</v>
      </c>
      <c r="AW596" s="13" t="s">
        <v>39</v>
      </c>
      <c r="AX596" s="13" t="s">
        <v>78</v>
      </c>
      <c r="AY596" s="155" t="s">
        <v>169</v>
      </c>
    </row>
    <row r="597" spans="2:51" s="13" customFormat="1" ht="12">
      <c r="B597" s="154"/>
      <c r="D597" s="148" t="s">
        <v>179</v>
      </c>
      <c r="E597" s="155" t="s">
        <v>34</v>
      </c>
      <c r="F597" s="156" t="s">
        <v>776</v>
      </c>
      <c r="H597" s="157">
        <v>14.64</v>
      </c>
      <c r="I597" s="158"/>
      <c r="L597" s="154"/>
      <c r="M597" s="159"/>
      <c r="T597" s="160"/>
      <c r="AT597" s="155" t="s">
        <v>179</v>
      </c>
      <c r="AU597" s="155" t="s">
        <v>89</v>
      </c>
      <c r="AV597" s="13" t="s">
        <v>89</v>
      </c>
      <c r="AW597" s="13" t="s">
        <v>39</v>
      </c>
      <c r="AX597" s="13" t="s">
        <v>78</v>
      </c>
      <c r="AY597" s="155" t="s">
        <v>169</v>
      </c>
    </row>
    <row r="598" spans="2:51" s="13" customFormat="1" ht="12">
      <c r="B598" s="154"/>
      <c r="D598" s="148" t="s">
        <v>179</v>
      </c>
      <c r="E598" s="155" t="s">
        <v>34</v>
      </c>
      <c r="F598" s="156" t="s">
        <v>686</v>
      </c>
      <c r="H598" s="157">
        <v>-1.1819999999999999</v>
      </c>
      <c r="I598" s="158"/>
      <c r="L598" s="154"/>
      <c r="M598" s="159"/>
      <c r="T598" s="160"/>
      <c r="AT598" s="155" t="s">
        <v>179</v>
      </c>
      <c r="AU598" s="155" t="s">
        <v>89</v>
      </c>
      <c r="AV598" s="13" t="s">
        <v>89</v>
      </c>
      <c r="AW598" s="13" t="s">
        <v>39</v>
      </c>
      <c r="AX598" s="13" t="s">
        <v>78</v>
      </c>
      <c r="AY598" s="155" t="s">
        <v>169</v>
      </c>
    </row>
    <row r="599" spans="2:51" s="13" customFormat="1" ht="12">
      <c r="B599" s="154"/>
      <c r="D599" s="148" t="s">
        <v>179</v>
      </c>
      <c r="E599" s="155" t="s">
        <v>34</v>
      </c>
      <c r="F599" s="156" t="s">
        <v>777</v>
      </c>
      <c r="H599" s="157">
        <v>57.582000000000001</v>
      </c>
      <c r="I599" s="158"/>
      <c r="L599" s="154"/>
      <c r="M599" s="159"/>
      <c r="T599" s="160"/>
      <c r="AT599" s="155" t="s">
        <v>179</v>
      </c>
      <c r="AU599" s="155" t="s">
        <v>89</v>
      </c>
      <c r="AV599" s="13" t="s">
        <v>89</v>
      </c>
      <c r="AW599" s="13" t="s">
        <v>39</v>
      </c>
      <c r="AX599" s="13" t="s">
        <v>78</v>
      </c>
      <c r="AY599" s="155" t="s">
        <v>169</v>
      </c>
    </row>
    <row r="600" spans="2:51" s="13" customFormat="1" ht="12">
      <c r="B600" s="154"/>
      <c r="D600" s="148" t="s">
        <v>179</v>
      </c>
      <c r="E600" s="155" t="s">
        <v>34</v>
      </c>
      <c r="F600" s="156" t="s">
        <v>737</v>
      </c>
      <c r="H600" s="157">
        <v>-3.5459999999999998</v>
      </c>
      <c r="I600" s="158"/>
      <c r="L600" s="154"/>
      <c r="M600" s="159"/>
      <c r="T600" s="160"/>
      <c r="AT600" s="155" t="s">
        <v>179</v>
      </c>
      <c r="AU600" s="155" t="s">
        <v>89</v>
      </c>
      <c r="AV600" s="13" t="s">
        <v>89</v>
      </c>
      <c r="AW600" s="13" t="s">
        <v>39</v>
      </c>
      <c r="AX600" s="13" t="s">
        <v>78</v>
      </c>
      <c r="AY600" s="155" t="s">
        <v>169</v>
      </c>
    </row>
    <row r="601" spans="2:51" s="13" customFormat="1" ht="12">
      <c r="B601" s="154"/>
      <c r="D601" s="148" t="s">
        <v>179</v>
      </c>
      <c r="E601" s="155" t="s">
        <v>34</v>
      </c>
      <c r="F601" s="156" t="s">
        <v>762</v>
      </c>
      <c r="H601" s="157">
        <v>-4.633</v>
      </c>
      <c r="I601" s="158"/>
      <c r="L601" s="154"/>
      <c r="M601" s="159"/>
      <c r="T601" s="160"/>
      <c r="AT601" s="155" t="s">
        <v>179</v>
      </c>
      <c r="AU601" s="155" t="s">
        <v>89</v>
      </c>
      <c r="AV601" s="13" t="s">
        <v>89</v>
      </c>
      <c r="AW601" s="13" t="s">
        <v>39</v>
      </c>
      <c r="AX601" s="13" t="s">
        <v>78</v>
      </c>
      <c r="AY601" s="155" t="s">
        <v>169</v>
      </c>
    </row>
    <row r="602" spans="2:51" s="13" customFormat="1" ht="12">
      <c r="B602" s="154"/>
      <c r="D602" s="148" t="s">
        <v>179</v>
      </c>
      <c r="E602" s="155" t="s">
        <v>34</v>
      </c>
      <c r="F602" s="156" t="s">
        <v>778</v>
      </c>
      <c r="H602" s="157">
        <v>-192.047</v>
      </c>
      <c r="I602" s="158"/>
      <c r="L602" s="154"/>
      <c r="M602" s="159"/>
      <c r="T602" s="160"/>
      <c r="AT602" s="155" t="s">
        <v>179</v>
      </c>
      <c r="AU602" s="155" t="s">
        <v>89</v>
      </c>
      <c r="AV602" s="13" t="s">
        <v>89</v>
      </c>
      <c r="AW602" s="13" t="s">
        <v>39</v>
      </c>
      <c r="AX602" s="13" t="s">
        <v>78</v>
      </c>
      <c r="AY602" s="155" t="s">
        <v>169</v>
      </c>
    </row>
    <row r="603" spans="2:51" s="12" customFormat="1" ht="12">
      <c r="B603" s="147"/>
      <c r="D603" s="148" t="s">
        <v>179</v>
      </c>
      <c r="E603" s="149" t="s">
        <v>34</v>
      </c>
      <c r="F603" s="150" t="s">
        <v>779</v>
      </c>
      <c r="H603" s="149" t="s">
        <v>34</v>
      </c>
      <c r="I603" s="151"/>
      <c r="L603" s="147"/>
      <c r="M603" s="152"/>
      <c r="T603" s="153"/>
      <c r="AT603" s="149" t="s">
        <v>179</v>
      </c>
      <c r="AU603" s="149" t="s">
        <v>89</v>
      </c>
      <c r="AV603" s="12" t="s">
        <v>83</v>
      </c>
      <c r="AW603" s="12" t="s">
        <v>39</v>
      </c>
      <c r="AX603" s="12" t="s">
        <v>78</v>
      </c>
      <c r="AY603" s="149" t="s">
        <v>169</v>
      </c>
    </row>
    <row r="604" spans="2:51" s="13" customFormat="1" ht="12">
      <c r="B604" s="154"/>
      <c r="D604" s="148" t="s">
        <v>179</v>
      </c>
      <c r="E604" s="155" t="s">
        <v>34</v>
      </c>
      <c r="F604" s="156" t="s">
        <v>780</v>
      </c>
      <c r="H604" s="157">
        <v>4.0049999999999999</v>
      </c>
      <c r="I604" s="158"/>
      <c r="L604" s="154"/>
      <c r="M604" s="159"/>
      <c r="T604" s="160"/>
      <c r="AT604" s="155" t="s">
        <v>179</v>
      </c>
      <c r="AU604" s="155" t="s">
        <v>89</v>
      </c>
      <c r="AV604" s="13" t="s">
        <v>89</v>
      </c>
      <c r="AW604" s="13" t="s">
        <v>39</v>
      </c>
      <c r="AX604" s="13" t="s">
        <v>78</v>
      </c>
      <c r="AY604" s="155" t="s">
        <v>169</v>
      </c>
    </row>
    <row r="605" spans="2:51" s="13" customFormat="1" ht="12">
      <c r="B605" s="154"/>
      <c r="D605" s="148" t="s">
        <v>179</v>
      </c>
      <c r="E605" s="155" t="s">
        <v>34</v>
      </c>
      <c r="F605" s="156" t="s">
        <v>781</v>
      </c>
      <c r="H605" s="157">
        <v>2.9820000000000002</v>
      </c>
      <c r="I605" s="158"/>
      <c r="L605" s="154"/>
      <c r="M605" s="159"/>
      <c r="T605" s="160"/>
      <c r="AT605" s="155" t="s">
        <v>179</v>
      </c>
      <c r="AU605" s="155" t="s">
        <v>89</v>
      </c>
      <c r="AV605" s="13" t="s">
        <v>89</v>
      </c>
      <c r="AW605" s="13" t="s">
        <v>39</v>
      </c>
      <c r="AX605" s="13" t="s">
        <v>78</v>
      </c>
      <c r="AY605" s="155" t="s">
        <v>169</v>
      </c>
    </row>
    <row r="606" spans="2:51" s="13" customFormat="1" ht="12">
      <c r="B606" s="154"/>
      <c r="D606" s="148" t="s">
        <v>179</v>
      </c>
      <c r="E606" s="155" t="s">
        <v>34</v>
      </c>
      <c r="F606" s="156" t="s">
        <v>782</v>
      </c>
      <c r="H606" s="157">
        <v>2.4870000000000001</v>
      </c>
      <c r="I606" s="158"/>
      <c r="L606" s="154"/>
      <c r="M606" s="159"/>
      <c r="T606" s="160"/>
      <c r="AT606" s="155" t="s">
        <v>179</v>
      </c>
      <c r="AU606" s="155" t="s">
        <v>89</v>
      </c>
      <c r="AV606" s="13" t="s">
        <v>89</v>
      </c>
      <c r="AW606" s="13" t="s">
        <v>39</v>
      </c>
      <c r="AX606" s="13" t="s">
        <v>78</v>
      </c>
      <c r="AY606" s="155" t="s">
        <v>169</v>
      </c>
    </row>
    <row r="607" spans="2:51" s="13" customFormat="1" ht="12">
      <c r="B607" s="154"/>
      <c r="D607" s="148" t="s">
        <v>179</v>
      </c>
      <c r="E607" s="155" t="s">
        <v>34</v>
      </c>
      <c r="F607" s="156" t="s">
        <v>783</v>
      </c>
      <c r="H607" s="157">
        <v>2.0579999999999998</v>
      </c>
      <c r="I607" s="158"/>
      <c r="L607" s="154"/>
      <c r="M607" s="159"/>
      <c r="T607" s="160"/>
      <c r="AT607" s="155" t="s">
        <v>179</v>
      </c>
      <c r="AU607" s="155" t="s">
        <v>89</v>
      </c>
      <c r="AV607" s="13" t="s">
        <v>89</v>
      </c>
      <c r="AW607" s="13" t="s">
        <v>39</v>
      </c>
      <c r="AX607" s="13" t="s">
        <v>78</v>
      </c>
      <c r="AY607" s="155" t="s">
        <v>169</v>
      </c>
    </row>
    <row r="608" spans="2:51" s="13" customFormat="1" ht="12">
      <c r="B608" s="154"/>
      <c r="D608" s="148" t="s">
        <v>179</v>
      </c>
      <c r="E608" s="155" t="s">
        <v>34</v>
      </c>
      <c r="F608" s="156" t="s">
        <v>784</v>
      </c>
      <c r="H608" s="157">
        <v>1.8420000000000001</v>
      </c>
      <c r="I608" s="158"/>
      <c r="L608" s="154"/>
      <c r="M608" s="159"/>
      <c r="T608" s="160"/>
      <c r="AT608" s="155" t="s">
        <v>179</v>
      </c>
      <c r="AU608" s="155" t="s">
        <v>89</v>
      </c>
      <c r="AV608" s="13" t="s">
        <v>89</v>
      </c>
      <c r="AW608" s="13" t="s">
        <v>39</v>
      </c>
      <c r="AX608" s="13" t="s">
        <v>78</v>
      </c>
      <c r="AY608" s="155" t="s">
        <v>169</v>
      </c>
    </row>
    <row r="609" spans="2:65" s="13" customFormat="1" ht="12">
      <c r="B609" s="154"/>
      <c r="D609" s="148" t="s">
        <v>179</v>
      </c>
      <c r="E609" s="155" t="s">
        <v>34</v>
      </c>
      <c r="F609" s="156" t="s">
        <v>785</v>
      </c>
      <c r="H609" s="157">
        <v>1.68</v>
      </c>
      <c r="I609" s="158"/>
      <c r="L609" s="154"/>
      <c r="M609" s="159"/>
      <c r="T609" s="160"/>
      <c r="AT609" s="155" t="s">
        <v>179</v>
      </c>
      <c r="AU609" s="155" t="s">
        <v>89</v>
      </c>
      <c r="AV609" s="13" t="s">
        <v>89</v>
      </c>
      <c r="AW609" s="13" t="s">
        <v>39</v>
      </c>
      <c r="AX609" s="13" t="s">
        <v>78</v>
      </c>
      <c r="AY609" s="155" t="s">
        <v>169</v>
      </c>
    </row>
    <row r="610" spans="2:65" s="13" customFormat="1" ht="12">
      <c r="B610" s="154"/>
      <c r="D610" s="148" t="s">
        <v>179</v>
      </c>
      <c r="E610" s="155" t="s">
        <v>34</v>
      </c>
      <c r="F610" s="156" t="s">
        <v>786</v>
      </c>
      <c r="H610" s="157">
        <v>27.9</v>
      </c>
      <c r="I610" s="158"/>
      <c r="L610" s="154"/>
      <c r="M610" s="159"/>
      <c r="T610" s="160"/>
      <c r="AT610" s="155" t="s">
        <v>179</v>
      </c>
      <c r="AU610" s="155" t="s">
        <v>89</v>
      </c>
      <c r="AV610" s="13" t="s">
        <v>89</v>
      </c>
      <c r="AW610" s="13" t="s">
        <v>39</v>
      </c>
      <c r="AX610" s="13" t="s">
        <v>78</v>
      </c>
      <c r="AY610" s="155" t="s">
        <v>169</v>
      </c>
    </row>
    <row r="611" spans="2:65" s="13" customFormat="1" ht="12">
      <c r="B611" s="154"/>
      <c r="D611" s="148" t="s">
        <v>179</v>
      </c>
      <c r="E611" s="155" t="s">
        <v>34</v>
      </c>
      <c r="F611" s="156" t="s">
        <v>787</v>
      </c>
      <c r="H611" s="157">
        <v>2.718</v>
      </c>
      <c r="I611" s="158"/>
      <c r="L611" s="154"/>
      <c r="M611" s="159"/>
      <c r="T611" s="160"/>
      <c r="AT611" s="155" t="s">
        <v>179</v>
      </c>
      <c r="AU611" s="155" t="s">
        <v>89</v>
      </c>
      <c r="AV611" s="13" t="s">
        <v>89</v>
      </c>
      <c r="AW611" s="13" t="s">
        <v>39</v>
      </c>
      <c r="AX611" s="13" t="s">
        <v>78</v>
      </c>
      <c r="AY611" s="155" t="s">
        <v>169</v>
      </c>
    </row>
    <row r="612" spans="2:65" s="13" customFormat="1" ht="12">
      <c r="B612" s="154"/>
      <c r="D612" s="148" t="s">
        <v>179</v>
      </c>
      <c r="E612" s="155" t="s">
        <v>34</v>
      </c>
      <c r="F612" s="156" t="s">
        <v>788</v>
      </c>
      <c r="H612" s="157">
        <v>0.90600000000000003</v>
      </c>
      <c r="I612" s="158"/>
      <c r="L612" s="154"/>
      <c r="M612" s="159"/>
      <c r="T612" s="160"/>
      <c r="AT612" s="155" t="s">
        <v>179</v>
      </c>
      <c r="AU612" s="155" t="s">
        <v>89</v>
      </c>
      <c r="AV612" s="13" t="s">
        <v>89</v>
      </c>
      <c r="AW612" s="13" t="s">
        <v>39</v>
      </c>
      <c r="AX612" s="13" t="s">
        <v>78</v>
      </c>
      <c r="AY612" s="155" t="s">
        <v>169</v>
      </c>
    </row>
    <row r="613" spans="2:65" s="14" customFormat="1" ht="12">
      <c r="B613" s="161"/>
      <c r="D613" s="148" t="s">
        <v>179</v>
      </c>
      <c r="E613" s="162" t="s">
        <v>34</v>
      </c>
      <c r="F613" s="163" t="s">
        <v>195</v>
      </c>
      <c r="H613" s="164">
        <v>2009.2280000000014</v>
      </c>
      <c r="I613" s="165"/>
      <c r="L613" s="161"/>
      <c r="M613" s="166"/>
      <c r="T613" s="167"/>
      <c r="AT613" s="162" t="s">
        <v>179</v>
      </c>
      <c r="AU613" s="162" t="s">
        <v>89</v>
      </c>
      <c r="AV613" s="14" t="s">
        <v>177</v>
      </c>
      <c r="AW613" s="14" t="s">
        <v>39</v>
      </c>
      <c r="AX613" s="14" t="s">
        <v>83</v>
      </c>
      <c r="AY613" s="162" t="s">
        <v>169</v>
      </c>
    </row>
    <row r="614" spans="2:65" s="1" customFormat="1" ht="16.5" customHeight="1">
      <c r="B614" s="35"/>
      <c r="C614" s="134" t="s">
        <v>789</v>
      </c>
      <c r="D614" s="134" t="s">
        <v>172</v>
      </c>
      <c r="E614" s="135" t="s">
        <v>790</v>
      </c>
      <c r="F614" s="136" t="s">
        <v>791</v>
      </c>
      <c r="G614" s="137" t="s">
        <v>175</v>
      </c>
      <c r="H614" s="138">
        <v>46.578000000000003</v>
      </c>
      <c r="I614" s="139"/>
      <c r="J614" s="140">
        <f>ROUND(I614*H614,2)</f>
        <v>0</v>
      </c>
      <c r="K614" s="136" t="s">
        <v>204</v>
      </c>
      <c r="L614" s="35"/>
      <c r="M614" s="141" t="s">
        <v>34</v>
      </c>
      <c r="N614" s="142" t="s">
        <v>49</v>
      </c>
      <c r="P614" s="143">
        <f>O614*H614</f>
        <v>0</v>
      </c>
      <c r="Q614" s="143">
        <v>3.2730000000000002E-2</v>
      </c>
      <c r="R614" s="143">
        <f>Q614*H614</f>
        <v>1.5244979400000003</v>
      </c>
      <c r="S614" s="143">
        <v>0</v>
      </c>
      <c r="T614" s="144">
        <f>S614*H614</f>
        <v>0</v>
      </c>
      <c r="AR614" s="145" t="s">
        <v>177</v>
      </c>
      <c r="AT614" s="145" t="s">
        <v>172</v>
      </c>
      <c r="AU614" s="145" t="s">
        <v>89</v>
      </c>
      <c r="AY614" s="19" t="s">
        <v>169</v>
      </c>
      <c r="BE614" s="146">
        <f>IF(N614="základní",J614,0)</f>
        <v>0</v>
      </c>
      <c r="BF614" s="146">
        <f>IF(N614="snížená",J614,0)</f>
        <v>0</v>
      </c>
      <c r="BG614" s="146">
        <f>IF(N614="zákl. přenesená",J614,0)</f>
        <v>0</v>
      </c>
      <c r="BH614" s="146">
        <f>IF(N614="sníž. přenesená",J614,0)</f>
        <v>0</v>
      </c>
      <c r="BI614" s="146">
        <f>IF(N614="nulová",J614,0)</f>
        <v>0</v>
      </c>
      <c r="BJ614" s="19" t="s">
        <v>83</v>
      </c>
      <c r="BK614" s="146">
        <f>ROUND(I614*H614,2)</f>
        <v>0</v>
      </c>
      <c r="BL614" s="19" t="s">
        <v>177</v>
      </c>
      <c r="BM614" s="145" t="s">
        <v>792</v>
      </c>
    </row>
    <row r="615" spans="2:65" s="1" customFormat="1" ht="11">
      <c r="B615" s="35"/>
      <c r="D615" s="168" t="s">
        <v>206</v>
      </c>
      <c r="F615" s="169" t="s">
        <v>793</v>
      </c>
      <c r="I615" s="170"/>
      <c r="L615" s="35"/>
      <c r="M615" s="171"/>
      <c r="T615" s="56"/>
      <c r="AT615" s="19" t="s">
        <v>206</v>
      </c>
      <c r="AU615" s="19" t="s">
        <v>89</v>
      </c>
    </row>
    <row r="616" spans="2:65" s="12" customFormat="1" ht="12">
      <c r="B616" s="147"/>
      <c r="D616" s="148" t="s">
        <v>179</v>
      </c>
      <c r="E616" s="149" t="s">
        <v>34</v>
      </c>
      <c r="F616" s="150" t="s">
        <v>779</v>
      </c>
      <c r="H616" s="149" t="s">
        <v>34</v>
      </c>
      <c r="I616" s="151"/>
      <c r="L616" s="147"/>
      <c r="M616" s="152"/>
      <c r="T616" s="153"/>
      <c r="AT616" s="149" t="s">
        <v>179</v>
      </c>
      <c r="AU616" s="149" t="s">
        <v>89</v>
      </c>
      <c r="AV616" s="12" t="s">
        <v>83</v>
      </c>
      <c r="AW616" s="12" t="s">
        <v>39</v>
      </c>
      <c r="AX616" s="12" t="s">
        <v>78</v>
      </c>
      <c r="AY616" s="149" t="s">
        <v>169</v>
      </c>
    </row>
    <row r="617" spans="2:65" s="13" customFormat="1" ht="12">
      <c r="B617" s="154"/>
      <c r="D617" s="148" t="s">
        <v>179</v>
      </c>
      <c r="E617" s="155" t="s">
        <v>34</v>
      </c>
      <c r="F617" s="156" t="s">
        <v>780</v>
      </c>
      <c r="H617" s="157">
        <v>4.0049999999999999</v>
      </c>
      <c r="I617" s="158"/>
      <c r="L617" s="154"/>
      <c r="M617" s="159"/>
      <c r="T617" s="160"/>
      <c r="AT617" s="155" t="s">
        <v>179</v>
      </c>
      <c r="AU617" s="155" t="s">
        <v>89</v>
      </c>
      <c r="AV617" s="13" t="s">
        <v>89</v>
      </c>
      <c r="AW617" s="13" t="s">
        <v>39</v>
      </c>
      <c r="AX617" s="13" t="s">
        <v>78</v>
      </c>
      <c r="AY617" s="155" t="s">
        <v>169</v>
      </c>
    </row>
    <row r="618" spans="2:65" s="13" customFormat="1" ht="12">
      <c r="B618" s="154"/>
      <c r="D618" s="148" t="s">
        <v>179</v>
      </c>
      <c r="E618" s="155" t="s">
        <v>34</v>
      </c>
      <c r="F618" s="156" t="s">
        <v>781</v>
      </c>
      <c r="H618" s="157">
        <v>2.9820000000000002</v>
      </c>
      <c r="I618" s="158"/>
      <c r="L618" s="154"/>
      <c r="M618" s="159"/>
      <c r="T618" s="160"/>
      <c r="AT618" s="155" t="s">
        <v>179</v>
      </c>
      <c r="AU618" s="155" t="s">
        <v>89</v>
      </c>
      <c r="AV618" s="13" t="s">
        <v>89</v>
      </c>
      <c r="AW618" s="13" t="s">
        <v>39</v>
      </c>
      <c r="AX618" s="13" t="s">
        <v>78</v>
      </c>
      <c r="AY618" s="155" t="s">
        <v>169</v>
      </c>
    </row>
    <row r="619" spans="2:65" s="13" customFormat="1" ht="12">
      <c r="B619" s="154"/>
      <c r="D619" s="148" t="s">
        <v>179</v>
      </c>
      <c r="E619" s="155" t="s">
        <v>34</v>
      </c>
      <c r="F619" s="156" t="s">
        <v>782</v>
      </c>
      <c r="H619" s="157">
        <v>2.4870000000000001</v>
      </c>
      <c r="I619" s="158"/>
      <c r="L619" s="154"/>
      <c r="M619" s="159"/>
      <c r="T619" s="160"/>
      <c r="AT619" s="155" t="s">
        <v>179</v>
      </c>
      <c r="AU619" s="155" t="s">
        <v>89</v>
      </c>
      <c r="AV619" s="13" t="s">
        <v>89</v>
      </c>
      <c r="AW619" s="13" t="s">
        <v>39</v>
      </c>
      <c r="AX619" s="13" t="s">
        <v>78</v>
      </c>
      <c r="AY619" s="155" t="s">
        <v>169</v>
      </c>
    </row>
    <row r="620" spans="2:65" s="13" customFormat="1" ht="12">
      <c r="B620" s="154"/>
      <c r="D620" s="148" t="s">
        <v>179</v>
      </c>
      <c r="E620" s="155" t="s">
        <v>34</v>
      </c>
      <c r="F620" s="156" t="s">
        <v>783</v>
      </c>
      <c r="H620" s="157">
        <v>2.0579999999999998</v>
      </c>
      <c r="I620" s="158"/>
      <c r="L620" s="154"/>
      <c r="M620" s="159"/>
      <c r="T620" s="160"/>
      <c r="AT620" s="155" t="s">
        <v>179</v>
      </c>
      <c r="AU620" s="155" t="s">
        <v>89</v>
      </c>
      <c r="AV620" s="13" t="s">
        <v>89</v>
      </c>
      <c r="AW620" s="13" t="s">
        <v>39</v>
      </c>
      <c r="AX620" s="13" t="s">
        <v>78</v>
      </c>
      <c r="AY620" s="155" t="s">
        <v>169</v>
      </c>
    </row>
    <row r="621" spans="2:65" s="13" customFormat="1" ht="12">
      <c r="B621" s="154"/>
      <c r="D621" s="148" t="s">
        <v>179</v>
      </c>
      <c r="E621" s="155" t="s">
        <v>34</v>
      </c>
      <c r="F621" s="156" t="s">
        <v>784</v>
      </c>
      <c r="H621" s="157">
        <v>1.8420000000000001</v>
      </c>
      <c r="I621" s="158"/>
      <c r="L621" s="154"/>
      <c r="M621" s="159"/>
      <c r="T621" s="160"/>
      <c r="AT621" s="155" t="s">
        <v>179</v>
      </c>
      <c r="AU621" s="155" t="s">
        <v>89</v>
      </c>
      <c r="AV621" s="13" t="s">
        <v>89</v>
      </c>
      <c r="AW621" s="13" t="s">
        <v>39</v>
      </c>
      <c r="AX621" s="13" t="s">
        <v>78</v>
      </c>
      <c r="AY621" s="155" t="s">
        <v>169</v>
      </c>
    </row>
    <row r="622" spans="2:65" s="13" customFormat="1" ht="12">
      <c r="B622" s="154"/>
      <c r="D622" s="148" t="s">
        <v>179</v>
      </c>
      <c r="E622" s="155" t="s">
        <v>34</v>
      </c>
      <c r="F622" s="156" t="s">
        <v>785</v>
      </c>
      <c r="H622" s="157">
        <v>1.68</v>
      </c>
      <c r="I622" s="158"/>
      <c r="L622" s="154"/>
      <c r="M622" s="159"/>
      <c r="T622" s="160"/>
      <c r="AT622" s="155" t="s">
        <v>179</v>
      </c>
      <c r="AU622" s="155" t="s">
        <v>89</v>
      </c>
      <c r="AV622" s="13" t="s">
        <v>89</v>
      </c>
      <c r="AW622" s="13" t="s">
        <v>39</v>
      </c>
      <c r="AX622" s="13" t="s">
        <v>78</v>
      </c>
      <c r="AY622" s="155" t="s">
        <v>169</v>
      </c>
    </row>
    <row r="623" spans="2:65" s="13" customFormat="1" ht="12">
      <c r="B623" s="154"/>
      <c r="D623" s="148" t="s">
        <v>179</v>
      </c>
      <c r="E623" s="155" t="s">
        <v>34</v>
      </c>
      <c r="F623" s="156" t="s">
        <v>786</v>
      </c>
      <c r="H623" s="157">
        <v>27.9</v>
      </c>
      <c r="I623" s="158"/>
      <c r="L623" s="154"/>
      <c r="M623" s="159"/>
      <c r="T623" s="160"/>
      <c r="AT623" s="155" t="s">
        <v>179</v>
      </c>
      <c r="AU623" s="155" t="s">
        <v>89</v>
      </c>
      <c r="AV623" s="13" t="s">
        <v>89</v>
      </c>
      <c r="AW623" s="13" t="s">
        <v>39</v>
      </c>
      <c r="AX623" s="13" t="s">
        <v>78</v>
      </c>
      <c r="AY623" s="155" t="s">
        <v>169</v>
      </c>
    </row>
    <row r="624" spans="2:65" s="13" customFormat="1" ht="12">
      <c r="B624" s="154"/>
      <c r="D624" s="148" t="s">
        <v>179</v>
      </c>
      <c r="E624" s="155" t="s">
        <v>34</v>
      </c>
      <c r="F624" s="156" t="s">
        <v>787</v>
      </c>
      <c r="H624" s="157">
        <v>2.718</v>
      </c>
      <c r="I624" s="158"/>
      <c r="L624" s="154"/>
      <c r="M624" s="159"/>
      <c r="T624" s="160"/>
      <c r="AT624" s="155" t="s">
        <v>179</v>
      </c>
      <c r="AU624" s="155" t="s">
        <v>89</v>
      </c>
      <c r="AV624" s="13" t="s">
        <v>89</v>
      </c>
      <c r="AW624" s="13" t="s">
        <v>39</v>
      </c>
      <c r="AX624" s="13" t="s">
        <v>78</v>
      </c>
      <c r="AY624" s="155" t="s">
        <v>169</v>
      </c>
    </row>
    <row r="625" spans="2:65" s="13" customFormat="1" ht="12">
      <c r="B625" s="154"/>
      <c r="D625" s="148" t="s">
        <v>179</v>
      </c>
      <c r="E625" s="155" t="s">
        <v>34</v>
      </c>
      <c r="F625" s="156" t="s">
        <v>788</v>
      </c>
      <c r="H625" s="157">
        <v>0.90600000000000003</v>
      </c>
      <c r="I625" s="158"/>
      <c r="L625" s="154"/>
      <c r="M625" s="159"/>
      <c r="T625" s="160"/>
      <c r="AT625" s="155" t="s">
        <v>179</v>
      </c>
      <c r="AU625" s="155" t="s">
        <v>89</v>
      </c>
      <c r="AV625" s="13" t="s">
        <v>89</v>
      </c>
      <c r="AW625" s="13" t="s">
        <v>39</v>
      </c>
      <c r="AX625" s="13" t="s">
        <v>78</v>
      </c>
      <c r="AY625" s="155" t="s">
        <v>169</v>
      </c>
    </row>
    <row r="626" spans="2:65" s="14" customFormat="1" ht="12">
      <c r="B626" s="161"/>
      <c r="D626" s="148" t="s">
        <v>179</v>
      </c>
      <c r="E626" s="162" t="s">
        <v>34</v>
      </c>
      <c r="F626" s="163" t="s">
        <v>195</v>
      </c>
      <c r="H626" s="164">
        <v>46.577999999999996</v>
      </c>
      <c r="I626" s="165"/>
      <c r="L626" s="161"/>
      <c r="M626" s="166"/>
      <c r="T626" s="167"/>
      <c r="AT626" s="162" t="s">
        <v>179</v>
      </c>
      <c r="AU626" s="162" t="s">
        <v>89</v>
      </c>
      <c r="AV626" s="14" t="s">
        <v>177</v>
      </c>
      <c r="AW626" s="14" t="s">
        <v>39</v>
      </c>
      <c r="AX626" s="14" t="s">
        <v>83</v>
      </c>
      <c r="AY626" s="162" t="s">
        <v>169</v>
      </c>
    </row>
    <row r="627" spans="2:65" s="1" customFormat="1" ht="44.25" customHeight="1">
      <c r="B627" s="35"/>
      <c r="C627" s="134" t="s">
        <v>794</v>
      </c>
      <c r="D627" s="134" t="s">
        <v>172</v>
      </c>
      <c r="E627" s="135" t="s">
        <v>795</v>
      </c>
      <c r="F627" s="136" t="s">
        <v>796</v>
      </c>
      <c r="G627" s="137" t="s">
        <v>175</v>
      </c>
      <c r="H627" s="138">
        <v>2009.2280000000001</v>
      </c>
      <c r="I627" s="139"/>
      <c r="J627" s="140">
        <f>ROUND(I627*H627,2)</f>
        <v>0</v>
      </c>
      <c r="K627" s="136" t="s">
        <v>204</v>
      </c>
      <c r="L627" s="35"/>
      <c r="M627" s="141" t="s">
        <v>34</v>
      </c>
      <c r="N627" s="142" t="s">
        <v>49</v>
      </c>
      <c r="P627" s="143">
        <f>O627*H627</f>
        <v>0</v>
      </c>
      <c r="Q627" s="143">
        <v>1.8380000000000001E-2</v>
      </c>
      <c r="R627" s="143">
        <f>Q627*H627</f>
        <v>36.92961064</v>
      </c>
      <c r="S627" s="143">
        <v>0</v>
      </c>
      <c r="T627" s="144">
        <f>S627*H627</f>
        <v>0</v>
      </c>
      <c r="AR627" s="145" t="s">
        <v>177</v>
      </c>
      <c r="AT627" s="145" t="s">
        <v>172</v>
      </c>
      <c r="AU627" s="145" t="s">
        <v>89</v>
      </c>
      <c r="AY627" s="19" t="s">
        <v>169</v>
      </c>
      <c r="BE627" s="146">
        <f>IF(N627="základní",J627,0)</f>
        <v>0</v>
      </c>
      <c r="BF627" s="146">
        <f>IF(N627="snížená",J627,0)</f>
        <v>0</v>
      </c>
      <c r="BG627" s="146">
        <f>IF(N627="zákl. přenesená",J627,0)</f>
        <v>0</v>
      </c>
      <c r="BH627" s="146">
        <f>IF(N627="sníž. přenesená",J627,0)</f>
        <v>0</v>
      </c>
      <c r="BI627" s="146">
        <f>IF(N627="nulová",J627,0)</f>
        <v>0</v>
      </c>
      <c r="BJ627" s="19" t="s">
        <v>83</v>
      </c>
      <c r="BK627" s="146">
        <f>ROUND(I627*H627,2)</f>
        <v>0</v>
      </c>
      <c r="BL627" s="19" t="s">
        <v>177</v>
      </c>
      <c r="BM627" s="145" t="s">
        <v>797</v>
      </c>
    </row>
    <row r="628" spans="2:65" s="1" customFormat="1" ht="11">
      <c r="B628" s="35"/>
      <c r="D628" s="168" t="s">
        <v>206</v>
      </c>
      <c r="F628" s="169" t="s">
        <v>798</v>
      </c>
      <c r="I628" s="170"/>
      <c r="L628" s="35"/>
      <c r="M628" s="171"/>
      <c r="T628" s="56"/>
      <c r="AT628" s="19" t="s">
        <v>206</v>
      </c>
      <c r="AU628" s="19" t="s">
        <v>89</v>
      </c>
    </row>
    <row r="629" spans="2:65" s="1" customFormat="1" ht="44.25" customHeight="1">
      <c r="B629" s="35"/>
      <c r="C629" s="134" t="s">
        <v>799</v>
      </c>
      <c r="D629" s="134" t="s">
        <v>172</v>
      </c>
      <c r="E629" s="135" t="s">
        <v>800</v>
      </c>
      <c r="F629" s="136" t="s">
        <v>801</v>
      </c>
      <c r="G629" s="137" t="s">
        <v>175</v>
      </c>
      <c r="H629" s="138">
        <v>6027.84</v>
      </c>
      <c r="I629" s="139"/>
      <c r="J629" s="140">
        <f>ROUND(I629*H629,2)</f>
        <v>0</v>
      </c>
      <c r="K629" s="136" t="s">
        <v>204</v>
      </c>
      <c r="L629" s="35"/>
      <c r="M629" s="141" t="s">
        <v>34</v>
      </c>
      <c r="N629" s="142" t="s">
        <v>49</v>
      </c>
      <c r="P629" s="143">
        <f>O629*H629</f>
        <v>0</v>
      </c>
      <c r="Q629" s="143">
        <v>7.9000000000000008E-3</v>
      </c>
      <c r="R629" s="143">
        <f>Q629*H629</f>
        <v>47.619936000000003</v>
      </c>
      <c r="S629" s="143">
        <v>0</v>
      </c>
      <c r="T629" s="144">
        <f>S629*H629</f>
        <v>0</v>
      </c>
      <c r="AR629" s="145" t="s">
        <v>177</v>
      </c>
      <c r="AT629" s="145" t="s">
        <v>172</v>
      </c>
      <c r="AU629" s="145" t="s">
        <v>89</v>
      </c>
      <c r="AY629" s="19" t="s">
        <v>169</v>
      </c>
      <c r="BE629" s="146">
        <f>IF(N629="základní",J629,0)</f>
        <v>0</v>
      </c>
      <c r="BF629" s="146">
        <f>IF(N629="snížená",J629,0)</f>
        <v>0</v>
      </c>
      <c r="BG629" s="146">
        <f>IF(N629="zákl. přenesená",J629,0)</f>
        <v>0</v>
      </c>
      <c r="BH629" s="146">
        <f>IF(N629="sníž. přenesená",J629,0)</f>
        <v>0</v>
      </c>
      <c r="BI629" s="146">
        <f>IF(N629="nulová",J629,0)</f>
        <v>0</v>
      </c>
      <c r="BJ629" s="19" t="s">
        <v>83</v>
      </c>
      <c r="BK629" s="146">
        <f>ROUND(I629*H629,2)</f>
        <v>0</v>
      </c>
      <c r="BL629" s="19" t="s">
        <v>177</v>
      </c>
      <c r="BM629" s="145" t="s">
        <v>802</v>
      </c>
    </row>
    <row r="630" spans="2:65" s="1" customFormat="1" ht="11">
      <c r="B630" s="35"/>
      <c r="D630" s="168" t="s">
        <v>206</v>
      </c>
      <c r="F630" s="169" t="s">
        <v>803</v>
      </c>
      <c r="I630" s="170"/>
      <c r="L630" s="35"/>
      <c r="M630" s="171"/>
      <c r="T630" s="56"/>
      <c r="AT630" s="19" t="s">
        <v>206</v>
      </c>
      <c r="AU630" s="19" t="s">
        <v>89</v>
      </c>
    </row>
    <row r="631" spans="2:65" s="13" customFormat="1" ht="12">
      <c r="B631" s="154"/>
      <c r="D631" s="148" t="s">
        <v>179</v>
      </c>
      <c r="E631" s="155" t="s">
        <v>34</v>
      </c>
      <c r="F631" s="156" t="s">
        <v>804</v>
      </c>
      <c r="H631" s="157">
        <v>6027.84</v>
      </c>
      <c r="I631" s="158"/>
      <c r="L631" s="154"/>
      <c r="M631" s="159"/>
      <c r="T631" s="160"/>
      <c r="AT631" s="155" t="s">
        <v>179</v>
      </c>
      <c r="AU631" s="155" t="s">
        <v>89</v>
      </c>
      <c r="AV631" s="13" t="s">
        <v>89</v>
      </c>
      <c r="AW631" s="13" t="s">
        <v>39</v>
      </c>
      <c r="AX631" s="13" t="s">
        <v>78</v>
      </c>
      <c r="AY631" s="155" t="s">
        <v>169</v>
      </c>
    </row>
    <row r="632" spans="2:65" s="14" customFormat="1" ht="12">
      <c r="B632" s="161"/>
      <c r="D632" s="148" t="s">
        <v>179</v>
      </c>
      <c r="E632" s="162" t="s">
        <v>34</v>
      </c>
      <c r="F632" s="163" t="s">
        <v>195</v>
      </c>
      <c r="H632" s="164">
        <v>6027.84</v>
      </c>
      <c r="I632" s="165"/>
      <c r="L632" s="161"/>
      <c r="M632" s="166"/>
      <c r="T632" s="167"/>
      <c r="AT632" s="162" t="s">
        <v>179</v>
      </c>
      <c r="AU632" s="162" t="s">
        <v>89</v>
      </c>
      <c r="AV632" s="14" t="s">
        <v>177</v>
      </c>
      <c r="AW632" s="14" t="s">
        <v>39</v>
      </c>
      <c r="AX632" s="14" t="s">
        <v>83</v>
      </c>
      <c r="AY632" s="162" t="s">
        <v>169</v>
      </c>
    </row>
    <row r="633" spans="2:65" s="1" customFormat="1" ht="33" customHeight="1">
      <c r="B633" s="35"/>
      <c r="C633" s="134" t="s">
        <v>805</v>
      </c>
      <c r="D633" s="134" t="s">
        <v>172</v>
      </c>
      <c r="E633" s="135" t="s">
        <v>806</v>
      </c>
      <c r="F633" s="136" t="s">
        <v>807</v>
      </c>
      <c r="G633" s="137" t="s">
        <v>175</v>
      </c>
      <c r="H633" s="138">
        <v>44.3</v>
      </c>
      <c r="I633" s="139"/>
      <c r="J633" s="140">
        <f>ROUND(I633*H633,2)</f>
        <v>0</v>
      </c>
      <c r="K633" s="136" t="s">
        <v>204</v>
      </c>
      <c r="L633" s="35"/>
      <c r="M633" s="141" t="s">
        <v>34</v>
      </c>
      <c r="N633" s="142" t="s">
        <v>49</v>
      </c>
      <c r="P633" s="143">
        <f>O633*H633</f>
        <v>0</v>
      </c>
      <c r="Q633" s="143">
        <v>7.3499999999999998E-3</v>
      </c>
      <c r="R633" s="143">
        <f>Q633*H633</f>
        <v>0.32560499999999998</v>
      </c>
      <c r="S633" s="143">
        <v>0</v>
      </c>
      <c r="T633" s="144">
        <f>S633*H633</f>
        <v>0</v>
      </c>
      <c r="AR633" s="145" t="s">
        <v>177</v>
      </c>
      <c r="AT633" s="145" t="s">
        <v>172</v>
      </c>
      <c r="AU633" s="145" t="s">
        <v>89</v>
      </c>
      <c r="AY633" s="19" t="s">
        <v>169</v>
      </c>
      <c r="BE633" s="146">
        <f>IF(N633="základní",J633,0)</f>
        <v>0</v>
      </c>
      <c r="BF633" s="146">
        <f>IF(N633="snížená",J633,0)</f>
        <v>0</v>
      </c>
      <c r="BG633" s="146">
        <f>IF(N633="zákl. přenesená",J633,0)</f>
        <v>0</v>
      </c>
      <c r="BH633" s="146">
        <f>IF(N633="sníž. přenesená",J633,0)</f>
        <v>0</v>
      </c>
      <c r="BI633" s="146">
        <f>IF(N633="nulová",J633,0)</f>
        <v>0</v>
      </c>
      <c r="BJ633" s="19" t="s">
        <v>83</v>
      </c>
      <c r="BK633" s="146">
        <f>ROUND(I633*H633,2)</f>
        <v>0</v>
      </c>
      <c r="BL633" s="19" t="s">
        <v>177</v>
      </c>
      <c r="BM633" s="145" t="s">
        <v>808</v>
      </c>
    </row>
    <row r="634" spans="2:65" s="1" customFormat="1" ht="11">
      <c r="B634" s="35"/>
      <c r="D634" s="168" t="s">
        <v>206</v>
      </c>
      <c r="F634" s="169" t="s">
        <v>809</v>
      </c>
      <c r="I634" s="170"/>
      <c r="L634" s="35"/>
      <c r="M634" s="171"/>
      <c r="T634" s="56"/>
      <c r="AT634" s="19" t="s">
        <v>206</v>
      </c>
      <c r="AU634" s="19" t="s">
        <v>89</v>
      </c>
    </row>
    <row r="635" spans="2:65" s="12" customFormat="1" ht="12">
      <c r="B635" s="147"/>
      <c r="D635" s="148" t="s">
        <v>179</v>
      </c>
      <c r="E635" s="149" t="s">
        <v>34</v>
      </c>
      <c r="F635" s="150" t="s">
        <v>810</v>
      </c>
      <c r="H635" s="149" t="s">
        <v>34</v>
      </c>
      <c r="I635" s="151"/>
      <c r="L635" s="147"/>
      <c r="M635" s="152"/>
      <c r="T635" s="153"/>
      <c r="AT635" s="149" t="s">
        <v>179</v>
      </c>
      <c r="AU635" s="149" t="s">
        <v>89</v>
      </c>
      <c r="AV635" s="12" t="s">
        <v>83</v>
      </c>
      <c r="AW635" s="12" t="s">
        <v>39</v>
      </c>
      <c r="AX635" s="12" t="s">
        <v>78</v>
      </c>
      <c r="AY635" s="149" t="s">
        <v>169</v>
      </c>
    </row>
    <row r="636" spans="2:65" s="13" customFormat="1" ht="12">
      <c r="B636" s="154"/>
      <c r="D636" s="148" t="s">
        <v>179</v>
      </c>
      <c r="E636" s="155" t="s">
        <v>34</v>
      </c>
      <c r="F636" s="156" t="s">
        <v>811</v>
      </c>
      <c r="H636" s="157">
        <v>44.3</v>
      </c>
      <c r="I636" s="158"/>
      <c r="L636" s="154"/>
      <c r="M636" s="159"/>
      <c r="T636" s="160"/>
      <c r="AT636" s="155" t="s">
        <v>179</v>
      </c>
      <c r="AU636" s="155" t="s">
        <v>89</v>
      </c>
      <c r="AV636" s="13" t="s">
        <v>89</v>
      </c>
      <c r="AW636" s="13" t="s">
        <v>39</v>
      </c>
      <c r="AX636" s="13" t="s">
        <v>83</v>
      </c>
      <c r="AY636" s="155" t="s">
        <v>169</v>
      </c>
    </row>
    <row r="637" spans="2:65" s="1" customFormat="1" ht="24.25" customHeight="1">
      <c r="B637" s="35"/>
      <c r="C637" s="134" t="s">
        <v>812</v>
      </c>
      <c r="D637" s="134" t="s">
        <v>172</v>
      </c>
      <c r="E637" s="135" t="s">
        <v>813</v>
      </c>
      <c r="F637" s="136" t="s">
        <v>814</v>
      </c>
      <c r="G637" s="137" t="s">
        <v>175</v>
      </c>
      <c r="H637" s="138">
        <v>44.3</v>
      </c>
      <c r="I637" s="139"/>
      <c r="J637" s="140">
        <f>ROUND(I637*H637,2)</f>
        <v>0</v>
      </c>
      <c r="K637" s="136" t="s">
        <v>204</v>
      </c>
      <c r="L637" s="35"/>
      <c r="M637" s="141" t="s">
        <v>34</v>
      </c>
      <c r="N637" s="142" t="s">
        <v>49</v>
      </c>
      <c r="P637" s="143">
        <f>O637*H637</f>
        <v>0</v>
      </c>
      <c r="Q637" s="143">
        <v>2.5999999999999998E-4</v>
      </c>
      <c r="R637" s="143">
        <f>Q637*H637</f>
        <v>1.1517999999999999E-2</v>
      </c>
      <c r="S637" s="143">
        <v>0</v>
      </c>
      <c r="T637" s="144">
        <f>S637*H637</f>
        <v>0</v>
      </c>
      <c r="AR637" s="145" t="s">
        <v>177</v>
      </c>
      <c r="AT637" s="145" t="s">
        <v>172</v>
      </c>
      <c r="AU637" s="145" t="s">
        <v>89</v>
      </c>
      <c r="AY637" s="19" t="s">
        <v>169</v>
      </c>
      <c r="BE637" s="146">
        <f>IF(N637="základní",J637,0)</f>
        <v>0</v>
      </c>
      <c r="BF637" s="146">
        <f>IF(N637="snížená",J637,0)</f>
        <v>0</v>
      </c>
      <c r="BG637" s="146">
        <f>IF(N637="zákl. přenesená",J637,0)</f>
        <v>0</v>
      </c>
      <c r="BH637" s="146">
        <f>IF(N637="sníž. přenesená",J637,0)</f>
        <v>0</v>
      </c>
      <c r="BI637" s="146">
        <f>IF(N637="nulová",J637,0)</f>
        <v>0</v>
      </c>
      <c r="BJ637" s="19" t="s">
        <v>83</v>
      </c>
      <c r="BK637" s="146">
        <f>ROUND(I637*H637,2)</f>
        <v>0</v>
      </c>
      <c r="BL637" s="19" t="s">
        <v>177</v>
      </c>
      <c r="BM637" s="145" t="s">
        <v>815</v>
      </c>
    </row>
    <row r="638" spans="2:65" s="1" customFormat="1" ht="11">
      <c r="B638" s="35"/>
      <c r="D638" s="168" t="s">
        <v>206</v>
      </c>
      <c r="F638" s="169" t="s">
        <v>816</v>
      </c>
      <c r="I638" s="170"/>
      <c r="L638" s="35"/>
      <c r="M638" s="171"/>
      <c r="T638" s="56"/>
      <c r="AT638" s="19" t="s">
        <v>206</v>
      </c>
      <c r="AU638" s="19" t="s">
        <v>89</v>
      </c>
    </row>
    <row r="639" spans="2:65" s="1" customFormat="1" ht="37.75" customHeight="1">
      <c r="B639" s="35"/>
      <c r="C639" s="134" t="s">
        <v>443</v>
      </c>
      <c r="D639" s="134" t="s">
        <v>172</v>
      </c>
      <c r="E639" s="135" t="s">
        <v>817</v>
      </c>
      <c r="F639" s="136" t="s">
        <v>818</v>
      </c>
      <c r="G639" s="137" t="s">
        <v>175</v>
      </c>
      <c r="H639" s="138">
        <v>44.3</v>
      </c>
      <c r="I639" s="139"/>
      <c r="J639" s="140">
        <f>ROUND(I639*H639,2)</f>
        <v>0</v>
      </c>
      <c r="K639" s="136" t="s">
        <v>204</v>
      </c>
      <c r="L639" s="35"/>
      <c r="M639" s="141" t="s">
        <v>34</v>
      </c>
      <c r="N639" s="142" t="s">
        <v>49</v>
      </c>
      <c r="P639" s="143">
        <f>O639*H639</f>
        <v>0</v>
      </c>
      <c r="Q639" s="143">
        <v>2.0480000000000002E-2</v>
      </c>
      <c r="R639" s="143">
        <f>Q639*H639</f>
        <v>0.90726400000000007</v>
      </c>
      <c r="S639" s="143">
        <v>0</v>
      </c>
      <c r="T639" s="144">
        <f>S639*H639</f>
        <v>0</v>
      </c>
      <c r="AR639" s="145" t="s">
        <v>177</v>
      </c>
      <c r="AT639" s="145" t="s">
        <v>172</v>
      </c>
      <c r="AU639" s="145" t="s">
        <v>89</v>
      </c>
      <c r="AY639" s="19" t="s">
        <v>169</v>
      </c>
      <c r="BE639" s="146">
        <f>IF(N639="základní",J639,0)</f>
        <v>0</v>
      </c>
      <c r="BF639" s="146">
        <f>IF(N639="snížená",J639,0)</f>
        <v>0</v>
      </c>
      <c r="BG639" s="146">
        <f>IF(N639="zákl. přenesená",J639,0)</f>
        <v>0</v>
      </c>
      <c r="BH639" s="146">
        <f>IF(N639="sníž. přenesená",J639,0)</f>
        <v>0</v>
      </c>
      <c r="BI639" s="146">
        <f>IF(N639="nulová",J639,0)</f>
        <v>0</v>
      </c>
      <c r="BJ639" s="19" t="s">
        <v>83</v>
      </c>
      <c r="BK639" s="146">
        <f>ROUND(I639*H639,2)</f>
        <v>0</v>
      </c>
      <c r="BL639" s="19" t="s">
        <v>177</v>
      </c>
      <c r="BM639" s="145" t="s">
        <v>819</v>
      </c>
    </row>
    <row r="640" spans="2:65" s="1" customFormat="1" ht="11">
      <c r="B640" s="35"/>
      <c r="D640" s="168" t="s">
        <v>206</v>
      </c>
      <c r="F640" s="169" t="s">
        <v>820</v>
      </c>
      <c r="I640" s="170"/>
      <c r="L640" s="35"/>
      <c r="M640" s="171"/>
      <c r="T640" s="56"/>
      <c r="AT640" s="19" t="s">
        <v>206</v>
      </c>
      <c r="AU640" s="19" t="s">
        <v>89</v>
      </c>
    </row>
    <row r="641" spans="2:65" s="1" customFormat="1" ht="33" customHeight="1">
      <c r="B641" s="35"/>
      <c r="C641" s="134" t="s">
        <v>821</v>
      </c>
      <c r="D641" s="134" t="s">
        <v>172</v>
      </c>
      <c r="E641" s="135" t="s">
        <v>822</v>
      </c>
      <c r="F641" s="136" t="s">
        <v>823</v>
      </c>
      <c r="G641" s="137" t="s">
        <v>175</v>
      </c>
      <c r="H641" s="138">
        <v>44.3</v>
      </c>
      <c r="I641" s="139"/>
      <c r="J641" s="140">
        <f>ROUND(I641*H641,2)</f>
        <v>0</v>
      </c>
      <c r="K641" s="136" t="s">
        <v>204</v>
      </c>
      <c r="L641" s="35"/>
      <c r="M641" s="141" t="s">
        <v>34</v>
      </c>
      <c r="N641" s="142" t="s">
        <v>49</v>
      </c>
      <c r="P641" s="143">
        <f>O641*H641</f>
        <v>0</v>
      </c>
      <c r="Q641" s="143">
        <v>4.3800000000000002E-3</v>
      </c>
      <c r="R641" s="143">
        <f>Q641*H641</f>
        <v>0.19403399999999998</v>
      </c>
      <c r="S641" s="143">
        <v>0</v>
      </c>
      <c r="T641" s="144">
        <f>S641*H641</f>
        <v>0</v>
      </c>
      <c r="AR641" s="145" t="s">
        <v>177</v>
      </c>
      <c r="AT641" s="145" t="s">
        <v>172</v>
      </c>
      <c r="AU641" s="145" t="s">
        <v>89</v>
      </c>
      <c r="AY641" s="19" t="s">
        <v>169</v>
      </c>
      <c r="BE641" s="146">
        <f>IF(N641="základní",J641,0)</f>
        <v>0</v>
      </c>
      <c r="BF641" s="146">
        <f>IF(N641="snížená",J641,0)</f>
        <v>0</v>
      </c>
      <c r="BG641" s="146">
        <f>IF(N641="zákl. přenesená",J641,0)</f>
        <v>0</v>
      </c>
      <c r="BH641" s="146">
        <f>IF(N641="sníž. přenesená",J641,0)</f>
        <v>0</v>
      </c>
      <c r="BI641" s="146">
        <f>IF(N641="nulová",J641,0)</f>
        <v>0</v>
      </c>
      <c r="BJ641" s="19" t="s">
        <v>83</v>
      </c>
      <c r="BK641" s="146">
        <f>ROUND(I641*H641,2)</f>
        <v>0</v>
      </c>
      <c r="BL641" s="19" t="s">
        <v>177</v>
      </c>
      <c r="BM641" s="145" t="s">
        <v>824</v>
      </c>
    </row>
    <row r="642" spans="2:65" s="1" customFormat="1" ht="11">
      <c r="B642" s="35"/>
      <c r="D642" s="168" t="s">
        <v>206</v>
      </c>
      <c r="F642" s="169" t="s">
        <v>825</v>
      </c>
      <c r="I642" s="170"/>
      <c r="L642" s="35"/>
      <c r="M642" s="171"/>
      <c r="T642" s="56"/>
      <c r="AT642" s="19" t="s">
        <v>206</v>
      </c>
      <c r="AU642" s="19" t="s">
        <v>89</v>
      </c>
    </row>
    <row r="643" spans="2:65" s="1" customFormat="1" ht="44.25" customHeight="1">
      <c r="B643" s="35"/>
      <c r="C643" s="134" t="s">
        <v>826</v>
      </c>
      <c r="D643" s="134" t="s">
        <v>172</v>
      </c>
      <c r="E643" s="135" t="s">
        <v>827</v>
      </c>
      <c r="F643" s="136" t="s">
        <v>828</v>
      </c>
      <c r="G643" s="137" t="s">
        <v>434</v>
      </c>
      <c r="H643" s="138">
        <v>15</v>
      </c>
      <c r="I643" s="139"/>
      <c r="J643" s="140">
        <f>ROUND(I643*H643,2)</f>
        <v>0</v>
      </c>
      <c r="K643" s="136" t="s">
        <v>204</v>
      </c>
      <c r="L643" s="35"/>
      <c r="M643" s="141" t="s">
        <v>34</v>
      </c>
      <c r="N643" s="142" t="s">
        <v>49</v>
      </c>
      <c r="P643" s="143">
        <f>O643*H643</f>
        <v>0</v>
      </c>
      <c r="Q643" s="143">
        <v>0</v>
      </c>
      <c r="R643" s="143">
        <f>Q643*H643</f>
        <v>0</v>
      </c>
      <c r="S643" s="143">
        <v>0</v>
      </c>
      <c r="T643" s="144">
        <f>S643*H643</f>
        <v>0</v>
      </c>
      <c r="AR643" s="145" t="s">
        <v>177</v>
      </c>
      <c r="AT643" s="145" t="s">
        <v>172</v>
      </c>
      <c r="AU643" s="145" t="s">
        <v>89</v>
      </c>
      <c r="AY643" s="19" t="s">
        <v>169</v>
      </c>
      <c r="BE643" s="146">
        <f>IF(N643="základní",J643,0)</f>
        <v>0</v>
      </c>
      <c r="BF643" s="146">
        <f>IF(N643="snížená",J643,0)</f>
        <v>0</v>
      </c>
      <c r="BG643" s="146">
        <f>IF(N643="zákl. přenesená",J643,0)</f>
        <v>0</v>
      </c>
      <c r="BH643" s="146">
        <f>IF(N643="sníž. přenesená",J643,0)</f>
        <v>0</v>
      </c>
      <c r="BI643" s="146">
        <f>IF(N643="nulová",J643,0)</f>
        <v>0</v>
      </c>
      <c r="BJ643" s="19" t="s">
        <v>83</v>
      </c>
      <c r="BK643" s="146">
        <f>ROUND(I643*H643,2)</f>
        <v>0</v>
      </c>
      <c r="BL643" s="19" t="s">
        <v>177</v>
      </c>
      <c r="BM643" s="145" t="s">
        <v>829</v>
      </c>
    </row>
    <row r="644" spans="2:65" s="1" customFormat="1" ht="11">
      <c r="B644" s="35"/>
      <c r="D644" s="168" t="s">
        <v>206</v>
      </c>
      <c r="F644" s="169" t="s">
        <v>830</v>
      </c>
      <c r="I644" s="170"/>
      <c r="L644" s="35"/>
      <c r="M644" s="171"/>
      <c r="T644" s="56"/>
      <c r="AT644" s="19" t="s">
        <v>206</v>
      </c>
      <c r="AU644" s="19" t="s">
        <v>89</v>
      </c>
    </row>
    <row r="645" spans="2:65" s="1" customFormat="1" ht="16.5" customHeight="1">
      <c r="B645" s="35"/>
      <c r="C645" s="172" t="s">
        <v>831</v>
      </c>
      <c r="D645" s="172" t="s">
        <v>288</v>
      </c>
      <c r="E645" s="173" t="s">
        <v>832</v>
      </c>
      <c r="F645" s="174" t="s">
        <v>833</v>
      </c>
      <c r="G645" s="175" t="s">
        <v>434</v>
      </c>
      <c r="H645" s="176">
        <v>15.75</v>
      </c>
      <c r="I645" s="177"/>
      <c r="J645" s="178">
        <f>ROUND(I645*H645,2)</f>
        <v>0</v>
      </c>
      <c r="K645" s="174" t="s">
        <v>204</v>
      </c>
      <c r="L645" s="179"/>
      <c r="M645" s="180" t="s">
        <v>34</v>
      </c>
      <c r="N645" s="181" t="s">
        <v>49</v>
      </c>
      <c r="P645" s="143">
        <f>O645*H645</f>
        <v>0</v>
      </c>
      <c r="Q645" s="143">
        <v>1E-4</v>
      </c>
      <c r="R645" s="143">
        <f>Q645*H645</f>
        <v>1.575E-3</v>
      </c>
      <c r="S645" s="143">
        <v>0</v>
      </c>
      <c r="T645" s="144">
        <f>S645*H645</f>
        <v>0</v>
      </c>
      <c r="AR645" s="145" t="s">
        <v>225</v>
      </c>
      <c r="AT645" s="145" t="s">
        <v>288</v>
      </c>
      <c r="AU645" s="145" t="s">
        <v>89</v>
      </c>
      <c r="AY645" s="19" t="s">
        <v>169</v>
      </c>
      <c r="BE645" s="146">
        <f>IF(N645="základní",J645,0)</f>
        <v>0</v>
      </c>
      <c r="BF645" s="146">
        <f>IF(N645="snížená",J645,0)</f>
        <v>0</v>
      </c>
      <c r="BG645" s="146">
        <f>IF(N645="zákl. přenesená",J645,0)</f>
        <v>0</v>
      </c>
      <c r="BH645" s="146">
        <f>IF(N645="sníž. přenesená",J645,0)</f>
        <v>0</v>
      </c>
      <c r="BI645" s="146">
        <f>IF(N645="nulová",J645,0)</f>
        <v>0</v>
      </c>
      <c r="BJ645" s="19" t="s">
        <v>83</v>
      </c>
      <c r="BK645" s="146">
        <f>ROUND(I645*H645,2)</f>
        <v>0</v>
      </c>
      <c r="BL645" s="19" t="s">
        <v>177</v>
      </c>
      <c r="BM645" s="145" t="s">
        <v>834</v>
      </c>
    </row>
    <row r="646" spans="2:65" s="13" customFormat="1" ht="12">
      <c r="B646" s="154"/>
      <c r="D646" s="148" t="s">
        <v>179</v>
      </c>
      <c r="E646" s="155" t="s">
        <v>34</v>
      </c>
      <c r="F646" s="156" t="s">
        <v>835</v>
      </c>
      <c r="H646" s="157">
        <v>15.75</v>
      </c>
      <c r="I646" s="158"/>
      <c r="L646" s="154"/>
      <c r="M646" s="159"/>
      <c r="T646" s="160"/>
      <c r="AT646" s="155" t="s">
        <v>179</v>
      </c>
      <c r="AU646" s="155" t="s">
        <v>89</v>
      </c>
      <c r="AV646" s="13" t="s">
        <v>89</v>
      </c>
      <c r="AW646" s="13" t="s">
        <v>39</v>
      </c>
      <c r="AX646" s="13" t="s">
        <v>83</v>
      </c>
      <c r="AY646" s="155" t="s">
        <v>169</v>
      </c>
    </row>
    <row r="647" spans="2:65" s="1" customFormat="1" ht="62.75" customHeight="1">
      <c r="B647" s="35"/>
      <c r="C647" s="134" t="s">
        <v>836</v>
      </c>
      <c r="D647" s="134" t="s">
        <v>172</v>
      </c>
      <c r="E647" s="135" t="s">
        <v>837</v>
      </c>
      <c r="F647" s="136" t="s">
        <v>838</v>
      </c>
      <c r="G647" s="137" t="s">
        <v>175</v>
      </c>
      <c r="H647" s="138">
        <v>44.3</v>
      </c>
      <c r="I647" s="139"/>
      <c r="J647" s="140">
        <f>ROUND(I647*H647,2)</f>
        <v>0</v>
      </c>
      <c r="K647" s="136" t="s">
        <v>204</v>
      </c>
      <c r="L647" s="35"/>
      <c r="M647" s="141" t="s">
        <v>34</v>
      </c>
      <c r="N647" s="142" t="s">
        <v>49</v>
      </c>
      <c r="P647" s="143">
        <f>O647*H647</f>
        <v>0</v>
      </c>
      <c r="Q647" s="143">
        <v>1.171E-2</v>
      </c>
      <c r="R647" s="143">
        <f>Q647*H647</f>
        <v>0.51875299999999991</v>
      </c>
      <c r="S647" s="143">
        <v>0</v>
      </c>
      <c r="T647" s="144">
        <f>S647*H647</f>
        <v>0</v>
      </c>
      <c r="AR647" s="145" t="s">
        <v>177</v>
      </c>
      <c r="AT647" s="145" t="s">
        <v>172</v>
      </c>
      <c r="AU647" s="145" t="s">
        <v>89</v>
      </c>
      <c r="AY647" s="19" t="s">
        <v>169</v>
      </c>
      <c r="BE647" s="146">
        <f>IF(N647="základní",J647,0)</f>
        <v>0</v>
      </c>
      <c r="BF647" s="146">
        <f>IF(N647="snížená",J647,0)</f>
        <v>0</v>
      </c>
      <c r="BG647" s="146">
        <f>IF(N647="zákl. přenesená",J647,0)</f>
        <v>0</v>
      </c>
      <c r="BH647" s="146">
        <f>IF(N647="sníž. přenesená",J647,0)</f>
        <v>0</v>
      </c>
      <c r="BI647" s="146">
        <f>IF(N647="nulová",J647,0)</f>
        <v>0</v>
      </c>
      <c r="BJ647" s="19" t="s">
        <v>83</v>
      </c>
      <c r="BK647" s="146">
        <f>ROUND(I647*H647,2)</f>
        <v>0</v>
      </c>
      <c r="BL647" s="19" t="s">
        <v>177</v>
      </c>
      <c r="BM647" s="145" t="s">
        <v>839</v>
      </c>
    </row>
    <row r="648" spans="2:65" s="1" customFormat="1" ht="11">
      <c r="B648" s="35"/>
      <c r="D648" s="168" t="s">
        <v>206</v>
      </c>
      <c r="F648" s="169" t="s">
        <v>840</v>
      </c>
      <c r="I648" s="170"/>
      <c r="L648" s="35"/>
      <c r="M648" s="171"/>
      <c r="T648" s="56"/>
      <c r="AT648" s="19" t="s">
        <v>206</v>
      </c>
      <c r="AU648" s="19" t="s">
        <v>89</v>
      </c>
    </row>
    <row r="649" spans="2:65" s="12" customFormat="1" ht="12">
      <c r="B649" s="147"/>
      <c r="D649" s="148" t="s">
        <v>179</v>
      </c>
      <c r="E649" s="149" t="s">
        <v>34</v>
      </c>
      <c r="F649" s="150" t="s">
        <v>841</v>
      </c>
      <c r="H649" s="149" t="s">
        <v>34</v>
      </c>
      <c r="I649" s="151"/>
      <c r="L649" s="147"/>
      <c r="M649" s="152"/>
      <c r="T649" s="153"/>
      <c r="AT649" s="149" t="s">
        <v>179</v>
      </c>
      <c r="AU649" s="149" t="s">
        <v>89</v>
      </c>
      <c r="AV649" s="12" t="s">
        <v>83</v>
      </c>
      <c r="AW649" s="12" t="s">
        <v>39</v>
      </c>
      <c r="AX649" s="12" t="s">
        <v>78</v>
      </c>
      <c r="AY649" s="149" t="s">
        <v>169</v>
      </c>
    </row>
    <row r="650" spans="2:65" s="13" customFormat="1" ht="12">
      <c r="B650" s="154"/>
      <c r="D650" s="148" t="s">
        <v>179</v>
      </c>
      <c r="E650" s="155" t="s">
        <v>34</v>
      </c>
      <c r="F650" s="156" t="s">
        <v>811</v>
      </c>
      <c r="H650" s="157">
        <v>44.3</v>
      </c>
      <c r="I650" s="158"/>
      <c r="L650" s="154"/>
      <c r="M650" s="159"/>
      <c r="T650" s="160"/>
      <c r="AT650" s="155" t="s">
        <v>179</v>
      </c>
      <c r="AU650" s="155" t="s">
        <v>89</v>
      </c>
      <c r="AV650" s="13" t="s">
        <v>89</v>
      </c>
      <c r="AW650" s="13" t="s">
        <v>39</v>
      </c>
      <c r="AX650" s="13" t="s">
        <v>78</v>
      </c>
      <c r="AY650" s="155" t="s">
        <v>169</v>
      </c>
    </row>
    <row r="651" spans="2:65" s="14" customFormat="1" ht="12">
      <c r="B651" s="161"/>
      <c r="D651" s="148" t="s">
        <v>179</v>
      </c>
      <c r="E651" s="162" t="s">
        <v>34</v>
      </c>
      <c r="F651" s="163" t="s">
        <v>195</v>
      </c>
      <c r="H651" s="164">
        <v>44.3</v>
      </c>
      <c r="I651" s="165"/>
      <c r="L651" s="161"/>
      <c r="M651" s="166"/>
      <c r="T651" s="167"/>
      <c r="AT651" s="162" t="s">
        <v>179</v>
      </c>
      <c r="AU651" s="162" t="s">
        <v>89</v>
      </c>
      <c r="AV651" s="14" t="s">
        <v>177</v>
      </c>
      <c r="AW651" s="14" t="s">
        <v>39</v>
      </c>
      <c r="AX651" s="14" t="s">
        <v>83</v>
      </c>
      <c r="AY651" s="162" t="s">
        <v>169</v>
      </c>
    </row>
    <row r="652" spans="2:65" s="1" customFormat="1" ht="24.25" customHeight="1">
      <c r="B652" s="35"/>
      <c r="C652" s="172" t="s">
        <v>842</v>
      </c>
      <c r="D652" s="172" t="s">
        <v>288</v>
      </c>
      <c r="E652" s="173" t="s">
        <v>843</v>
      </c>
      <c r="F652" s="174" t="s">
        <v>844</v>
      </c>
      <c r="G652" s="175" t="s">
        <v>175</v>
      </c>
      <c r="H652" s="176">
        <v>51.167000000000002</v>
      </c>
      <c r="I652" s="177"/>
      <c r="J652" s="178">
        <f>ROUND(I652*H652,2)</f>
        <v>0</v>
      </c>
      <c r="K652" s="174" t="s">
        <v>204</v>
      </c>
      <c r="L652" s="179"/>
      <c r="M652" s="180" t="s">
        <v>34</v>
      </c>
      <c r="N652" s="181" t="s">
        <v>49</v>
      </c>
      <c r="P652" s="143">
        <f>O652*H652</f>
        <v>0</v>
      </c>
      <c r="Q652" s="143">
        <v>2.5000000000000001E-2</v>
      </c>
      <c r="R652" s="143">
        <f>Q652*H652</f>
        <v>1.2791750000000002</v>
      </c>
      <c r="S652" s="143">
        <v>0</v>
      </c>
      <c r="T652" s="144">
        <f>S652*H652</f>
        <v>0</v>
      </c>
      <c r="AR652" s="145" t="s">
        <v>225</v>
      </c>
      <c r="AT652" s="145" t="s">
        <v>288</v>
      </c>
      <c r="AU652" s="145" t="s">
        <v>89</v>
      </c>
      <c r="AY652" s="19" t="s">
        <v>169</v>
      </c>
      <c r="BE652" s="146">
        <f>IF(N652="základní",J652,0)</f>
        <v>0</v>
      </c>
      <c r="BF652" s="146">
        <f>IF(N652="snížená",J652,0)</f>
        <v>0</v>
      </c>
      <c r="BG652" s="146">
        <f>IF(N652="zákl. přenesená",J652,0)</f>
        <v>0</v>
      </c>
      <c r="BH652" s="146">
        <f>IF(N652="sníž. přenesená",J652,0)</f>
        <v>0</v>
      </c>
      <c r="BI652" s="146">
        <f>IF(N652="nulová",J652,0)</f>
        <v>0</v>
      </c>
      <c r="BJ652" s="19" t="s">
        <v>83</v>
      </c>
      <c r="BK652" s="146">
        <f>ROUND(I652*H652,2)</f>
        <v>0</v>
      </c>
      <c r="BL652" s="19" t="s">
        <v>177</v>
      </c>
      <c r="BM652" s="145" t="s">
        <v>845</v>
      </c>
    </row>
    <row r="653" spans="2:65" s="13" customFormat="1" ht="12">
      <c r="B653" s="154"/>
      <c r="D653" s="148" t="s">
        <v>179</v>
      </c>
      <c r="E653" s="155" t="s">
        <v>34</v>
      </c>
      <c r="F653" s="156" t="s">
        <v>846</v>
      </c>
      <c r="H653" s="157">
        <v>48.73</v>
      </c>
      <c r="I653" s="158"/>
      <c r="L653" s="154"/>
      <c r="M653" s="159"/>
      <c r="T653" s="160"/>
      <c r="AT653" s="155" t="s">
        <v>179</v>
      </c>
      <c r="AU653" s="155" t="s">
        <v>89</v>
      </c>
      <c r="AV653" s="13" t="s">
        <v>89</v>
      </c>
      <c r="AW653" s="13" t="s">
        <v>39</v>
      </c>
      <c r="AX653" s="13" t="s">
        <v>78</v>
      </c>
      <c r="AY653" s="155" t="s">
        <v>169</v>
      </c>
    </row>
    <row r="654" spans="2:65" s="14" customFormat="1" ht="12">
      <c r="B654" s="161"/>
      <c r="D654" s="148" t="s">
        <v>179</v>
      </c>
      <c r="E654" s="162" t="s">
        <v>34</v>
      </c>
      <c r="F654" s="163" t="s">
        <v>195</v>
      </c>
      <c r="H654" s="164">
        <v>48.73</v>
      </c>
      <c r="I654" s="165"/>
      <c r="L654" s="161"/>
      <c r="M654" s="166"/>
      <c r="T654" s="167"/>
      <c r="AT654" s="162" t="s">
        <v>179</v>
      </c>
      <c r="AU654" s="162" t="s">
        <v>89</v>
      </c>
      <c r="AV654" s="14" t="s">
        <v>177</v>
      </c>
      <c r="AW654" s="14" t="s">
        <v>39</v>
      </c>
      <c r="AX654" s="14" t="s">
        <v>78</v>
      </c>
      <c r="AY654" s="162" t="s">
        <v>169</v>
      </c>
    </row>
    <row r="655" spans="2:65" s="13" customFormat="1" ht="12">
      <c r="B655" s="154"/>
      <c r="D655" s="148" t="s">
        <v>179</v>
      </c>
      <c r="E655" s="155" t="s">
        <v>34</v>
      </c>
      <c r="F655" s="156" t="s">
        <v>847</v>
      </c>
      <c r="H655" s="157">
        <v>51.167000000000002</v>
      </c>
      <c r="I655" s="158"/>
      <c r="L655" s="154"/>
      <c r="M655" s="159"/>
      <c r="T655" s="160"/>
      <c r="AT655" s="155" t="s">
        <v>179</v>
      </c>
      <c r="AU655" s="155" t="s">
        <v>89</v>
      </c>
      <c r="AV655" s="13" t="s">
        <v>89</v>
      </c>
      <c r="AW655" s="13" t="s">
        <v>39</v>
      </c>
      <c r="AX655" s="13" t="s">
        <v>83</v>
      </c>
      <c r="AY655" s="155" t="s">
        <v>169</v>
      </c>
    </row>
    <row r="656" spans="2:65" s="1" customFormat="1" ht="24.25" customHeight="1">
      <c r="B656" s="35"/>
      <c r="C656" s="134" t="s">
        <v>848</v>
      </c>
      <c r="D656" s="134" t="s">
        <v>172</v>
      </c>
      <c r="E656" s="135" t="s">
        <v>849</v>
      </c>
      <c r="F656" s="136" t="s">
        <v>850</v>
      </c>
      <c r="G656" s="137" t="s">
        <v>175</v>
      </c>
      <c r="H656" s="138">
        <v>653</v>
      </c>
      <c r="I656" s="139"/>
      <c r="J656" s="140">
        <f>ROUND(I656*H656,2)</f>
        <v>0</v>
      </c>
      <c r="K656" s="136" t="s">
        <v>204</v>
      </c>
      <c r="L656" s="35"/>
      <c r="M656" s="141" t="s">
        <v>34</v>
      </c>
      <c r="N656" s="142" t="s">
        <v>49</v>
      </c>
      <c r="P656" s="143">
        <f>O656*H656</f>
        <v>0</v>
      </c>
      <c r="Q656" s="143">
        <v>2.7000000000000001E-3</v>
      </c>
      <c r="R656" s="143">
        <f>Q656*H656</f>
        <v>1.7631000000000001</v>
      </c>
      <c r="S656" s="143">
        <v>0</v>
      </c>
      <c r="T656" s="144">
        <f>S656*H656</f>
        <v>0</v>
      </c>
      <c r="AR656" s="145" t="s">
        <v>177</v>
      </c>
      <c r="AT656" s="145" t="s">
        <v>172</v>
      </c>
      <c r="AU656" s="145" t="s">
        <v>89</v>
      </c>
      <c r="AY656" s="19" t="s">
        <v>169</v>
      </c>
      <c r="BE656" s="146">
        <f>IF(N656="základní",J656,0)</f>
        <v>0</v>
      </c>
      <c r="BF656" s="146">
        <f>IF(N656="snížená",J656,0)</f>
        <v>0</v>
      </c>
      <c r="BG656" s="146">
        <f>IF(N656="zákl. přenesená",J656,0)</f>
        <v>0</v>
      </c>
      <c r="BH656" s="146">
        <f>IF(N656="sníž. přenesená",J656,0)</f>
        <v>0</v>
      </c>
      <c r="BI656" s="146">
        <f>IF(N656="nulová",J656,0)</f>
        <v>0</v>
      </c>
      <c r="BJ656" s="19" t="s">
        <v>83</v>
      </c>
      <c r="BK656" s="146">
        <f>ROUND(I656*H656,2)</f>
        <v>0</v>
      </c>
      <c r="BL656" s="19" t="s">
        <v>177</v>
      </c>
      <c r="BM656" s="145" t="s">
        <v>851</v>
      </c>
    </row>
    <row r="657" spans="2:65" s="1" customFormat="1" ht="11">
      <c r="B657" s="35"/>
      <c r="D657" s="168" t="s">
        <v>206</v>
      </c>
      <c r="F657" s="169" t="s">
        <v>852</v>
      </c>
      <c r="I657" s="170"/>
      <c r="L657" s="35"/>
      <c r="M657" s="171"/>
      <c r="T657" s="56"/>
      <c r="AT657" s="19" t="s">
        <v>206</v>
      </c>
      <c r="AU657" s="19" t="s">
        <v>89</v>
      </c>
    </row>
    <row r="658" spans="2:65" s="1" customFormat="1" ht="16.5" customHeight="1">
      <c r="B658" s="35"/>
      <c r="C658" s="134" t="s">
        <v>853</v>
      </c>
      <c r="D658" s="134" t="s">
        <v>172</v>
      </c>
      <c r="E658" s="135" t="s">
        <v>854</v>
      </c>
      <c r="F658" s="136" t="s">
        <v>855</v>
      </c>
      <c r="G658" s="137" t="s">
        <v>175</v>
      </c>
      <c r="H658" s="138">
        <v>653</v>
      </c>
      <c r="I658" s="139"/>
      <c r="J658" s="140">
        <f>ROUND(I658*H658,2)</f>
        <v>0</v>
      </c>
      <c r="K658" s="136" t="s">
        <v>204</v>
      </c>
      <c r="L658" s="35"/>
      <c r="M658" s="141" t="s">
        <v>34</v>
      </c>
      <c r="N658" s="142" t="s">
        <v>49</v>
      </c>
      <c r="P658" s="143">
        <f>O658*H658</f>
        <v>0</v>
      </c>
      <c r="Q658" s="143">
        <v>0</v>
      </c>
      <c r="R658" s="143">
        <f>Q658*H658</f>
        <v>0</v>
      </c>
      <c r="S658" s="143">
        <v>0</v>
      </c>
      <c r="T658" s="144">
        <f>S658*H658</f>
        <v>0</v>
      </c>
      <c r="AR658" s="145" t="s">
        <v>177</v>
      </c>
      <c r="AT658" s="145" t="s">
        <v>172</v>
      </c>
      <c r="AU658" s="145" t="s">
        <v>89</v>
      </c>
      <c r="AY658" s="19" t="s">
        <v>169</v>
      </c>
      <c r="BE658" s="146">
        <f>IF(N658="základní",J658,0)</f>
        <v>0</v>
      </c>
      <c r="BF658" s="146">
        <f>IF(N658="snížená",J658,0)</f>
        <v>0</v>
      </c>
      <c r="BG658" s="146">
        <f>IF(N658="zákl. přenesená",J658,0)</f>
        <v>0</v>
      </c>
      <c r="BH658" s="146">
        <f>IF(N658="sníž. přenesená",J658,0)</f>
        <v>0</v>
      </c>
      <c r="BI658" s="146">
        <f>IF(N658="nulová",J658,0)</f>
        <v>0</v>
      </c>
      <c r="BJ658" s="19" t="s">
        <v>83</v>
      </c>
      <c r="BK658" s="146">
        <f>ROUND(I658*H658,2)</f>
        <v>0</v>
      </c>
      <c r="BL658" s="19" t="s">
        <v>177</v>
      </c>
      <c r="BM658" s="145" t="s">
        <v>856</v>
      </c>
    </row>
    <row r="659" spans="2:65" s="1" customFormat="1" ht="11">
      <c r="B659" s="35"/>
      <c r="D659" s="168" t="s">
        <v>206</v>
      </c>
      <c r="F659" s="169" t="s">
        <v>857</v>
      </c>
      <c r="I659" s="170"/>
      <c r="L659" s="35"/>
      <c r="M659" s="171"/>
      <c r="T659" s="56"/>
      <c r="AT659" s="19" t="s">
        <v>206</v>
      </c>
      <c r="AU659" s="19" t="s">
        <v>89</v>
      </c>
    </row>
    <row r="660" spans="2:65" s="12" customFormat="1" ht="12">
      <c r="B660" s="147"/>
      <c r="D660" s="148" t="s">
        <v>179</v>
      </c>
      <c r="E660" s="149" t="s">
        <v>34</v>
      </c>
      <c r="F660" s="150" t="s">
        <v>858</v>
      </c>
      <c r="H660" s="149" t="s">
        <v>34</v>
      </c>
      <c r="I660" s="151"/>
      <c r="L660" s="147"/>
      <c r="M660" s="152"/>
      <c r="T660" s="153"/>
      <c r="AT660" s="149" t="s">
        <v>179</v>
      </c>
      <c r="AU660" s="149" t="s">
        <v>89</v>
      </c>
      <c r="AV660" s="12" t="s">
        <v>83</v>
      </c>
      <c r="AW660" s="12" t="s">
        <v>39</v>
      </c>
      <c r="AX660" s="12" t="s">
        <v>78</v>
      </c>
      <c r="AY660" s="149" t="s">
        <v>169</v>
      </c>
    </row>
    <row r="661" spans="2:65" s="13" customFormat="1" ht="24">
      <c r="B661" s="154"/>
      <c r="D661" s="148" t="s">
        <v>179</v>
      </c>
      <c r="E661" s="155" t="s">
        <v>34</v>
      </c>
      <c r="F661" s="156" t="s">
        <v>859</v>
      </c>
      <c r="H661" s="157">
        <v>653</v>
      </c>
      <c r="I661" s="158"/>
      <c r="L661" s="154"/>
      <c r="M661" s="159"/>
      <c r="T661" s="160"/>
      <c r="AT661" s="155" t="s">
        <v>179</v>
      </c>
      <c r="AU661" s="155" t="s">
        <v>89</v>
      </c>
      <c r="AV661" s="13" t="s">
        <v>89</v>
      </c>
      <c r="AW661" s="13" t="s">
        <v>39</v>
      </c>
      <c r="AX661" s="13" t="s">
        <v>78</v>
      </c>
      <c r="AY661" s="155" t="s">
        <v>169</v>
      </c>
    </row>
    <row r="662" spans="2:65" s="14" customFormat="1" ht="12">
      <c r="B662" s="161"/>
      <c r="D662" s="148" t="s">
        <v>179</v>
      </c>
      <c r="E662" s="162" t="s">
        <v>34</v>
      </c>
      <c r="F662" s="163" t="s">
        <v>195</v>
      </c>
      <c r="H662" s="164">
        <v>653</v>
      </c>
      <c r="I662" s="165"/>
      <c r="L662" s="161"/>
      <c r="M662" s="166"/>
      <c r="T662" s="167"/>
      <c r="AT662" s="162" t="s">
        <v>179</v>
      </c>
      <c r="AU662" s="162" t="s">
        <v>89</v>
      </c>
      <c r="AV662" s="14" t="s">
        <v>177</v>
      </c>
      <c r="AW662" s="14" t="s">
        <v>39</v>
      </c>
      <c r="AX662" s="14" t="s">
        <v>83</v>
      </c>
      <c r="AY662" s="162" t="s">
        <v>169</v>
      </c>
    </row>
    <row r="663" spans="2:65" s="1" customFormat="1" ht="33" customHeight="1">
      <c r="B663" s="35"/>
      <c r="C663" s="134" t="s">
        <v>860</v>
      </c>
      <c r="D663" s="134" t="s">
        <v>172</v>
      </c>
      <c r="E663" s="135" t="s">
        <v>861</v>
      </c>
      <c r="F663" s="136" t="s">
        <v>862</v>
      </c>
      <c r="G663" s="137" t="s">
        <v>189</v>
      </c>
      <c r="H663" s="138">
        <v>53.524000000000001</v>
      </c>
      <c r="I663" s="139"/>
      <c r="J663" s="140">
        <f>ROUND(I663*H663,2)</f>
        <v>0</v>
      </c>
      <c r="K663" s="136" t="s">
        <v>204</v>
      </c>
      <c r="L663" s="35"/>
      <c r="M663" s="141" t="s">
        <v>34</v>
      </c>
      <c r="N663" s="142" t="s">
        <v>49</v>
      </c>
      <c r="P663" s="143">
        <f>O663*H663</f>
        <v>0</v>
      </c>
      <c r="Q663" s="143">
        <v>2.5018699999999998</v>
      </c>
      <c r="R663" s="143">
        <f>Q663*H663</f>
        <v>133.91008987999999</v>
      </c>
      <c r="S663" s="143">
        <v>0</v>
      </c>
      <c r="T663" s="144">
        <f>S663*H663</f>
        <v>0</v>
      </c>
      <c r="AR663" s="145" t="s">
        <v>177</v>
      </c>
      <c r="AT663" s="145" t="s">
        <v>172</v>
      </c>
      <c r="AU663" s="145" t="s">
        <v>89</v>
      </c>
      <c r="AY663" s="19" t="s">
        <v>169</v>
      </c>
      <c r="BE663" s="146">
        <f>IF(N663="základní",J663,0)</f>
        <v>0</v>
      </c>
      <c r="BF663" s="146">
        <f>IF(N663="snížená",J663,0)</f>
        <v>0</v>
      </c>
      <c r="BG663" s="146">
        <f>IF(N663="zákl. přenesená",J663,0)</f>
        <v>0</v>
      </c>
      <c r="BH663" s="146">
        <f>IF(N663="sníž. přenesená",J663,0)</f>
        <v>0</v>
      </c>
      <c r="BI663" s="146">
        <f>IF(N663="nulová",J663,0)</f>
        <v>0</v>
      </c>
      <c r="BJ663" s="19" t="s">
        <v>83</v>
      </c>
      <c r="BK663" s="146">
        <f>ROUND(I663*H663,2)</f>
        <v>0</v>
      </c>
      <c r="BL663" s="19" t="s">
        <v>177</v>
      </c>
      <c r="BM663" s="145" t="s">
        <v>863</v>
      </c>
    </row>
    <row r="664" spans="2:65" s="1" customFormat="1" ht="11">
      <c r="B664" s="35"/>
      <c r="D664" s="168" t="s">
        <v>206</v>
      </c>
      <c r="F664" s="169" t="s">
        <v>864</v>
      </c>
      <c r="I664" s="170"/>
      <c r="L664" s="35"/>
      <c r="M664" s="171"/>
      <c r="T664" s="56"/>
      <c r="AT664" s="19" t="s">
        <v>206</v>
      </c>
      <c r="AU664" s="19" t="s">
        <v>89</v>
      </c>
    </row>
    <row r="665" spans="2:65" s="13" customFormat="1" ht="12">
      <c r="B665" s="154"/>
      <c r="D665" s="148" t="s">
        <v>179</v>
      </c>
      <c r="E665" s="155" t="s">
        <v>34</v>
      </c>
      <c r="F665" s="156" t="s">
        <v>865</v>
      </c>
      <c r="H665" s="157">
        <v>4.4080000000000004</v>
      </c>
      <c r="I665" s="158"/>
      <c r="L665" s="154"/>
      <c r="M665" s="159"/>
      <c r="T665" s="160"/>
      <c r="AT665" s="155" t="s">
        <v>179</v>
      </c>
      <c r="AU665" s="155" t="s">
        <v>89</v>
      </c>
      <c r="AV665" s="13" t="s">
        <v>89</v>
      </c>
      <c r="AW665" s="13" t="s">
        <v>39</v>
      </c>
      <c r="AX665" s="13" t="s">
        <v>78</v>
      </c>
      <c r="AY665" s="155" t="s">
        <v>169</v>
      </c>
    </row>
    <row r="666" spans="2:65" s="13" customFormat="1" ht="12">
      <c r="B666" s="154"/>
      <c r="D666" s="148" t="s">
        <v>179</v>
      </c>
      <c r="E666" s="155" t="s">
        <v>34</v>
      </c>
      <c r="F666" s="156" t="s">
        <v>866</v>
      </c>
      <c r="H666" s="157">
        <v>5.2110000000000003</v>
      </c>
      <c r="I666" s="158"/>
      <c r="L666" s="154"/>
      <c r="M666" s="159"/>
      <c r="T666" s="160"/>
      <c r="AT666" s="155" t="s">
        <v>179</v>
      </c>
      <c r="AU666" s="155" t="s">
        <v>89</v>
      </c>
      <c r="AV666" s="13" t="s">
        <v>89</v>
      </c>
      <c r="AW666" s="13" t="s">
        <v>39</v>
      </c>
      <c r="AX666" s="13" t="s">
        <v>78</v>
      </c>
      <c r="AY666" s="155" t="s">
        <v>169</v>
      </c>
    </row>
    <row r="667" spans="2:65" s="13" customFormat="1" ht="12">
      <c r="B667" s="154"/>
      <c r="D667" s="148" t="s">
        <v>179</v>
      </c>
      <c r="E667" s="155" t="s">
        <v>34</v>
      </c>
      <c r="F667" s="156" t="s">
        <v>867</v>
      </c>
      <c r="H667" s="157">
        <v>1.3069999999999999</v>
      </c>
      <c r="I667" s="158"/>
      <c r="L667" s="154"/>
      <c r="M667" s="159"/>
      <c r="T667" s="160"/>
      <c r="AT667" s="155" t="s">
        <v>179</v>
      </c>
      <c r="AU667" s="155" t="s">
        <v>89</v>
      </c>
      <c r="AV667" s="13" t="s">
        <v>89</v>
      </c>
      <c r="AW667" s="13" t="s">
        <v>39</v>
      </c>
      <c r="AX667" s="13" t="s">
        <v>78</v>
      </c>
      <c r="AY667" s="155" t="s">
        <v>169</v>
      </c>
    </row>
    <row r="668" spans="2:65" s="13" customFormat="1" ht="12">
      <c r="B668" s="154"/>
      <c r="D668" s="148" t="s">
        <v>179</v>
      </c>
      <c r="E668" s="155" t="s">
        <v>34</v>
      </c>
      <c r="F668" s="156" t="s">
        <v>868</v>
      </c>
      <c r="H668" s="157">
        <v>18.693000000000001</v>
      </c>
      <c r="I668" s="158"/>
      <c r="L668" s="154"/>
      <c r="M668" s="159"/>
      <c r="T668" s="160"/>
      <c r="AT668" s="155" t="s">
        <v>179</v>
      </c>
      <c r="AU668" s="155" t="s">
        <v>89</v>
      </c>
      <c r="AV668" s="13" t="s">
        <v>89</v>
      </c>
      <c r="AW668" s="13" t="s">
        <v>39</v>
      </c>
      <c r="AX668" s="13" t="s">
        <v>78</v>
      </c>
      <c r="AY668" s="155" t="s">
        <v>169</v>
      </c>
    </row>
    <row r="669" spans="2:65" s="13" customFormat="1" ht="12">
      <c r="B669" s="154"/>
      <c r="D669" s="148" t="s">
        <v>179</v>
      </c>
      <c r="E669" s="155" t="s">
        <v>34</v>
      </c>
      <c r="F669" s="156" t="s">
        <v>869</v>
      </c>
      <c r="H669" s="157">
        <v>0.625</v>
      </c>
      <c r="I669" s="158"/>
      <c r="L669" s="154"/>
      <c r="M669" s="159"/>
      <c r="T669" s="160"/>
      <c r="AT669" s="155" t="s">
        <v>179</v>
      </c>
      <c r="AU669" s="155" t="s">
        <v>89</v>
      </c>
      <c r="AV669" s="13" t="s">
        <v>89</v>
      </c>
      <c r="AW669" s="13" t="s">
        <v>39</v>
      </c>
      <c r="AX669" s="13" t="s">
        <v>78</v>
      </c>
      <c r="AY669" s="155" t="s">
        <v>169</v>
      </c>
    </row>
    <row r="670" spans="2:65" s="13" customFormat="1" ht="12">
      <c r="B670" s="154"/>
      <c r="D670" s="148" t="s">
        <v>179</v>
      </c>
      <c r="E670" s="155" t="s">
        <v>34</v>
      </c>
      <c r="F670" s="156" t="s">
        <v>870</v>
      </c>
      <c r="H670" s="157">
        <v>23.28</v>
      </c>
      <c r="I670" s="158"/>
      <c r="L670" s="154"/>
      <c r="M670" s="159"/>
      <c r="T670" s="160"/>
      <c r="AT670" s="155" t="s">
        <v>179</v>
      </c>
      <c r="AU670" s="155" t="s">
        <v>89</v>
      </c>
      <c r="AV670" s="13" t="s">
        <v>89</v>
      </c>
      <c r="AW670" s="13" t="s">
        <v>39</v>
      </c>
      <c r="AX670" s="13" t="s">
        <v>78</v>
      </c>
      <c r="AY670" s="155" t="s">
        <v>169</v>
      </c>
    </row>
    <row r="671" spans="2:65" s="14" customFormat="1" ht="12">
      <c r="B671" s="161"/>
      <c r="D671" s="148" t="s">
        <v>179</v>
      </c>
      <c r="E671" s="162" t="s">
        <v>34</v>
      </c>
      <c r="F671" s="163" t="s">
        <v>195</v>
      </c>
      <c r="H671" s="164">
        <v>53.524000000000001</v>
      </c>
      <c r="I671" s="165"/>
      <c r="L671" s="161"/>
      <c r="M671" s="166"/>
      <c r="T671" s="167"/>
      <c r="AT671" s="162" t="s">
        <v>179</v>
      </c>
      <c r="AU671" s="162" t="s">
        <v>89</v>
      </c>
      <c r="AV671" s="14" t="s">
        <v>177</v>
      </c>
      <c r="AW671" s="14" t="s">
        <v>39</v>
      </c>
      <c r="AX671" s="14" t="s">
        <v>83</v>
      </c>
      <c r="AY671" s="162" t="s">
        <v>169</v>
      </c>
    </row>
    <row r="672" spans="2:65" s="1" customFormat="1" ht="21.75" customHeight="1">
      <c r="B672" s="35"/>
      <c r="C672" s="134" t="s">
        <v>871</v>
      </c>
      <c r="D672" s="134" t="s">
        <v>172</v>
      </c>
      <c r="E672" s="135" t="s">
        <v>872</v>
      </c>
      <c r="F672" s="136" t="s">
        <v>873</v>
      </c>
      <c r="G672" s="137" t="s">
        <v>253</v>
      </c>
      <c r="H672" s="138">
        <v>3.1829999999999998</v>
      </c>
      <c r="I672" s="139"/>
      <c r="J672" s="140">
        <f>ROUND(I672*H672,2)</f>
        <v>0</v>
      </c>
      <c r="K672" s="136" t="s">
        <v>204</v>
      </c>
      <c r="L672" s="35"/>
      <c r="M672" s="141" t="s">
        <v>34</v>
      </c>
      <c r="N672" s="142" t="s">
        <v>49</v>
      </c>
      <c r="P672" s="143">
        <f>O672*H672</f>
        <v>0</v>
      </c>
      <c r="Q672" s="143">
        <v>1.06277</v>
      </c>
      <c r="R672" s="143">
        <f>Q672*H672</f>
        <v>3.3827969099999997</v>
      </c>
      <c r="S672" s="143">
        <v>0</v>
      </c>
      <c r="T672" s="144">
        <f>S672*H672</f>
        <v>0</v>
      </c>
      <c r="AR672" s="145" t="s">
        <v>177</v>
      </c>
      <c r="AT672" s="145" t="s">
        <v>172</v>
      </c>
      <c r="AU672" s="145" t="s">
        <v>89</v>
      </c>
      <c r="AY672" s="19" t="s">
        <v>169</v>
      </c>
      <c r="BE672" s="146">
        <f>IF(N672="základní",J672,0)</f>
        <v>0</v>
      </c>
      <c r="BF672" s="146">
        <f>IF(N672="snížená",J672,0)</f>
        <v>0</v>
      </c>
      <c r="BG672" s="146">
        <f>IF(N672="zákl. přenesená",J672,0)</f>
        <v>0</v>
      </c>
      <c r="BH672" s="146">
        <f>IF(N672="sníž. přenesená",J672,0)</f>
        <v>0</v>
      </c>
      <c r="BI672" s="146">
        <f>IF(N672="nulová",J672,0)</f>
        <v>0</v>
      </c>
      <c r="BJ672" s="19" t="s">
        <v>83</v>
      </c>
      <c r="BK672" s="146">
        <f>ROUND(I672*H672,2)</f>
        <v>0</v>
      </c>
      <c r="BL672" s="19" t="s">
        <v>177</v>
      </c>
      <c r="BM672" s="145" t="s">
        <v>874</v>
      </c>
    </row>
    <row r="673" spans="2:65" s="1" customFormat="1" ht="11">
      <c r="B673" s="35"/>
      <c r="D673" s="168" t="s">
        <v>206</v>
      </c>
      <c r="F673" s="169" t="s">
        <v>875</v>
      </c>
      <c r="I673" s="170"/>
      <c r="L673" s="35"/>
      <c r="M673" s="171"/>
      <c r="T673" s="56"/>
      <c r="AT673" s="19" t="s">
        <v>206</v>
      </c>
      <c r="AU673" s="19" t="s">
        <v>89</v>
      </c>
    </row>
    <row r="674" spans="2:65" s="12" customFormat="1" ht="12">
      <c r="B674" s="147"/>
      <c r="D674" s="148" t="s">
        <v>179</v>
      </c>
      <c r="E674" s="149" t="s">
        <v>34</v>
      </c>
      <c r="F674" s="150" t="s">
        <v>876</v>
      </c>
      <c r="H674" s="149" t="s">
        <v>34</v>
      </c>
      <c r="I674" s="151"/>
      <c r="L674" s="147"/>
      <c r="M674" s="152"/>
      <c r="T674" s="153"/>
      <c r="AT674" s="149" t="s">
        <v>179</v>
      </c>
      <c r="AU674" s="149" t="s">
        <v>89</v>
      </c>
      <c r="AV674" s="12" t="s">
        <v>83</v>
      </c>
      <c r="AW674" s="12" t="s">
        <v>39</v>
      </c>
      <c r="AX674" s="12" t="s">
        <v>78</v>
      </c>
      <c r="AY674" s="149" t="s">
        <v>169</v>
      </c>
    </row>
    <row r="675" spans="2:65" s="13" customFormat="1" ht="12">
      <c r="B675" s="154"/>
      <c r="D675" s="148" t="s">
        <v>179</v>
      </c>
      <c r="E675" s="155" t="s">
        <v>34</v>
      </c>
      <c r="F675" s="156" t="s">
        <v>877</v>
      </c>
      <c r="H675" s="157">
        <v>1.873</v>
      </c>
      <c r="I675" s="158"/>
      <c r="L675" s="154"/>
      <c r="M675" s="159"/>
      <c r="T675" s="160"/>
      <c r="AT675" s="155" t="s">
        <v>179</v>
      </c>
      <c r="AU675" s="155" t="s">
        <v>89</v>
      </c>
      <c r="AV675" s="13" t="s">
        <v>89</v>
      </c>
      <c r="AW675" s="13" t="s">
        <v>39</v>
      </c>
      <c r="AX675" s="13" t="s">
        <v>78</v>
      </c>
      <c r="AY675" s="155" t="s">
        <v>169</v>
      </c>
    </row>
    <row r="676" spans="2:65" s="13" customFormat="1" ht="12">
      <c r="B676" s="154"/>
      <c r="D676" s="148" t="s">
        <v>179</v>
      </c>
      <c r="E676" s="155" t="s">
        <v>34</v>
      </c>
      <c r="F676" s="156" t="s">
        <v>878</v>
      </c>
      <c r="H676" s="157">
        <v>1.31</v>
      </c>
      <c r="I676" s="158"/>
      <c r="L676" s="154"/>
      <c r="M676" s="159"/>
      <c r="T676" s="160"/>
      <c r="AT676" s="155" t="s">
        <v>179</v>
      </c>
      <c r="AU676" s="155" t="s">
        <v>89</v>
      </c>
      <c r="AV676" s="13" t="s">
        <v>89</v>
      </c>
      <c r="AW676" s="13" t="s">
        <v>39</v>
      </c>
      <c r="AX676" s="13" t="s">
        <v>78</v>
      </c>
      <c r="AY676" s="155" t="s">
        <v>169</v>
      </c>
    </row>
    <row r="677" spans="2:65" s="14" customFormat="1" ht="12">
      <c r="B677" s="161"/>
      <c r="D677" s="148" t="s">
        <v>179</v>
      </c>
      <c r="E677" s="162" t="s">
        <v>34</v>
      </c>
      <c r="F677" s="163" t="s">
        <v>195</v>
      </c>
      <c r="H677" s="164">
        <v>3.1829999999999998</v>
      </c>
      <c r="I677" s="165"/>
      <c r="L677" s="161"/>
      <c r="M677" s="166"/>
      <c r="T677" s="167"/>
      <c r="AT677" s="162" t="s">
        <v>179</v>
      </c>
      <c r="AU677" s="162" t="s">
        <v>89</v>
      </c>
      <c r="AV677" s="14" t="s">
        <v>177</v>
      </c>
      <c r="AW677" s="14" t="s">
        <v>39</v>
      </c>
      <c r="AX677" s="14" t="s">
        <v>83</v>
      </c>
      <c r="AY677" s="162" t="s">
        <v>169</v>
      </c>
    </row>
    <row r="678" spans="2:65" s="1" customFormat="1" ht="33" customHeight="1">
      <c r="B678" s="35"/>
      <c r="C678" s="134" t="s">
        <v>879</v>
      </c>
      <c r="D678" s="134" t="s">
        <v>172</v>
      </c>
      <c r="E678" s="135" t="s">
        <v>880</v>
      </c>
      <c r="F678" s="136" t="s">
        <v>881</v>
      </c>
      <c r="G678" s="137" t="s">
        <v>175</v>
      </c>
      <c r="H678" s="138">
        <v>4.5</v>
      </c>
      <c r="I678" s="139"/>
      <c r="J678" s="140">
        <f>ROUND(I678*H678,2)</f>
        <v>0</v>
      </c>
      <c r="K678" s="136" t="s">
        <v>204</v>
      </c>
      <c r="L678" s="35"/>
      <c r="M678" s="141" t="s">
        <v>34</v>
      </c>
      <c r="N678" s="142" t="s">
        <v>49</v>
      </c>
      <c r="P678" s="143">
        <f>O678*H678</f>
        <v>0</v>
      </c>
      <c r="Q678" s="143">
        <v>0.1231</v>
      </c>
      <c r="R678" s="143">
        <f>Q678*H678</f>
        <v>0.55395000000000005</v>
      </c>
      <c r="S678" s="143">
        <v>0</v>
      </c>
      <c r="T678" s="144">
        <f>S678*H678</f>
        <v>0</v>
      </c>
      <c r="AR678" s="145" t="s">
        <v>177</v>
      </c>
      <c r="AT678" s="145" t="s">
        <v>172</v>
      </c>
      <c r="AU678" s="145" t="s">
        <v>89</v>
      </c>
      <c r="AY678" s="19" t="s">
        <v>169</v>
      </c>
      <c r="BE678" s="146">
        <f>IF(N678="základní",J678,0)</f>
        <v>0</v>
      </c>
      <c r="BF678" s="146">
        <f>IF(N678="snížená",J678,0)</f>
        <v>0</v>
      </c>
      <c r="BG678" s="146">
        <f>IF(N678="zákl. přenesená",J678,0)</f>
        <v>0</v>
      </c>
      <c r="BH678" s="146">
        <f>IF(N678="sníž. přenesená",J678,0)</f>
        <v>0</v>
      </c>
      <c r="BI678" s="146">
        <f>IF(N678="nulová",J678,0)</f>
        <v>0</v>
      </c>
      <c r="BJ678" s="19" t="s">
        <v>83</v>
      </c>
      <c r="BK678" s="146">
        <f>ROUND(I678*H678,2)</f>
        <v>0</v>
      </c>
      <c r="BL678" s="19" t="s">
        <v>177</v>
      </c>
      <c r="BM678" s="145" t="s">
        <v>882</v>
      </c>
    </row>
    <row r="679" spans="2:65" s="1" customFormat="1" ht="11">
      <c r="B679" s="35"/>
      <c r="D679" s="168" t="s">
        <v>206</v>
      </c>
      <c r="F679" s="169" t="s">
        <v>883</v>
      </c>
      <c r="I679" s="170"/>
      <c r="L679" s="35"/>
      <c r="M679" s="171"/>
      <c r="T679" s="56"/>
      <c r="AT679" s="19" t="s">
        <v>206</v>
      </c>
      <c r="AU679" s="19" t="s">
        <v>89</v>
      </c>
    </row>
    <row r="680" spans="2:65" s="12" customFormat="1" ht="12">
      <c r="B680" s="147"/>
      <c r="D680" s="148" t="s">
        <v>179</v>
      </c>
      <c r="E680" s="149" t="s">
        <v>34</v>
      </c>
      <c r="F680" s="150" t="s">
        <v>884</v>
      </c>
      <c r="H680" s="149" t="s">
        <v>34</v>
      </c>
      <c r="I680" s="151"/>
      <c r="L680" s="147"/>
      <c r="M680" s="152"/>
      <c r="T680" s="153"/>
      <c r="AT680" s="149" t="s">
        <v>179</v>
      </c>
      <c r="AU680" s="149" t="s">
        <v>89</v>
      </c>
      <c r="AV680" s="12" t="s">
        <v>83</v>
      </c>
      <c r="AW680" s="12" t="s">
        <v>39</v>
      </c>
      <c r="AX680" s="12" t="s">
        <v>78</v>
      </c>
      <c r="AY680" s="149" t="s">
        <v>169</v>
      </c>
    </row>
    <row r="681" spans="2:65" s="13" customFormat="1" ht="12">
      <c r="B681" s="154"/>
      <c r="D681" s="148" t="s">
        <v>179</v>
      </c>
      <c r="E681" s="155" t="s">
        <v>34</v>
      </c>
      <c r="F681" s="156" t="s">
        <v>885</v>
      </c>
      <c r="H681" s="157">
        <v>1.0449999999999999</v>
      </c>
      <c r="I681" s="158"/>
      <c r="L681" s="154"/>
      <c r="M681" s="159"/>
      <c r="T681" s="160"/>
      <c r="AT681" s="155" t="s">
        <v>179</v>
      </c>
      <c r="AU681" s="155" t="s">
        <v>89</v>
      </c>
      <c r="AV681" s="13" t="s">
        <v>89</v>
      </c>
      <c r="AW681" s="13" t="s">
        <v>39</v>
      </c>
      <c r="AX681" s="13" t="s">
        <v>78</v>
      </c>
      <c r="AY681" s="155" t="s">
        <v>169</v>
      </c>
    </row>
    <row r="682" spans="2:65" s="13" customFormat="1" ht="12">
      <c r="B682" s="154"/>
      <c r="D682" s="148" t="s">
        <v>179</v>
      </c>
      <c r="E682" s="155" t="s">
        <v>34</v>
      </c>
      <c r="F682" s="156" t="s">
        <v>886</v>
      </c>
      <c r="H682" s="157">
        <v>1.254</v>
      </c>
      <c r="I682" s="158"/>
      <c r="L682" s="154"/>
      <c r="M682" s="159"/>
      <c r="T682" s="160"/>
      <c r="AT682" s="155" t="s">
        <v>179</v>
      </c>
      <c r="AU682" s="155" t="s">
        <v>89</v>
      </c>
      <c r="AV682" s="13" t="s">
        <v>89</v>
      </c>
      <c r="AW682" s="13" t="s">
        <v>39</v>
      </c>
      <c r="AX682" s="13" t="s">
        <v>78</v>
      </c>
      <c r="AY682" s="155" t="s">
        <v>169</v>
      </c>
    </row>
    <row r="683" spans="2:65" s="13" customFormat="1" ht="12">
      <c r="B683" s="154"/>
      <c r="D683" s="148" t="s">
        <v>179</v>
      </c>
      <c r="E683" s="155" t="s">
        <v>34</v>
      </c>
      <c r="F683" s="156" t="s">
        <v>887</v>
      </c>
      <c r="H683" s="157">
        <v>0.74</v>
      </c>
      <c r="I683" s="158"/>
      <c r="L683" s="154"/>
      <c r="M683" s="159"/>
      <c r="T683" s="160"/>
      <c r="AT683" s="155" t="s">
        <v>179</v>
      </c>
      <c r="AU683" s="155" t="s">
        <v>89</v>
      </c>
      <c r="AV683" s="13" t="s">
        <v>89</v>
      </c>
      <c r="AW683" s="13" t="s">
        <v>39</v>
      </c>
      <c r="AX683" s="13" t="s">
        <v>78</v>
      </c>
      <c r="AY683" s="155" t="s">
        <v>169</v>
      </c>
    </row>
    <row r="684" spans="2:65" s="13" customFormat="1" ht="12">
      <c r="B684" s="154"/>
      <c r="D684" s="148" t="s">
        <v>179</v>
      </c>
      <c r="E684" s="155" t="s">
        <v>34</v>
      </c>
      <c r="F684" s="156" t="s">
        <v>888</v>
      </c>
      <c r="H684" s="157">
        <v>0.33600000000000002</v>
      </c>
      <c r="I684" s="158"/>
      <c r="L684" s="154"/>
      <c r="M684" s="159"/>
      <c r="T684" s="160"/>
      <c r="AT684" s="155" t="s">
        <v>179</v>
      </c>
      <c r="AU684" s="155" t="s">
        <v>89</v>
      </c>
      <c r="AV684" s="13" t="s">
        <v>89</v>
      </c>
      <c r="AW684" s="13" t="s">
        <v>39</v>
      </c>
      <c r="AX684" s="13" t="s">
        <v>78</v>
      </c>
      <c r="AY684" s="155" t="s">
        <v>169</v>
      </c>
    </row>
    <row r="685" spans="2:65" s="15" customFormat="1" ht="12">
      <c r="B685" s="182"/>
      <c r="D685" s="148" t="s">
        <v>179</v>
      </c>
      <c r="E685" s="183" t="s">
        <v>34</v>
      </c>
      <c r="F685" s="184" t="s">
        <v>453</v>
      </c>
      <c r="H685" s="185">
        <v>3.3749999999999996</v>
      </c>
      <c r="I685" s="186"/>
      <c r="L685" s="182"/>
      <c r="M685" s="187"/>
      <c r="T685" s="188"/>
      <c r="AT685" s="183" t="s">
        <v>179</v>
      </c>
      <c r="AU685" s="183" t="s">
        <v>89</v>
      </c>
      <c r="AV685" s="15" t="s">
        <v>95</v>
      </c>
      <c r="AW685" s="15" t="s">
        <v>39</v>
      </c>
      <c r="AX685" s="15" t="s">
        <v>78</v>
      </c>
      <c r="AY685" s="183" t="s">
        <v>169</v>
      </c>
    </row>
    <row r="686" spans="2:65" s="12" customFormat="1" ht="12">
      <c r="B686" s="147"/>
      <c r="D686" s="148" t="s">
        <v>179</v>
      </c>
      <c r="E686" s="149" t="s">
        <v>34</v>
      </c>
      <c r="F686" s="150" t="s">
        <v>889</v>
      </c>
      <c r="H686" s="149" t="s">
        <v>34</v>
      </c>
      <c r="I686" s="151"/>
      <c r="L686" s="147"/>
      <c r="M686" s="152"/>
      <c r="T686" s="153"/>
      <c r="AT686" s="149" t="s">
        <v>179</v>
      </c>
      <c r="AU686" s="149" t="s">
        <v>89</v>
      </c>
      <c r="AV686" s="12" t="s">
        <v>83</v>
      </c>
      <c r="AW686" s="12" t="s">
        <v>39</v>
      </c>
      <c r="AX686" s="12" t="s">
        <v>78</v>
      </c>
      <c r="AY686" s="149" t="s">
        <v>169</v>
      </c>
    </row>
    <row r="687" spans="2:65" s="13" customFormat="1" ht="12">
      <c r="B687" s="154"/>
      <c r="D687" s="148" t="s">
        <v>179</v>
      </c>
      <c r="E687" s="155" t="s">
        <v>34</v>
      </c>
      <c r="F687" s="156" t="s">
        <v>890</v>
      </c>
      <c r="H687" s="157">
        <v>1.125</v>
      </c>
      <c r="I687" s="158"/>
      <c r="L687" s="154"/>
      <c r="M687" s="159"/>
      <c r="T687" s="160"/>
      <c r="AT687" s="155" t="s">
        <v>179</v>
      </c>
      <c r="AU687" s="155" t="s">
        <v>89</v>
      </c>
      <c r="AV687" s="13" t="s">
        <v>89</v>
      </c>
      <c r="AW687" s="13" t="s">
        <v>39</v>
      </c>
      <c r="AX687" s="13" t="s">
        <v>78</v>
      </c>
      <c r="AY687" s="155" t="s">
        <v>169</v>
      </c>
    </row>
    <row r="688" spans="2:65" s="14" customFormat="1" ht="12">
      <c r="B688" s="161"/>
      <c r="D688" s="148" t="s">
        <v>179</v>
      </c>
      <c r="E688" s="162" t="s">
        <v>34</v>
      </c>
      <c r="F688" s="163" t="s">
        <v>195</v>
      </c>
      <c r="H688" s="164">
        <v>4.5</v>
      </c>
      <c r="I688" s="165"/>
      <c r="L688" s="161"/>
      <c r="M688" s="166"/>
      <c r="T688" s="167"/>
      <c r="AT688" s="162" t="s">
        <v>179</v>
      </c>
      <c r="AU688" s="162" t="s">
        <v>89</v>
      </c>
      <c r="AV688" s="14" t="s">
        <v>177</v>
      </c>
      <c r="AW688" s="14" t="s">
        <v>39</v>
      </c>
      <c r="AX688" s="14" t="s">
        <v>83</v>
      </c>
      <c r="AY688" s="162" t="s">
        <v>169</v>
      </c>
    </row>
    <row r="689" spans="2:65" s="1" customFormat="1" ht="24.25" customHeight="1">
      <c r="B689" s="35"/>
      <c r="C689" s="134" t="s">
        <v>891</v>
      </c>
      <c r="D689" s="134" t="s">
        <v>172</v>
      </c>
      <c r="E689" s="135" t="s">
        <v>892</v>
      </c>
      <c r="F689" s="136" t="s">
        <v>893</v>
      </c>
      <c r="G689" s="137" t="s">
        <v>175</v>
      </c>
      <c r="H689" s="138">
        <v>399.78</v>
      </c>
      <c r="I689" s="139"/>
      <c r="J689" s="140">
        <f>ROUND(I689*H689,2)</f>
        <v>0</v>
      </c>
      <c r="K689" s="136" t="s">
        <v>204</v>
      </c>
      <c r="L689" s="35"/>
      <c r="M689" s="141" t="s">
        <v>34</v>
      </c>
      <c r="N689" s="142" t="s">
        <v>49</v>
      </c>
      <c r="P689" s="143">
        <f>O689*H689</f>
        <v>0</v>
      </c>
      <c r="Q689" s="143">
        <v>1.2999999999999999E-4</v>
      </c>
      <c r="R689" s="143">
        <f>Q689*H689</f>
        <v>5.1971399999999994E-2</v>
      </c>
      <c r="S689" s="143">
        <v>0</v>
      </c>
      <c r="T689" s="144">
        <f>S689*H689</f>
        <v>0</v>
      </c>
      <c r="AR689" s="145" t="s">
        <v>177</v>
      </c>
      <c r="AT689" s="145" t="s">
        <v>172</v>
      </c>
      <c r="AU689" s="145" t="s">
        <v>89</v>
      </c>
      <c r="AY689" s="19" t="s">
        <v>169</v>
      </c>
      <c r="BE689" s="146">
        <f>IF(N689="základní",J689,0)</f>
        <v>0</v>
      </c>
      <c r="BF689" s="146">
        <f>IF(N689="snížená",J689,0)</f>
        <v>0</v>
      </c>
      <c r="BG689" s="146">
        <f>IF(N689="zákl. přenesená",J689,0)</f>
        <v>0</v>
      </c>
      <c r="BH689" s="146">
        <f>IF(N689="sníž. přenesená",J689,0)</f>
        <v>0</v>
      </c>
      <c r="BI689" s="146">
        <f>IF(N689="nulová",J689,0)</f>
        <v>0</v>
      </c>
      <c r="BJ689" s="19" t="s">
        <v>83</v>
      </c>
      <c r="BK689" s="146">
        <f>ROUND(I689*H689,2)</f>
        <v>0</v>
      </c>
      <c r="BL689" s="19" t="s">
        <v>177</v>
      </c>
      <c r="BM689" s="145" t="s">
        <v>894</v>
      </c>
    </row>
    <row r="690" spans="2:65" s="1" customFormat="1" ht="11">
      <c r="B690" s="35"/>
      <c r="D690" s="168" t="s">
        <v>206</v>
      </c>
      <c r="F690" s="169" t="s">
        <v>895</v>
      </c>
      <c r="I690" s="170"/>
      <c r="L690" s="35"/>
      <c r="M690" s="171"/>
      <c r="T690" s="56"/>
      <c r="AT690" s="19" t="s">
        <v>206</v>
      </c>
      <c r="AU690" s="19" t="s">
        <v>89</v>
      </c>
    </row>
    <row r="691" spans="2:65" s="13" customFormat="1" ht="12">
      <c r="B691" s="154"/>
      <c r="D691" s="148" t="s">
        <v>179</v>
      </c>
      <c r="E691" s="155" t="s">
        <v>34</v>
      </c>
      <c r="F691" s="156" t="s">
        <v>896</v>
      </c>
      <c r="H691" s="157">
        <v>55.1</v>
      </c>
      <c r="I691" s="158"/>
      <c r="L691" s="154"/>
      <c r="M691" s="159"/>
      <c r="T691" s="160"/>
      <c r="AT691" s="155" t="s">
        <v>179</v>
      </c>
      <c r="AU691" s="155" t="s">
        <v>89</v>
      </c>
      <c r="AV691" s="13" t="s">
        <v>89</v>
      </c>
      <c r="AW691" s="13" t="s">
        <v>39</v>
      </c>
      <c r="AX691" s="13" t="s">
        <v>78</v>
      </c>
      <c r="AY691" s="155" t="s">
        <v>169</v>
      </c>
    </row>
    <row r="692" spans="2:65" s="13" customFormat="1" ht="12">
      <c r="B692" s="154"/>
      <c r="D692" s="148" t="s">
        <v>179</v>
      </c>
      <c r="E692" s="155" t="s">
        <v>34</v>
      </c>
      <c r="F692" s="156" t="s">
        <v>897</v>
      </c>
      <c r="H692" s="157">
        <v>65.14</v>
      </c>
      <c r="I692" s="158"/>
      <c r="L692" s="154"/>
      <c r="M692" s="159"/>
      <c r="T692" s="160"/>
      <c r="AT692" s="155" t="s">
        <v>179</v>
      </c>
      <c r="AU692" s="155" t="s">
        <v>89</v>
      </c>
      <c r="AV692" s="13" t="s">
        <v>89</v>
      </c>
      <c r="AW692" s="13" t="s">
        <v>39</v>
      </c>
      <c r="AX692" s="13" t="s">
        <v>78</v>
      </c>
      <c r="AY692" s="155" t="s">
        <v>169</v>
      </c>
    </row>
    <row r="693" spans="2:65" s="13" customFormat="1" ht="12">
      <c r="B693" s="154"/>
      <c r="D693" s="148" t="s">
        <v>179</v>
      </c>
      <c r="E693" s="155" t="s">
        <v>34</v>
      </c>
      <c r="F693" s="156" t="s">
        <v>898</v>
      </c>
      <c r="H693" s="157">
        <v>267.04000000000002</v>
      </c>
      <c r="I693" s="158"/>
      <c r="L693" s="154"/>
      <c r="M693" s="159"/>
      <c r="T693" s="160"/>
      <c r="AT693" s="155" t="s">
        <v>179</v>
      </c>
      <c r="AU693" s="155" t="s">
        <v>89</v>
      </c>
      <c r="AV693" s="13" t="s">
        <v>89</v>
      </c>
      <c r="AW693" s="13" t="s">
        <v>39</v>
      </c>
      <c r="AX693" s="13" t="s">
        <v>78</v>
      </c>
      <c r="AY693" s="155" t="s">
        <v>169</v>
      </c>
    </row>
    <row r="694" spans="2:65" s="13" customFormat="1" ht="12">
      <c r="B694" s="154"/>
      <c r="D694" s="148" t="s">
        <v>179</v>
      </c>
      <c r="E694" s="155" t="s">
        <v>34</v>
      </c>
      <c r="F694" s="156" t="s">
        <v>899</v>
      </c>
      <c r="H694" s="157">
        <v>12.5</v>
      </c>
      <c r="I694" s="158"/>
      <c r="L694" s="154"/>
      <c r="M694" s="159"/>
      <c r="T694" s="160"/>
      <c r="AT694" s="155" t="s">
        <v>179</v>
      </c>
      <c r="AU694" s="155" t="s">
        <v>89</v>
      </c>
      <c r="AV694" s="13" t="s">
        <v>89</v>
      </c>
      <c r="AW694" s="13" t="s">
        <v>39</v>
      </c>
      <c r="AX694" s="13" t="s">
        <v>78</v>
      </c>
      <c r="AY694" s="155" t="s">
        <v>169</v>
      </c>
    </row>
    <row r="695" spans="2:65" s="14" customFormat="1" ht="12">
      <c r="B695" s="161"/>
      <c r="D695" s="148" t="s">
        <v>179</v>
      </c>
      <c r="E695" s="162" t="s">
        <v>34</v>
      </c>
      <c r="F695" s="163" t="s">
        <v>195</v>
      </c>
      <c r="H695" s="164">
        <v>399.78000000000003</v>
      </c>
      <c r="I695" s="165"/>
      <c r="L695" s="161"/>
      <c r="M695" s="166"/>
      <c r="T695" s="167"/>
      <c r="AT695" s="162" t="s">
        <v>179</v>
      </c>
      <c r="AU695" s="162" t="s">
        <v>89</v>
      </c>
      <c r="AV695" s="14" t="s">
        <v>177</v>
      </c>
      <c r="AW695" s="14" t="s">
        <v>39</v>
      </c>
      <c r="AX695" s="14" t="s">
        <v>83</v>
      </c>
      <c r="AY695" s="162" t="s">
        <v>169</v>
      </c>
    </row>
    <row r="696" spans="2:65" s="1" customFormat="1" ht="24.25" customHeight="1">
      <c r="B696" s="35"/>
      <c r="C696" s="134" t="s">
        <v>900</v>
      </c>
      <c r="D696" s="134" t="s">
        <v>172</v>
      </c>
      <c r="E696" s="135" t="s">
        <v>901</v>
      </c>
      <c r="F696" s="136" t="s">
        <v>902</v>
      </c>
      <c r="G696" s="137" t="s">
        <v>175</v>
      </c>
      <c r="H696" s="138">
        <v>107.78</v>
      </c>
      <c r="I696" s="139"/>
      <c r="J696" s="140">
        <f>ROUND(I696*H696,2)</f>
        <v>0</v>
      </c>
      <c r="K696" s="136" t="s">
        <v>204</v>
      </c>
      <c r="L696" s="35"/>
      <c r="M696" s="141" t="s">
        <v>34</v>
      </c>
      <c r="N696" s="142" t="s">
        <v>49</v>
      </c>
      <c r="P696" s="143">
        <f>O696*H696</f>
        <v>0</v>
      </c>
      <c r="Q696" s="143">
        <v>0</v>
      </c>
      <c r="R696" s="143">
        <f>Q696*H696</f>
        <v>0</v>
      </c>
      <c r="S696" s="143">
        <v>0</v>
      </c>
      <c r="T696" s="144">
        <f>S696*H696</f>
        <v>0</v>
      </c>
      <c r="AR696" s="145" t="s">
        <v>177</v>
      </c>
      <c r="AT696" s="145" t="s">
        <v>172</v>
      </c>
      <c r="AU696" s="145" t="s">
        <v>89</v>
      </c>
      <c r="AY696" s="19" t="s">
        <v>169</v>
      </c>
      <c r="BE696" s="146">
        <f>IF(N696="základní",J696,0)</f>
        <v>0</v>
      </c>
      <c r="BF696" s="146">
        <f>IF(N696="snížená",J696,0)</f>
        <v>0</v>
      </c>
      <c r="BG696" s="146">
        <f>IF(N696="zákl. přenesená",J696,0)</f>
        <v>0</v>
      </c>
      <c r="BH696" s="146">
        <f>IF(N696="sníž. přenesená",J696,0)</f>
        <v>0</v>
      </c>
      <c r="BI696" s="146">
        <f>IF(N696="nulová",J696,0)</f>
        <v>0</v>
      </c>
      <c r="BJ696" s="19" t="s">
        <v>83</v>
      </c>
      <c r="BK696" s="146">
        <f>ROUND(I696*H696,2)</f>
        <v>0</v>
      </c>
      <c r="BL696" s="19" t="s">
        <v>177</v>
      </c>
      <c r="BM696" s="145" t="s">
        <v>903</v>
      </c>
    </row>
    <row r="697" spans="2:65" s="1" customFormat="1" ht="11">
      <c r="B697" s="35"/>
      <c r="D697" s="168" t="s">
        <v>206</v>
      </c>
      <c r="F697" s="169" t="s">
        <v>904</v>
      </c>
      <c r="I697" s="170"/>
      <c r="L697" s="35"/>
      <c r="M697" s="171"/>
      <c r="T697" s="56"/>
      <c r="AT697" s="19" t="s">
        <v>206</v>
      </c>
      <c r="AU697" s="19" t="s">
        <v>89</v>
      </c>
    </row>
    <row r="698" spans="2:65" s="1" customFormat="1" ht="24.25" customHeight="1">
      <c r="B698" s="35"/>
      <c r="C698" s="134" t="s">
        <v>905</v>
      </c>
      <c r="D698" s="134" t="s">
        <v>172</v>
      </c>
      <c r="E698" s="135" t="s">
        <v>906</v>
      </c>
      <c r="F698" s="136" t="s">
        <v>907</v>
      </c>
      <c r="G698" s="137" t="s">
        <v>189</v>
      </c>
      <c r="H698" s="138">
        <v>30.9</v>
      </c>
      <c r="I698" s="139"/>
      <c r="J698" s="140">
        <f>ROUND(I698*H698,2)</f>
        <v>0</v>
      </c>
      <c r="K698" s="136" t="s">
        <v>204</v>
      </c>
      <c r="L698" s="35"/>
      <c r="M698" s="141" t="s">
        <v>34</v>
      </c>
      <c r="N698" s="142" t="s">
        <v>49</v>
      </c>
      <c r="P698" s="143">
        <f>O698*H698</f>
        <v>0</v>
      </c>
      <c r="Q698" s="143">
        <v>0.42</v>
      </c>
      <c r="R698" s="143">
        <f>Q698*H698</f>
        <v>12.978</v>
      </c>
      <c r="S698" s="143">
        <v>0</v>
      </c>
      <c r="T698" s="144">
        <f>S698*H698</f>
        <v>0</v>
      </c>
      <c r="AR698" s="145" t="s">
        <v>177</v>
      </c>
      <c r="AT698" s="145" t="s">
        <v>172</v>
      </c>
      <c r="AU698" s="145" t="s">
        <v>89</v>
      </c>
      <c r="AY698" s="19" t="s">
        <v>169</v>
      </c>
      <c r="BE698" s="146">
        <f>IF(N698="základní",J698,0)</f>
        <v>0</v>
      </c>
      <c r="BF698" s="146">
        <f>IF(N698="snížená",J698,0)</f>
        <v>0</v>
      </c>
      <c r="BG698" s="146">
        <f>IF(N698="zákl. přenesená",J698,0)</f>
        <v>0</v>
      </c>
      <c r="BH698" s="146">
        <f>IF(N698="sníž. přenesená",J698,0)</f>
        <v>0</v>
      </c>
      <c r="BI698" s="146">
        <f>IF(N698="nulová",J698,0)</f>
        <v>0</v>
      </c>
      <c r="BJ698" s="19" t="s">
        <v>83</v>
      </c>
      <c r="BK698" s="146">
        <f>ROUND(I698*H698,2)</f>
        <v>0</v>
      </c>
      <c r="BL698" s="19" t="s">
        <v>177</v>
      </c>
      <c r="BM698" s="145" t="s">
        <v>908</v>
      </c>
    </row>
    <row r="699" spans="2:65" s="1" customFormat="1" ht="11">
      <c r="B699" s="35"/>
      <c r="D699" s="168" t="s">
        <v>206</v>
      </c>
      <c r="F699" s="169" t="s">
        <v>909</v>
      </c>
      <c r="I699" s="170"/>
      <c r="L699" s="35"/>
      <c r="M699" s="171"/>
      <c r="T699" s="56"/>
      <c r="AT699" s="19" t="s">
        <v>206</v>
      </c>
      <c r="AU699" s="19" t="s">
        <v>89</v>
      </c>
    </row>
    <row r="700" spans="2:65" s="12" customFormat="1" ht="12">
      <c r="B700" s="147"/>
      <c r="D700" s="148" t="s">
        <v>179</v>
      </c>
      <c r="E700" s="149" t="s">
        <v>34</v>
      </c>
      <c r="F700" s="150" t="s">
        <v>910</v>
      </c>
      <c r="H700" s="149" t="s">
        <v>34</v>
      </c>
      <c r="I700" s="151"/>
      <c r="L700" s="147"/>
      <c r="M700" s="152"/>
      <c r="T700" s="153"/>
      <c r="AT700" s="149" t="s">
        <v>179</v>
      </c>
      <c r="AU700" s="149" t="s">
        <v>89</v>
      </c>
      <c r="AV700" s="12" t="s">
        <v>83</v>
      </c>
      <c r="AW700" s="12" t="s">
        <v>39</v>
      </c>
      <c r="AX700" s="12" t="s">
        <v>78</v>
      </c>
      <c r="AY700" s="149" t="s">
        <v>169</v>
      </c>
    </row>
    <row r="701" spans="2:65" s="13" customFormat="1" ht="12">
      <c r="B701" s="154"/>
      <c r="D701" s="148" t="s">
        <v>179</v>
      </c>
      <c r="E701" s="155" t="s">
        <v>34</v>
      </c>
      <c r="F701" s="156" t="s">
        <v>911</v>
      </c>
      <c r="H701" s="157">
        <v>30.9</v>
      </c>
      <c r="I701" s="158"/>
      <c r="L701" s="154"/>
      <c r="M701" s="159"/>
      <c r="T701" s="160"/>
      <c r="AT701" s="155" t="s">
        <v>179</v>
      </c>
      <c r="AU701" s="155" t="s">
        <v>89</v>
      </c>
      <c r="AV701" s="13" t="s">
        <v>89</v>
      </c>
      <c r="AW701" s="13" t="s">
        <v>39</v>
      </c>
      <c r="AX701" s="13" t="s">
        <v>78</v>
      </c>
      <c r="AY701" s="155" t="s">
        <v>169</v>
      </c>
    </row>
    <row r="702" spans="2:65" s="14" customFormat="1" ht="12">
      <c r="B702" s="161"/>
      <c r="D702" s="148" t="s">
        <v>179</v>
      </c>
      <c r="E702" s="162" t="s">
        <v>34</v>
      </c>
      <c r="F702" s="163" t="s">
        <v>195</v>
      </c>
      <c r="H702" s="164">
        <v>30.9</v>
      </c>
      <c r="I702" s="165"/>
      <c r="L702" s="161"/>
      <c r="M702" s="166"/>
      <c r="T702" s="167"/>
      <c r="AT702" s="162" t="s">
        <v>179</v>
      </c>
      <c r="AU702" s="162" t="s">
        <v>89</v>
      </c>
      <c r="AV702" s="14" t="s">
        <v>177</v>
      </c>
      <c r="AW702" s="14" t="s">
        <v>39</v>
      </c>
      <c r="AX702" s="14" t="s">
        <v>83</v>
      </c>
      <c r="AY702" s="162" t="s">
        <v>169</v>
      </c>
    </row>
    <row r="703" spans="2:65" s="1" customFormat="1" ht="37.75" customHeight="1">
      <c r="B703" s="35"/>
      <c r="C703" s="134" t="s">
        <v>912</v>
      </c>
      <c r="D703" s="134" t="s">
        <v>172</v>
      </c>
      <c r="E703" s="135" t="s">
        <v>913</v>
      </c>
      <c r="F703" s="136" t="s">
        <v>914</v>
      </c>
      <c r="G703" s="137" t="s">
        <v>422</v>
      </c>
      <c r="H703" s="138">
        <v>1</v>
      </c>
      <c r="I703" s="139"/>
      <c r="J703" s="140">
        <f>ROUND(I703*H703,2)</f>
        <v>0</v>
      </c>
      <c r="K703" s="136" t="s">
        <v>204</v>
      </c>
      <c r="L703" s="35"/>
      <c r="M703" s="141" t="s">
        <v>34</v>
      </c>
      <c r="N703" s="142" t="s">
        <v>49</v>
      </c>
      <c r="P703" s="143">
        <f>O703*H703</f>
        <v>0</v>
      </c>
      <c r="Q703" s="143">
        <v>5.3620000000000001E-2</v>
      </c>
      <c r="R703" s="143">
        <f>Q703*H703</f>
        <v>5.3620000000000001E-2</v>
      </c>
      <c r="S703" s="143">
        <v>0</v>
      </c>
      <c r="T703" s="144">
        <f>S703*H703</f>
        <v>0</v>
      </c>
      <c r="AR703" s="145" t="s">
        <v>177</v>
      </c>
      <c r="AT703" s="145" t="s">
        <v>172</v>
      </c>
      <c r="AU703" s="145" t="s">
        <v>89</v>
      </c>
      <c r="AY703" s="19" t="s">
        <v>169</v>
      </c>
      <c r="BE703" s="146">
        <f>IF(N703="základní",J703,0)</f>
        <v>0</v>
      </c>
      <c r="BF703" s="146">
        <f>IF(N703="snížená",J703,0)</f>
        <v>0</v>
      </c>
      <c r="BG703" s="146">
        <f>IF(N703="zákl. přenesená",J703,0)</f>
        <v>0</v>
      </c>
      <c r="BH703" s="146">
        <f>IF(N703="sníž. přenesená",J703,0)</f>
        <v>0</v>
      </c>
      <c r="BI703" s="146">
        <f>IF(N703="nulová",J703,0)</f>
        <v>0</v>
      </c>
      <c r="BJ703" s="19" t="s">
        <v>83</v>
      </c>
      <c r="BK703" s="146">
        <f>ROUND(I703*H703,2)</f>
        <v>0</v>
      </c>
      <c r="BL703" s="19" t="s">
        <v>177</v>
      </c>
      <c r="BM703" s="145" t="s">
        <v>915</v>
      </c>
    </row>
    <row r="704" spans="2:65" s="1" customFormat="1" ht="11">
      <c r="B704" s="35"/>
      <c r="D704" s="168" t="s">
        <v>206</v>
      </c>
      <c r="F704" s="169" t="s">
        <v>916</v>
      </c>
      <c r="I704" s="170"/>
      <c r="L704" s="35"/>
      <c r="M704" s="171"/>
      <c r="T704" s="56"/>
      <c r="AT704" s="19" t="s">
        <v>206</v>
      </c>
      <c r="AU704" s="19" t="s">
        <v>89</v>
      </c>
    </row>
    <row r="705" spans="2:65" s="12" customFormat="1" ht="12">
      <c r="B705" s="147"/>
      <c r="D705" s="148" t="s">
        <v>179</v>
      </c>
      <c r="E705" s="149" t="s">
        <v>34</v>
      </c>
      <c r="F705" s="150" t="s">
        <v>917</v>
      </c>
      <c r="H705" s="149" t="s">
        <v>34</v>
      </c>
      <c r="I705" s="151"/>
      <c r="L705" s="147"/>
      <c r="M705" s="152"/>
      <c r="T705" s="153"/>
      <c r="AT705" s="149" t="s">
        <v>179</v>
      </c>
      <c r="AU705" s="149" t="s">
        <v>89</v>
      </c>
      <c r="AV705" s="12" t="s">
        <v>83</v>
      </c>
      <c r="AW705" s="12" t="s">
        <v>39</v>
      </c>
      <c r="AX705" s="12" t="s">
        <v>78</v>
      </c>
      <c r="AY705" s="149" t="s">
        <v>169</v>
      </c>
    </row>
    <row r="706" spans="2:65" s="13" customFormat="1" ht="12">
      <c r="B706" s="154"/>
      <c r="D706" s="148" t="s">
        <v>179</v>
      </c>
      <c r="E706" s="155" t="s">
        <v>34</v>
      </c>
      <c r="F706" s="156" t="s">
        <v>83</v>
      </c>
      <c r="H706" s="157">
        <v>1</v>
      </c>
      <c r="I706" s="158"/>
      <c r="L706" s="154"/>
      <c r="M706" s="159"/>
      <c r="T706" s="160"/>
      <c r="AT706" s="155" t="s">
        <v>179</v>
      </c>
      <c r="AU706" s="155" t="s">
        <v>89</v>
      </c>
      <c r="AV706" s="13" t="s">
        <v>89</v>
      </c>
      <c r="AW706" s="13" t="s">
        <v>39</v>
      </c>
      <c r="AX706" s="13" t="s">
        <v>83</v>
      </c>
      <c r="AY706" s="155" t="s">
        <v>169</v>
      </c>
    </row>
    <row r="707" spans="2:65" s="1" customFormat="1" ht="16.5" customHeight="1">
      <c r="B707" s="35"/>
      <c r="C707" s="172" t="s">
        <v>918</v>
      </c>
      <c r="D707" s="172" t="s">
        <v>288</v>
      </c>
      <c r="E707" s="173" t="s">
        <v>919</v>
      </c>
      <c r="F707" s="174" t="s">
        <v>920</v>
      </c>
      <c r="G707" s="175" t="s">
        <v>422</v>
      </c>
      <c r="H707" s="176">
        <v>1</v>
      </c>
      <c r="I707" s="177"/>
      <c r="J707" s="178">
        <f>ROUND(I707*H707,2)</f>
        <v>0</v>
      </c>
      <c r="K707" s="174" t="s">
        <v>204</v>
      </c>
      <c r="L707" s="179"/>
      <c r="M707" s="180" t="s">
        <v>34</v>
      </c>
      <c r="N707" s="181" t="s">
        <v>49</v>
      </c>
      <c r="P707" s="143">
        <f>O707*H707</f>
        <v>0</v>
      </c>
      <c r="Q707" s="143">
        <v>4.4999999999999998E-2</v>
      </c>
      <c r="R707" s="143">
        <f>Q707*H707</f>
        <v>4.4999999999999998E-2</v>
      </c>
      <c r="S707" s="143">
        <v>0</v>
      </c>
      <c r="T707" s="144">
        <f>S707*H707</f>
        <v>0</v>
      </c>
      <c r="AR707" s="145" t="s">
        <v>225</v>
      </c>
      <c r="AT707" s="145" t="s">
        <v>288</v>
      </c>
      <c r="AU707" s="145" t="s">
        <v>89</v>
      </c>
      <c r="AY707" s="19" t="s">
        <v>169</v>
      </c>
      <c r="BE707" s="146">
        <f>IF(N707="základní",J707,0)</f>
        <v>0</v>
      </c>
      <c r="BF707" s="146">
        <f>IF(N707="snížená",J707,0)</f>
        <v>0</v>
      </c>
      <c r="BG707" s="146">
        <f>IF(N707="zákl. přenesená",J707,0)</f>
        <v>0</v>
      </c>
      <c r="BH707" s="146">
        <f>IF(N707="sníž. přenesená",J707,0)</f>
        <v>0</v>
      </c>
      <c r="BI707" s="146">
        <f>IF(N707="nulová",J707,0)</f>
        <v>0</v>
      </c>
      <c r="BJ707" s="19" t="s">
        <v>83</v>
      </c>
      <c r="BK707" s="146">
        <f>ROUND(I707*H707,2)</f>
        <v>0</v>
      </c>
      <c r="BL707" s="19" t="s">
        <v>177</v>
      </c>
      <c r="BM707" s="145" t="s">
        <v>921</v>
      </c>
    </row>
    <row r="708" spans="2:65" s="11" customFormat="1" ht="20.75" customHeight="1">
      <c r="B708" s="122"/>
      <c r="D708" s="123" t="s">
        <v>77</v>
      </c>
      <c r="E708" s="132" t="s">
        <v>922</v>
      </c>
      <c r="F708" s="132" t="s">
        <v>923</v>
      </c>
      <c r="I708" s="125"/>
      <c r="J708" s="133">
        <f>BK708</f>
        <v>0</v>
      </c>
      <c r="L708" s="122"/>
      <c r="M708" s="127"/>
      <c r="P708" s="128">
        <f>SUM(P709:P1026)</f>
        <v>0</v>
      </c>
      <c r="R708" s="128">
        <f>SUM(R709:R1026)</f>
        <v>6.7091900000000004</v>
      </c>
      <c r="T708" s="129">
        <f>SUM(T709:T1026)</f>
        <v>634.52109887999995</v>
      </c>
      <c r="AR708" s="123" t="s">
        <v>83</v>
      </c>
      <c r="AT708" s="130" t="s">
        <v>77</v>
      </c>
      <c r="AU708" s="130" t="s">
        <v>89</v>
      </c>
      <c r="AY708" s="123" t="s">
        <v>169</v>
      </c>
      <c r="BK708" s="131">
        <f>SUM(BK709:BK1026)</f>
        <v>0</v>
      </c>
    </row>
    <row r="709" spans="2:65" s="1" customFormat="1" ht="24.25" customHeight="1">
      <c r="B709" s="35"/>
      <c r="C709" s="134" t="s">
        <v>924</v>
      </c>
      <c r="D709" s="134" t="s">
        <v>172</v>
      </c>
      <c r="E709" s="135" t="s">
        <v>925</v>
      </c>
      <c r="F709" s="136" t="s">
        <v>926</v>
      </c>
      <c r="G709" s="137" t="s">
        <v>175</v>
      </c>
      <c r="H709" s="138">
        <v>484.5</v>
      </c>
      <c r="I709" s="139"/>
      <c r="J709" s="140">
        <f>ROUND(I709*H709,2)</f>
        <v>0</v>
      </c>
      <c r="K709" s="136" t="s">
        <v>927</v>
      </c>
      <c r="L709" s="35"/>
      <c r="M709" s="141" t="s">
        <v>34</v>
      </c>
      <c r="N709" s="142" t="s">
        <v>49</v>
      </c>
      <c r="P709" s="143">
        <f>O709*H709</f>
        <v>0</v>
      </c>
      <c r="Q709" s="143">
        <v>0</v>
      </c>
      <c r="R709" s="143">
        <f>Q709*H709</f>
        <v>0</v>
      </c>
      <c r="S709" s="143">
        <v>6.6E-4</v>
      </c>
      <c r="T709" s="144">
        <f>S709*H709</f>
        <v>0.31977</v>
      </c>
      <c r="AR709" s="145" t="s">
        <v>270</v>
      </c>
      <c r="AT709" s="145" t="s">
        <v>172</v>
      </c>
      <c r="AU709" s="145" t="s">
        <v>95</v>
      </c>
      <c r="AY709" s="19" t="s">
        <v>169</v>
      </c>
      <c r="BE709" s="146">
        <f>IF(N709="základní",J709,0)</f>
        <v>0</v>
      </c>
      <c r="BF709" s="146">
        <f>IF(N709="snížená",J709,0)</f>
        <v>0</v>
      </c>
      <c r="BG709" s="146">
        <f>IF(N709="zákl. přenesená",J709,0)</f>
        <v>0</v>
      </c>
      <c r="BH709" s="146">
        <f>IF(N709="sníž. přenesená",J709,0)</f>
        <v>0</v>
      </c>
      <c r="BI709" s="146">
        <f>IF(N709="nulová",J709,0)</f>
        <v>0</v>
      </c>
      <c r="BJ709" s="19" t="s">
        <v>83</v>
      </c>
      <c r="BK709" s="146">
        <f>ROUND(I709*H709,2)</f>
        <v>0</v>
      </c>
      <c r="BL709" s="19" t="s">
        <v>270</v>
      </c>
      <c r="BM709" s="145" t="s">
        <v>928</v>
      </c>
    </row>
    <row r="710" spans="2:65" s="1" customFormat="1" ht="36">
      <c r="B710" s="35"/>
      <c r="D710" s="148" t="s">
        <v>929</v>
      </c>
      <c r="F710" s="189" t="s">
        <v>930</v>
      </c>
      <c r="I710" s="170"/>
      <c r="L710" s="35"/>
      <c r="M710" s="171"/>
      <c r="T710" s="56"/>
      <c r="AT710" s="19" t="s">
        <v>929</v>
      </c>
      <c r="AU710" s="19" t="s">
        <v>95</v>
      </c>
    </row>
    <row r="711" spans="2:65" s="12" customFormat="1" ht="12">
      <c r="B711" s="147"/>
      <c r="D711" s="148" t="s">
        <v>179</v>
      </c>
      <c r="E711" s="149" t="s">
        <v>34</v>
      </c>
      <c r="F711" s="150" t="s">
        <v>931</v>
      </c>
      <c r="H711" s="149" t="s">
        <v>34</v>
      </c>
      <c r="I711" s="151"/>
      <c r="L711" s="147"/>
      <c r="M711" s="152"/>
      <c r="T711" s="153"/>
      <c r="AT711" s="149" t="s">
        <v>179</v>
      </c>
      <c r="AU711" s="149" t="s">
        <v>95</v>
      </c>
      <c r="AV711" s="12" t="s">
        <v>83</v>
      </c>
      <c r="AW711" s="12" t="s">
        <v>39</v>
      </c>
      <c r="AX711" s="12" t="s">
        <v>78</v>
      </c>
      <c r="AY711" s="149" t="s">
        <v>169</v>
      </c>
    </row>
    <row r="712" spans="2:65" s="13" customFormat="1" ht="12">
      <c r="B712" s="154"/>
      <c r="D712" s="148" t="s">
        <v>179</v>
      </c>
      <c r="E712" s="155" t="s">
        <v>34</v>
      </c>
      <c r="F712" s="156" t="s">
        <v>932</v>
      </c>
      <c r="H712" s="157">
        <v>484.5</v>
      </c>
      <c r="I712" s="158"/>
      <c r="L712" s="154"/>
      <c r="M712" s="159"/>
      <c r="T712" s="160"/>
      <c r="AT712" s="155" t="s">
        <v>179</v>
      </c>
      <c r="AU712" s="155" t="s">
        <v>95</v>
      </c>
      <c r="AV712" s="13" t="s">
        <v>89</v>
      </c>
      <c r="AW712" s="13" t="s">
        <v>39</v>
      </c>
      <c r="AX712" s="13" t="s">
        <v>78</v>
      </c>
      <c r="AY712" s="155" t="s">
        <v>169</v>
      </c>
    </row>
    <row r="713" spans="2:65" s="14" customFormat="1" ht="12">
      <c r="B713" s="161"/>
      <c r="D713" s="148" t="s">
        <v>179</v>
      </c>
      <c r="E713" s="162" t="s">
        <v>34</v>
      </c>
      <c r="F713" s="163" t="s">
        <v>195</v>
      </c>
      <c r="H713" s="164">
        <v>484.5</v>
      </c>
      <c r="I713" s="165"/>
      <c r="L713" s="161"/>
      <c r="M713" s="166"/>
      <c r="T713" s="167"/>
      <c r="AT713" s="162" t="s">
        <v>179</v>
      </c>
      <c r="AU713" s="162" t="s">
        <v>95</v>
      </c>
      <c r="AV713" s="14" t="s">
        <v>177</v>
      </c>
      <c r="AW713" s="14" t="s">
        <v>39</v>
      </c>
      <c r="AX713" s="14" t="s">
        <v>83</v>
      </c>
      <c r="AY713" s="162" t="s">
        <v>169</v>
      </c>
    </row>
    <row r="714" spans="2:65" s="1" customFormat="1" ht="33" customHeight="1">
      <c r="B714" s="35"/>
      <c r="C714" s="134" t="s">
        <v>922</v>
      </c>
      <c r="D714" s="134" t="s">
        <v>172</v>
      </c>
      <c r="E714" s="135" t="s">
        <v>933</v>
      </c>
      <c r="F714" s="136" t="s">
        <v>934</v>
      </c>
      <c r="G714" s="137" t="s">
        <v>434</v>
      </c>
      <c r="H714" s="138">
        <v>800.2</v>
      </c>
      <c r="I714" s="139"/>
      <c r="J714" s="140">
        <f>ROUND(I714*H714,2)</f>
        <v>0</v>
      </c>
      <c r="K714" s="136" t="s">
        <v>927</v>
      </c>
      <c r="L714" s="35"/>
      <c r="M714" s="141" t="s">
        <v>34</v>
      </c>
      <c r="N714" s="142" t="s">
        <v>49</v>
      </c>
      <c r="P714" s="143">
        <f>O714*H714</f>
        <v>0</v>
      </c>
      <c r="Q714" s="143">
        <v>0</v>
      </c>
      <c r="R714" s="143">
        <f>Q714*H714</f>
        <v>0</v>
      </c>
      <c r="S714" s="143">
        <v>8.0000000000000002E-3</v>
      </c>
      <c r="T714" s="144">
        <f>S714*H714</f>
        <v>6.4016000000000002</v>
      </c>
      <c r="AR714" s="145" t="s">
        <v>270</v>
      </c>
      <c r="AT714" s="145" t="s">
        <v>172</v>
      </c>
      <c r="AU714" s="145" t="s">
        <v>95</v>
      </c>
      <c r="AY714" s="19" t="s">
        <v>169</v>
      </c>
      <c r="BE714" s="146">
        <f>IF(N714="základní",J714,0)</f>
        <v>0</v>
      </c>
      <c r="BF714" s="146">
        <f>IF(N714="snížená",J714,0)</f>
        <v>0</v>
      </c>
      <c r="BG714" s="146">
        <f>IF(N714="zákl. přenesená",J714,0)</f>
        <v>0</v>
      </c>
      <c r="BH714" s="146">
        <f>IF(N714="sníž. přenesená",J714,0)</f>
        <v>0</v>
      </c>
      <c r="BI714" s="146">
        <f>IF(N714="nulová",J714,0)</f>
        <v>0</v>
      </c>
      <c r="BJ714" s="19" t="s">
        <v>83</v>
      </c>
      <c r="BK714" s="146">
        <f>ROUND(I714*H714,2)</f>
        <v>0</v>
      </c>
      <c r="BL714" s="19" t="s">
        <v>270</v>
      </c>
      <c r="BM714" s="145" t="s">
        <v>935</v>
      </c>
    </row>
    <row r="715" spans="2:65" s="12" customFormat="1" ht="12">
      <c r="B715" s="147"/>
      <c r="D715" s="148" t="s">
        <v>179</v>
      </c>
      <c r="E715" s="149" t="s">
        <v>34</v>
      </c>
      <c r="F715" s="150" t="s">
        <v>936</v>
      </c>
      <c r="H715" s="149" t="s">
        <v>34</v>
      </c>
      <c r="I715" s="151"/>
      <c r="L715" s="147"/>
      <c r="M715" s="152"/>
      <c r="T715" s="153"/>
      <c r="AT715" s="149" t="s">
        <v>179</v>
      </c>
      <c r="AU715" s="149" t="s">
        <v>95</v>
      </c>
      <c r="AV715" s="12" t="s">
        <v>83</v>
      </c>
      <c r="AW715" s="12" t="s">
        <v>39</v>
      </c>
      <c r="AX715" s="12" t="s">
        <v>78</v>
      </c>
      <c r="AY715" s="149" t="s">
        <v>169</v>
      </c>
    </row>
    <row r="716" spans="2:65" s="13" customFormat="1" ht="12">
      <c r="B716" s="154"/>
      <c r="D716" s="148" t="s">
        <v>179</v>
      </c>
      <c r="E716" s="155" t="s">
        <v>34</v>
      </c>
      <c r="F716" s="156" t="s">
        <v>937</v>
      </c>
      <c r="H716" s="157">
        <v>800.2</v>
      </c>
      <c r="I716" s="158"/>
      <c r="L716" s="154"/>
      <c r="M716" s="159"/>
      <c r="T716" s="160"/>
      <c r="AT716" s="155" t="s">
        <v>179</v>
      </c>
      <c r="AU716" s="155" t="s">
        <v>95</v>
      </c>
      <c r="AV716" s="13" t="s">
        <v>89</v>
      </c>
      <c r="AW716" s="13" t="s">
        <v>39</v>
      </c>
      <c r="AX716" s="13" t="s">
        <v>78</v>
      </c>
      <c r="AY716" s="155" t="s">
        <v>169</v>
      </c>
    </row>
    <row r="717" spans="2:65" s="14" customFormat="1" ht="12">
      <c r="B717" s="161"/>
      <c r="D717" s="148" t="s">
        <v>179</v>
      </c>
      <c r="E717" s="162" t="s">
        <v>34</v>
      </c>
      <c r="F717" s="163" t="s">
        <v>195</v>
      </c>
      <c r="H717" s="164">
        <v>800.2</v>
      </c>
      <c r="I717" s="165"/>
      <c r="L717" s="161"/>
      <c r="M717" s="166"/>
      <c r="T717" s="167"/>
      <c r="AT717" s="162" t="s">
        <v>179</v>
      </c>
      <c r="AU717" s="162" t="s">
        <v>95</v>
      </c>
      <c r="AV717" s="14" t="s">
        <v>177</v>
      </c>
      <c r="AW717" s="14" t="s">
        <v>39</v>
      </c>
      <c r="AX717" s="14" t="s">
        <v>83</v>
      </c>
      <c r="AY717" s="162" t="s">
        <v>169</v>
      </c>
    </row>
    <row r="718" spans="2:65" s="1" customFormat="1" ht="37.75" customHeight="1">
      <c r="B718" s="35"/>
      <c r="C718" s="134" t="s">
        <v>938</v>
      </c>
      <c r="D718" s="134" t="s">
        <v>172</v>
      </c>
      <c r="E718" s="135" t="s">
        <v>939</v>
      </c>
      <c r="F718" s="136" t="s">
        <v>940</v>
      </c>
      <c r="G718" s="137" t="s">
        <v>434</v>
      </c>
      <c r="H718" s="138">
        <v>165.2</v>
      </c>
      <c r="I718" s="139"/>
      <c r="J718" s="140">
        <f>ROUND(I718*H718,2)</f>
        <v>0</v>
      </c>
      <c r="K718" s="136" t="s">
        <v>927</v>
      </c>
      <c r="L718" s="35"/>
      <c r="M718" s="141" t="s">
        <v>34</v>
      </c>
      <c r="N718" s="142" t="s">
        <v>49</v>
      </c>
      <c r="P718" s="143">
        <f>O718*H718</f>
        <v>0</v>
      </c>
      <c r="Q718" s="143">
        <v>0</v>
      </c>
      <c r="R718" s="143">
        <f>Q718*H718</f>
        <v>0</v>
      </c>
      <c r="S718" s="143">
        <v>1.4E-2</v>
      </c>
      <c r="T718" s="144">
        <f>S718*H718</f>
        <v>2.3127999999999997</v>
      </c>
      <c r="AR718" s="145" t="s">
        <v>270</v>
      </c>
      <c r="AT718" s="145" t="s">
        <v>172</v>
      </c>
      <c r="AU718" s="145" t="s">
        <v>95</v>
      </c>
      <c r="AY718" s="19" t="s">
        <v>169</v>
      </c>
      <c r="BE718" s="146">
        <f>IF(N718="základní",J718,0)</f>
        <v>0</v>
      </c>
      <c r="BF718" s="146">
        <f>IF(N718="snížená",J718,0)</f>
        <v>0</v>
      </c>
      <c r="BG718" s="146">
        <f>IF(N718="zákl. přenesená",J718,0)</f>
        <v>0</v>
      </c>
      <c r="BH718" s="146">
        <f>IF(N718="sníž. přenesená",J718,0)</f>
        <v>0</v>
      </c>
      <c r="BI718" s="146">
        <f>IF(N718="nulová",J718,0)</f>
        <v>0</v>
      </c>
      <c r="BJ718" s="19" t="s">
        <v>83</v>
      </c>
      <c r="BK718" s="146">
        <f>ROUND(I718*H718,2)</f>
        <v>0</v>
      </c>
      <c r="BL718" s="19" t="s">
        <v>270</v>
      </c>
      <c r="BM718" s="145" t="s">
        <v>941</v>
      </c>
    </row>
    <row r="719" spans="2:65" s="13" customFormat="1" ht="12">
      <c r="B719" s="154"/>
      <c r="D719" s="148" t="s">
        <v>179</v>
      </c>
      <c r="E719" s="155" t="s">
        <v>34</v>
      </c>
      <c r="F719" s="156" t="s">
        <v>942</v>
      </c>
      <c r="H719" s="157">
        <v>165.2</v>
      </c>
      <c r="I719" s="158"/>
      <c r="L719" s="154"/>
      <c r="M719" s="159"/>
      <c r="T719" s="160"/>
      <c r="AT719" s="155" t="s">
        <v>179</v>
      </c>
      <c r="AU719" s="155" t="s">
        <v>95</v>
      </c>
      <c r="AV719" s="13" t="s">
        <v>89</v>
      </c>
      <c r="AW719" s="13" t="s">
        <v>39</v>
      </c>
      <c r="AX719" s="13" t="s">
        <v>83</v>
      </c>
      <c r="AY719" s="155" t="s">
        <v>169</v>
      </c>
    </row>
    <row r="720" spans="2:65" s="1" customFormat="1" ht="37.75" customHeight="1">
      <c r="B720" s="35"/>
      <c r="C720" s="134" t="s">
        <v>943</v>
      </c>
      <c r="D720" s="134" t="s">
        <v>172</v>
      </c>
      <c r="E720" s="135" t="s">
        <v>944</v>
      </c>
      <c r="F720" s="136" t="s">
        <v>945</v>
      </c>
      <c r="G720" s="137" t="s">
        <v>434</v>
      </c>
      <c r="H720" s="138">
        <v>413.15</v>
      </c>
      <c r="I720" s="139"/>
      <c r="J720" s="140">
        <f>ROUND(I720*H720,2)</f>
        <v>0</v>
      </c>
      <c r="K720" s="136" t="s">
        <v>927</v>
      </c>
      <c r="L720" s="35"/>
      <c r="M720" s="141" t="s">
        <v>34</v>
      </c>
      <c r="N720" s="142" t="s">
        <v>49</v>
      </c>
      <c r="P720" s="143">
        <f>O720*H720</f>
        <v>0</v>
      </c>
      <c r="Q720" s="143">
        <v>0</v>
      </c>
      <c r="R720" s="143">
        <f>Q720*H720</f>
        <v>0</v>
      </c>
      <c r="S720" s="143">
        <v>2.4E-2</v>
      </c>
      <c r="T720" s="144">
        <f>S720*H720</f>
        <v>9.9155999999999995</v>
      </c>
      <c r="AR720" s="145" t="s">
        <v>270</v>
      </c>
      <c r="AT720" s="145" t="s">
        <v>172</v>
      </c>
      <c r="AU720" s="145" t="s">
        <v>95</v>
      </c>
      <c r="AY720" s="19" t="s">
        <v>169</v>
      </c>
      <c r="BE720" s="146">
        <f>IF(N720="základní",J720,0)</f>
        <v>0</v>
      </c>
      <c r="BF720" s="146">
        <f>IF(N720="snížená",J720,0)</f>
        <v>0</v>
      </c>
      <c r="BG720" s="146">
        <f>IF(N720="zákl. přenesená",J720,0)</f>
        <v>0</v>
      </c>
      <c r="BH720" s="146">
        <f>IF(N720="sníž. přenesená",J720,0)</f>
        <v>0</v>
      </c>
      <c r="BI720" s="146">
        <f>IF(N720="nulová",J720,0)</f>
        <v>0</v>
      </c>
      <c r="BJ720" s="19" t="s">
        <v>83</v>
      </c>
      <c r="BK720" s="146">
        <f>ROUND(I720*H720,2)</f>
        <v>0</v>
      </c>
      <c r="BL720" s="19" t="s">
        <v>270</v>
      </c>
      <c r="BM720" s="145" t="s">
        <v>946</v>
      </c>
    </row>
    <row r="721" spans="2:65" s="12" customFormat="1" ht="12">
      <c r="B721" s="147"/>
      <c r="D721" s="148" t="s">
        <v>179</v>
      </c>
      <c r="E721" s="149" t="s">
        <v>34</v>
      </c>
      <c r="F721" s="150" t="s">
        <v>947</v>
      </c>
      <c r="H721" s="149" t="s">
        <v>34</v>
      </c>
      <c r="I721" s="151"/>
      <c r="L721" s="147"/>
      <c r="M721" s="152"/>
      <c r="T721" s="153"/>
      <c r="AT721" s="149" t="s">
        <v>179</v>
      </c>
      <c r="AU721" s="149" t="s">
        <v>95</v>
      </c>
      <c r="AV721" s="12" t="s">
        <v>83</v>
      </c>
      <c r="AW721" s="12" t="s">
        <v>39</v>
      </c>
      <c r="AX721" s="12" t="s">
        <v>78</v>
      </c>
      <c r="AY721" s="149" t="s">
        <v>169</v>
      </c>
    </row>
    <row r="722" spans="2:65" s="13" customFormat="1" ht="12">
      <c r="B722" s="154"/>
      <c r="D722" s="148" t="s">
        <v>179</v>
      </c>
      <c r="E722" s="155" t="s">
        <v>34</v>
      </c>
      <c r="F722" s="156" t="s">
        <v>948</v>
      </c>
      <c r="H722" s="157">
        <v>413.15</v>
      </c>
      <c r="I722" s="158"/>
      <c r="L722" s="154"/>
      <c r="M722" s="159"/>
      <c r="T722" s="160"/>
      <c r="AT722" s="155" t="s">
        <v>179</v>
      </c>
      <c r="AU722" s="155" t="s">
        <v>95</v>
      </c>
      <c r="AV722" s="13" t="s">
        <v>89</v>
      </c>
      <c r="AW722" s="13" t="s">
        <v>39</v>
      </c>
      <c r="AX722" s="13" t="s">
        <v>83</v>
      </c>
      <c r="AY722" s="155" t="s">
        <v>169</v>
      </c>
    </row>
    <row r="723" spans="2:65" s="1" customFormat="1" ht="37.75" customHeight="1">
      <c r="B723" s="35"/>
      <c r="C723" s="134" t="s">
        <v>949</v>
      </c>
      <c r="D723" s="134" t="s">
        <v>172</v>
      </c>
      <c r="E723" s="135" t="s">
        <v>950</v>
      </c>
      <c r="F723" s="136" t="s">
        <v>951</v>
      </c>
      <c r="G723" s="137" t="s">
        <v>434</v>
      </c>
      <c r="H723" s="138">
        <v>143</v>
      </c>
      <c r="I723" s="139"/>
      <c r="J723" s="140">
        <f>ROUND(I723*H723,2)</f>
        <v>0</v>
      </c>
      <c r="K723" s="136" t="s">
        <v>927</v>
      </c>
      <c r="L723" s="35"/>
      <c r="M723" s="141" t="s">
        <v>34</v>
      </c>
      <c r="N723" s="142" t="s">
        <v>49</v>
      </c>
      <c r="P723" s="143">
        <f>O723*H723</f>
        <v>0</v>
      </c>
      <c r="Q723" s="143">
        <v>0</v>
      </c>
      <c r="R723" s="143">
        <f>Q723*H723</f>
        <v>0</v>
      </c>
      <c r="S723" s="143">
        <v>3.2000000000000001E-2</v>
      </c>
      <c r="T723" s="144">
        <f>S723*H723</f>
        <v>4.5760000000000005</v>
      </c>
      <c r="AR723" s="145" t="s">
        <v>270</v>
      </c>
      <c r="AT723" s="145" t="s">
        <v>172</v>
      </c>
      <c r="AU723" s="145" t="s">
        <v>95</v>
      </c>
      <c r="AY723" s="19" t="s">
        <v>169</v>
      </c>
      <c r="BE723" s="146">
        <f>IF(N723="základní",J723,0)</f>
        <v>0</v>
      </c>
      <c r="BF723" s="146">
        <f>IF(N723="snížená",J723,0)</f>
        <v>0</v>
      </c>
      <c r="BG723" s="146">
        <f>IF(N723="zákl. přenesená",J723,0)</f>
        <v>0</v>
      </c>
      <c r="BH723" s="146">
        <f>IF(N723="sníž. přenesená",J723,0)</f>
        <v>0</v>
      </c>
      <c r="BI723" s="146">
        <f>IF(N723="nulová",J723,0)</f>
        <v>0</v>
      </c>
      <c r="BJ723" s="19" t="s">
        <v>83</v>
      </c>
      <c r="BK723" s="146">
        <f>ROUND(I723*H723,2)</f>
        <v>0</v>
      </c>
      <c r="BL723" s="19" t="s">
        <v>270</v>
      </c>
      <c r="BM723" s="145" t="s">
        <v>952</v>
      </c>
    </row>
    <row r="724" spans="2:65" s="12" customFormat="1" ht="12">
      <c r="B724" s="147"/>
      <c r="D724" s="148" t="s">
        <v>179</v>
      </c>
      <c r="E724" s="149" t="s">
        <v>34</v>
      </c>
      <c r="F724" s="150" t="s">
        <v>936</v>
      </c>
      <c r="H724" s="149" t="s">
        <v>34</v>
      </c>
      <c r="I724" s="151"/>
      <c r="L724" s="147"/>
      <c r="M724" s="152"/>
      <c r="T724" s="153"/>
      <c r="AT724" s="149" t="s">
        <v>179</v>
      </c>
      <c r="AU724" s="149" t="s">
        <v>95</v>
      </c>
      <c r="AV724" s="12" t="s">
        <v>83</v>
      </c>
      <c r="AW724" s="12" t="s">
        <v>39</v>
      </c>
      <c r="AX724" s="12" t="s">
        <v>78</v>
      </c>
      <c r="AY724" s="149" t="s">
        <v>169</v>
      </c>
    </row>
    <row r="725" spans="2:65" s="12" customFormat="1" ht="12">
      <c r="B725" s="147"/>
      <c r="D725" s="148" t="s">
        <v>179</v>
      </c>
      <c r="E725" s="149" t="s">
        <v>34</v>
      </c>
      <c r="F725" s="150" t="s">
        <v>953</v>
      </c>
      <c r="H725" s="149" t="s">
        <v>34</v>
      </c>
      <c r="I725" s="151"/>
      <c r="L725" s="147"/>
      <c r="M725" s="152"/>
      <c r="T725" s="153"/>
      <c r="AT725" s="149" t="s">
        <v>179</v>
      </c>
      <c r="AU725" s="149" t="s">
        <v>95</v>
      </c>
      <c r="AV725" s="12" t="s">
        <v>83</v>
      </c>
      <c r="AW725" s="12" t="s">
        <v>39</v>
      </c>
      <c r="AX725" s="12" t="s">
        <v>78</v>
      </c>
      <c r="AY725" s="149" t="s">
        <v>169</v>
      </c>
    </row>
    <row r="726" spans="2:65" s="13" customFormat="1" ht="12">
      <c r="B726" s="154"/>
      <c r="D726" s="148" t="s">
        <v>179</v>
      </c>
      <c r="E726" s="155" t="s">
        <v>34</v>
      </c>
      <c r="F726" s="156" t="s">
        <v>954</v>
      </c>
      <c r="H726" s="157">
        <v>143</v>
      </c>
      <c r="I726" s="158"/>
      <c r="L726" s="154"/>
      <c r="M726" s="159"/>
      <c r="T726" s="160"/>
      <c r="AT726" s="155" t="s">
        <v>179</v>
      </c>
      <c r="AU726" s="155" t="s">
        <v>95</v>
      </c>
      <c r="AV726" s="13" t="s">
        <v>89</v>
      </c>
      <c r="AW726" s="13" t="s">
        <v>39</v>
      </c>
      <c r="AX726" s="13" t="s">
        <v>83</v>
      </c>
      <c r="AY726" s="155" t="s">
        <v>169</v>
      </c>
    </row>
    <row r="727" spans="2:65" s="1" customFormat="1" ht="49" customHeight="1">
      <c r="B727" s="35"/>
      <c r="C727" s="134" t="s">
        <v>955</v>
      </c>
      <c r="D727" s="134" t="s">
        <v>172</v>
      </c>
      <c r="E727" s="135" t="s">
        <v>956</v>
      </c>
      <c r="F727" s="136" t="s">
        <v>957</v>
      </c>
      <c r="G727" s="137" t="s">
        <v>175</v>
      </c>
      <c r="H727" s="138">
        <v>485</v>
      </c>
      <c r="I727" s="139"/>
      <c r="J727" s="140">
        <f>ROUND(I727*H727,2)</f>
        <v>0</v>
      </c>
      <c r="K727" s="136" t="s">
        <v>927</v>
      </c>
      <c r="L727" s="35"/>
      <c r="M727" s="141" t="s">
        <v>34</v>
      </c>
      <c r="N727" s="142" t="s">
        <v>49</v>
      </c>
      <c r="P727" s="143">
        <f>O727*H727</f>
        <v>0</v>
      </c>
      <c r="Q727" s="143">
        <v>0</v>
      </c>
      <c r="R727" s="143">
        <f>Q727*H727</f>
        <v>0</v>
      </c>
      <c r="S727" s="143">
        <v>1.4999999999999999E-2</v>
      </c>
      <c r="T727" s="144">
        <f>S727*H727</f>
        <v>7.2749999999999995</v>
      </c>
      <c r="AR727" s="145" t="s">
        <v>270</v>
      </c>
      <c r="AT727" s="145" t="s">
        <v>172</v>
      </c>
      <c r="AU727" s="145" t="s">
        <v>95</v>
      </c>
      <c r="AY727" s="19" t="s">
        <v>169</v>
      </c>
      <c r="BE727" s="146">
        <f>IF(N727="základní",J727,0)</f>
        <v>0</v>
      </c>
      <c r="BF727" s="146">
        <f>IF(N727="snížená",J727,0)</f>
        <v>0</v>
      </c>
      <c r="BG727" s="146">
        <f>IF(N727="zákl. přenesená",J727,0)</f>
        <v>0</v>
      </c>
      <c r="BH727" s="146">
        <f>IF(N727="sníž. přenesená",J727,0)</f>
        <v>0</v>
      </c>
      <c r="BI727" s="146">
        <f>IF(N727="nulová",J727,0)</f>
        <v>0</v>
      </c>
      <c r="BJ727" s="19" t="s">
        <v>83</v>
      </c>
      <c r="BK727" s="146">
        <f>ROUND(I727*H727,2)</f>
        <v>0</v>
      </c>
      <c r="BL727" s="19" t="s">
        <v>270</v>
      </c>
      <c r="BM727" s="145" t="s">
        <v>958</v>
      </c>
    </row>
    <row r="728" spans="2:65" s="12" customFormat="1" ht="12">
      <c r="B728" s="147"/>
      <c r="D728" s="148" t="s">
        <v>179</v>
      </c>
      <c r="E728" s="149" t="s">
        <v>34</v>
      </c>
      <c r="F728" s="150" t="s">
        <v>959</v>
      </c>
      <c r="H728" s="149" t="s">
        <v>34</v>
      </c>
      <c r="I728" s="151"/>
      <c r="L728" s="147"/>
      <c r="M728" s="152"/>
      <c r="T728" s="153"/>
      <c r="AT728" s="149" t="s">
        <v>179</v>
      </c>
      <c r="AU728" s="149" t="s">
        <v>95</v>
      </c>
      <c r="AV728" s="12" t="s">
        <v>83</v>
      </c>
      <c r="AW728" s="12" t="s">
        <v>39</v>
      </c>
      <c r="AX728" s="12" t="s">
        <v>78</v>
      </c>
      <c r="AY728" s="149" t="s">
        <v>169</v>
      </c>
    </row>
    <row r="729" spans="2:65" s="13" customFormat="1" ht="12">
      <c r="B729" s="154"/>
      <c r="D729" s="148" t="s">
        <v>179</v>
      </c>
      <c r="E729" s="155" t="s">
        <v>34</v>
      </c>
      <c r="F729" s="156" t="s">
        <v>960</v>
      </c>
      <c r="H729" s="157">
        <v>485</v>
      </c>
      <c r="I729" s="158"/>
      <c r="L729" s="154"/>
      <c r="M729" s="159"/>
      <c r="T729" s="160"/>
      <c r="AT729" s="155" t="s">
        <v>179</v>
      </c>
      <c r="AU729" s="155" t="s">
        <v>95</v>
      </c>
      <c r="AV729" s="13" t="s">
        <v>89</v>
      </c>
      <c r="AW729" s="13" t="s">
        <v>39</v>
      </c>
      <c r="AX729" s="13" t="s">
        <v>83</v>
      </c>
      <c r="AY729" s="155" t="s">
        <v>169</v>
      </c>
    </row>
    <row r="730" spans="2:65" s="1" customFormat="1" ht="33" customHeight="1">
      <c r="B730" s="35"/>
      <c r="C730" s="134" t="s">
        <v>961</v>
      </c>
      <c r="D730" s="134" t="s">
        <v>172</v>
      </c>
      <c r="E730" s="135" t="s">
        <v>962</v>
      </c>
      <c r="F730" s="136" t="s">
        <v>963</v>
      </c>
      <c r="G730" s="137" t="s">
        <v>175</v>
      </c>
      <c r="H730" s="138">
        <v>252</v>
      </c>
      <c r="I730" s="139"/>
      <c r="J730" s="140">
        <f>ROUND(I730*H730,2)</f>
        <v>0</v>
      </c>
      <c r="K730" s="136" t="s">
        <v>927</v>
      </c>
      <c r="L730" s="35"/>
      <c r="M730" s="141" t="s">
        <v>34</v>
      </c>
      <c r="N730" s="142" t="s">
        <v>49</v>
      </c>
      <c r="P730" s="143">
        <f>O730*H730</f>
        <v>0</v>
      </c>
      <c r="Q730" s="143">
        <v>0</v>
      </c>
      <c r="R730" s="143">
        <f>Q730*H730</f>
        <v>0</v>
      </c>
      <c r="S730" s="143">
        <v>1.4E-2</v>
      </c>
      <c r="T730" s="144">
        <f>S730*H730</f>
        <v>3.528</v>
      </c>
      <c r="AR730" s="145" t="s">
        <v>270</v>
      </c>
      <c r="AT730" s="145" t="s">
        <v>172</v>
      </c>
      <c r="AU730" s="145" t="s">
        <v>95</v>
      </c>
      <c r="AY730" s="19" t="s">
        <v>169</v>
      </c>
      <c r="BE730" s="146">
        <f>IF(N730="základní",J730,0)</f>
        <v>0</v>
      </c>
      <c r="BF730" s="146">
        <f>IF(N730="snížená",J730,0)</f>
        <v>0</v>
      </c>
      <c r="BG730" s="146">
        <f>IF(N730="zákl. přenesená",J730,0)</f>
        <v>0</v>
      </c>
      <c r="BH730" s="146">
        <f>IF(N730="sníž. přenesená",J730,0)</f>
        <v>0</v>
      </c>
      <c r="BI730" s="146">
        <f>IF(N730="nulová",J730,0)</f>
        <v>0</v>
      </c>
      <c r="BJ730" s="19" t="s">
        <v>83</v>
      </c>
      <c r="BK730" s="146">
        <f>ROUND(I730*H730,2)</f>
        <v>0</v>
      </c>
      <c r="BL730" s="19" t="s">
        <v>270</v>
      </c>
      <c r="BM730" s="145" t="s">
        <v>964</v>
      </c>
    </row>
    <row r="731" spans="2:65" s="12" customFormat="1" ht="12">
      <c r="B731" s="147"/>
      <c r="D731" s="148" t="s">
        <v>179</v>
      </c>
      <c r="E731" s="149" t="s">
        <v>34</v>
      </c>
      <c r="F731" s="150" t="s">
        <v>965</v>
      </c>
      <c r="H731" s="149" t="s">
        <v>34</v>
      </c>
      <c r="I731" s="151"/>
      <c r="L731" s="147"/>
      <c r="M731" s="152"/>
      <c r="T731" s="153"/>
      <c r="AT731" s="149" t="s">
        <v>179</v>
      </c>
      <c r="AU731" s="149" t="s">
        <v>95</v>
      </c>
      <c r="AV731" s="12" t="s">
        <v>83</v>
      </c>
      <c r="AW731" s="12" t="s">
        <v>39</v>
      </c>
      <c r="AX731" s="12" t="s">
        <v>78</v>
      </c>
      <c r="AY731" s="149" t="s">
        <v>169</v>
      </c>
    </row>
    <row r="732" spans="2:65" s="13" customFormat="1" ht="12">
      <c r="B732" s="154"/>
      <c r="D732" s="148" t="s">
        <v>179</v>
      </c>
      <c r="E732" s="155" t="s">
        <v>34</v>
      </c>
      <c r="F732" s="156" t="s">
        <v>966</v>
      </c>
      <c r="H732" s="157">
        <v>252</v>
      </c>
      <c r="I732" s="158"/>
      <c r="L732" s="154"/>
      <c r="M732" s="159"/>
      <c r="T732" s="160"/>
      <c r="AT732" s="155" t="s">
        <v>179</v>
      </c>
      <c r="AU732" s="155" t="s">
        <v>95</v>
      </c>
      <c r="AV732" s="13" t="s">
        <v>89</v>
      </c>
      <c r="AW732" s="13" t="s">
        <v>39</v>
      </c>
      <c r="AX732" s="13" t="s">
        <v>78</v>
      </c>
      <c r="AY732" s="155" t="s">
        <v>169</v>
      </c>
    </row>
    <row r="733" spans="2:65" s="14" customFormat="1" ht="12">
      <c r="B733" s="161"/>
      <c r="D733" s="148" t="s">
        <v>179</v>
      </c>
      <c r="E733" s="162" t="s">
        <v>34</v>
      </c>
      <c r="F733" s="163" t="s">
        <v>195</v>
      </c>
      <c r="H733" s="164">
        <v>252</v>
      </c>
      <c r="I733" s="165"/>
      <c r="L733" s="161"/>
      <c r="M733" s="166"/>
      <c r="T733" s="167"/>
      <c r="AT733" s="162" t="s">
        <v>179</v>
      </c>
      <c r="AU733" s="162" t="s">
        <v>95</v>
      </c>
      <c r="AV733" s="14" t="s">
        <v>177</v>
      </c>
      <c r="AW733" s="14" t="s">
        <v>39</v>
      </c>
      <c r="AX733" s="14" t="s">
        <v>83</v>
      </c>
      <c r="AY733" s="162" t="s">
        <v>169</v>
      </c>
    </row>
    <row r="734" spans="2:65" s="1" customFormat="1" ht="33" customHeight="1">
      <c r="B734" s="35"/>
      <c r="C734" s="134" t="s">
        <v>967</v>
      </c>
      <c r="D734" s="134" t="s">
        <v>172</v>
      </c>
      <c r="E734" s="135" t="s">
        <v>968</v>
      </c>
      <c r="F734" s="136" t="s">
        <v>969</v>
      </c>
      <c r="G734" s="137" t="s">
        <v>175</v>
      </c>
      <c r="H734" s="138">
        <v>252.9</v>
      </c>
      <c r="I734" s="139"/>
      <c r="J734" s="140">
        <f>ROUND(I734*H734,2)</f>
        <v>0</v>
      </c>
      <c r="K734" s="136" t="s">
        <v>927</v>
      </c>
      <c r="L734" s="35"/>
      <c r="M734" s="141" t="s">
        <v>34</v>
      </c>
      <c r="N734" s="142" t="s">
        <v>49</v>
      </c>
      <c r="P734" s="143">
        <f>O734*H734</f>
        <v>0</v>
      </c>
      <c r="Q734" s="143">
        <v>0</v>
      </c>
      <c r="R734" s="143">
        <f>Q734*H734</f>
        <v>0</v>
      </c>
      <c r="S734" s="143">
        <v>1.4E-2</v>
      </c>
      <c r="T734" s="144">
        <f>S734*H734</f>
        <v>3.5406</v>
      </c>
      <c r="AR734" s="145" t="s">
        <v>177</v>
      </c>
      <c r="AT734" s="145" t="s">
        <v>172</v>
      </c>
      <c r="AU734" s="145" t="s">
        <v>95</v>
      </c>
      <c r="AY734" s="19" t="s">
        <v>169</v>
      </c>
      <c r="BE734" s="146">
        <f>IF(N734="základní",J734,0)</f>
        <v>0</v>
      </c>
      <c r="BF734" s="146">
        <f>IF(N734="snížená",J734,0)</f>
        <v>0</v>
      </c>
      <c r="BG734" s="146">
        <f>IF(N734="zákl. přenesená",J734,0)</f>
        <v>0</v>
      </c>
      <c r="BH734" s="146">
        <f>IF(N734="sníž. přenesená",J734,0)</f>
        <v>0</v>
      </c>
      <c r="BI734" s="146">
        <f>IF(N734="nulová",J734,0)</f>
        <v>0</v>
      </c>
      <c r="BJ734" s="19" t="s">
        <v>83</v>
      </c>
      <c r="BK734" s="146">
        <f>ROUND(I734*H734,2)</f>
        <v>0</v>
      </c>
      <c r="BL734" s="19" t="s">
        <v>177</v>
      </c>
      <c r="BM734" s="145" t="s">
        <v>970</v>
      </c>
    </row>
    <row r="735" spans="2:65" s="12" customFormat="1" ht="12">
      <c r="B735" s="147"/>
      <c r="D735" s="148" t="s">
        <v>179</v>
      </c>
      <c r="E735" s="149" t="s">
        <v>34</v>
      </c>
      <c r="F735" s="150" t="s">
        <v>936</v>
      </c>
      <c r="H735" s="149" t="s">
        <v>34</v>
      </c>
      <c r="I735" s="151"/>
      <c r="L735" s="147"/>
      <c r="M735" s="152"/>
      <c r="T735" s="153"/>
      <c r="AT735" s="149" t="s">
        <v>179</v>
      </c>
      <c r="AU735" s="149" t="s">
        <v>95</v>
      </c>
      <c r="AV735" s="12" t="s">
        <v>83</v>
      </c>
      <c r="AW735" s="12" t="s">
        <v>39</v>
      </c>
      <c r="AX735" s="12" t="s">
        <v>78</v>
      </c>
      <c r="AY735" s="149" t="s">
        <v>169</v>
      </c>
    </row>
    <row r="736" spans="2:65" s="12" customFormat="1" ht="12">
      <c r="B736" s="147"/>
      <c r="D736" s="148" t="s">
        <v>179</v>
      </c>
      <c r="E736" s="149" t="s">
        <v>34</v>
      </c>
      <c r="F736" s="150" t="s">
        <v>965</v>
      </c>
      <c r="H736" s="149" t="s">
        <v>34</v>
      </c>
      <c r="I736" s="151"/>
      <c r="L736" s="147"/>
      <c r="M736" s="152"/>
      <c r="T736" s="153"/>
      <c r="AT736" s="149" t="s">
        <v>179</v>
      </c>
      <c r="AU736" s="149" t="s">
        <v>95</v>
      </c>
      <c r="AV736" s="12" t="s">
        <v>83</v>
      </c>
      <c r="AW736" s="12" t="s">
        <v>39</v>
      </c>
      <c r="AX736" s="12" t="s">
        <v>78</v>
      </c>
      <c r="AY736" s="149" t="s">
        <v>169</v>
      </c>
    </row>
    <row r="737" spans="2:65" s="13" customFormat="1" ht="12">
      <c r="B737" s="154"/>
      <c r="D737" s="148" t="s">
        <v>179</v>
      </c>
      <c r="E737" s="155" t="s">
        <v>34</v>
      </c>
      <c r="F737" s="156" t="s">
        <v>971</v>
      </c>
      <c r="H737" s="157">
        <v>252.9</v>
      </c>
      <c r="I737" s="158"/>
      <c r="L737" s="154"/>
      <c r="M737" s="159"/>
      <c r="T737" s="160"/>
      <c r="AT737" s="155" t="s">
        <v>179</v>
      </c>
      <c r="AU737" s="155" t="s">
        <v>95</v>
      </c>
      <c r="AV737" s="13" t="s">
        <v>89</v>
      </c>
      <c r="AW737" s="13" t="s">
        <v>39</v>
      </c>
      <c r="AX737" s="13" t="s">
        <v>78</v>
      </c>
      <c r="AY737" s="155" t="s">
        <v>169</v>
      </c>
    </row>
    <row r="738" spans="2:65" s="14" customFormat="1" ht="12">
      <c r="B738" s="161"/>
      <c r="D738" s="148" t="s">
        <v>179</v>
      </c>
      <c r="E738" s="162" t="s">
        <v>34</v>
      </c>
      <c r="F738" s="163" t="s">
        <v>195</v>
      </c>
      <c r="H738" s="164">
        <v>252.9</v>
      </c>
      <c r="I738" s="165"/>
      <c r="L738" s="161"/>
      <c r="M738" s="166"/>
      <c r="T738" s="167"/>
      <c r="AT738" s="162" t="s">
        <v>179</v>
      </c>
      <c r="AU738" s="162" t="s">
        <v>95</v>
      </c>
      <c r="AV738" s="14" t="s">
        <v>177</v>
      </c>
      <c r="AW738" s="14" t="s">
        <v>39</v>
      </c>
      <c r="AX738" s="14" t="s">
        <v>83</v>
      </c>
      <c r="AY738" s="162" t="s">
        <v>169</v>
      </c>
    </row>
    <row r="739" spans="2:65" s="1" customFormat="1" ht="37.75" customHeight="1">
      <c r="B739" s="35"/>
      <c r="C739" s="134" t="s">
        <v>972</v>
      </c>
      <c r="D739" s="134" t="s">
        <v>172</v>
      </c>
      <c r="E739" s="135" t="s">
        <v>973</v>
      </c>
      <c r="F739" s="136" t="s">
        <v>974</v>
      </c>
      <c r="G739" s="137" t="s">
        <v>434</v>
      </c>
      <c r="H739" s="138">
        <v>19.48</v>
      </c>
      <c r="I739" s="139"/>
      <c r="J739" s="140">
        <f>ROUND(I739*H739,2)</f>
        <v>0</v>
      </c>
      <c r="K739" s="136" t="s">
        <v>927</v>
      </c>
      <c r="L739" s="35"/>
      <c r="M739" s="141" t="s">
        <v>34</v>
      </c>
      <c r="N739" s="142" t="s">
        <v>49</v>
      </c>
      <c r="P739" s="143">
        <f>O739*H739</f>
        <v>0</v>
      </c>
      <c r="Q739" s="143">
        <v>0</v>
      </c>
      <c r="R739" s="143">
        <f>Q739*H739</f>
        <v>0</v>
      </c>
      <c r="S739" s="143">
        <v>3.3800000000000002E-3</v>
      </c>
      <c r="T739" s="144">
        <f>S739*H739</f>
        <v>6.5842400000000009E-2</v>
      </c>
      <c r="AR739" s="145" t="s">
        <v>270</v>
      </c>
      <c r="AT739" s="145" t="s">
        <v>172</v>
      </c>
      <c r="AU739" s="145" t="s">
        <v>95</v>
      </c>
      <c r="AY739" s="19" t="s">
        <v>169</v>
      </c>
      <c r="BE739" s="146">
        <f>IF(N739="základní",J739,0)</f>
        <v>0</v>
      </c>
      <c r="BF739" s="146">
        <f>IF(N739="snížená",J739,0)</f>
        <v>0</v>
      </c>
      <c r="BG739" s="146">
        <f>IF(N739="zákl. přenesená",J739,0)</f>
        <v>0</v>
      </c>
      <c r="BH739" s="146">
        <f>IF(N739="sníž. přenesená",J739,0)</f>
        <v>0</v>
      </c>
      <c r="BI739" s="146">
        <f>IF(N739="nulová",J739,0)</f>
        <v>0</v>
      </c>
      <c r="BJ739" s="19" t="s">
        <v>83</v>
      </c>
      <c r="BK739" s="146">
        <f>ROUND(I739*H739,2)</f>
        <v>0</v>
      </c>
      <c r="BL739" s="19" t="s">
        <v>270</v>
      </c>
      <c r="BM739" s="145" t="s">
        <v>975</v>
      </c>
    </row>
    <row r="740" spans="2:65" s="13" customFormat="1" ht="12">
      <c r="B740" s="154"/>
      <c r="D740" s="148" t="s">
        <v>179</v>
      </c>
      <c r="E740" s="155" t="s">
        <v>34</v>
      </c>
      <c r="F740" s="156" t="s">
        <v>976</v>
      </c>
      <c r="H740" s="157">
        <v>17.25</v>
      </c>
      <c r="I740" s="158"/>
      <c r="L740" s="154"/>
      <c r="M740" s="159"/>
      <c r="T740" s="160"/>
      <c r="AT740" s="155" t="s">
        <v>179</v>
      </c>
      <c r="AU740" s="155" t="s">
        <v>95</v>
      </c>
      <c r="AV740" s="13" t="s">
        <v>89</v>
      </c>
      <c r="AW740" s="13" t="s">
        <v>39</v>
      </c>
      <c r="AX740" s="13" t="s">
        <v>78</v>
      </c>
      <c r="AY740" s="155" t="s">
        <v>169</v>
      </c>
    </row>
    <row r="741" spans="2:65" s="13" customFormat="1" ht="12">
      <c r="B741" s="154"/>
      <c r="D741" s="148" t="s">
        <v>179</v>
      </c>
      <c r="E741" s="155" t="s">
        <v>34</v>
      </c>
      <c r="F741" s="156" t="s">
        <v>977</v>
      </c>
      <c r="H741" s="157">
        <v>2.23</v>
      </c>
      <c r="I741" s="158"/>
      <c r="L741" s="154"/>
      <c r="M741" s="159"/>
      <c r="T741" s="160"/>
      <c r="AT741" s="155" t="s">
        <v>179</v>
      </c>
      <c r="AU741" s="155" t="s">
        <v>95</v>
      </c>
      <c r="AV741" s="13" t="s">
        <v>89</v>
      </c>
      <c r="AW741" s="13" t="s">
        <v>39</v>
      </c>
      <c r="AX741" s="13" t="s">
        <v>78</v>
      </c>
      <c r="AY741" s="155" t="s">
        <v>169</v>
      </c>
    </row>
    <row r="742" spans="2:65" s="14" customFormat="1" ht="12">
      <c r="B742" s="161"/>
      <c r="D742" s="148" t="s">
        <v>179</v>
      </c>
      <c r="E742" s="162" t="s">
        <v>34</v>
      </c>
      <c r="F742" s="163" t="s">
        <v>195</v>
      </c>
      <c r="H742" s="164">
        <v>19.48</v>
      </c>
      <c r="I742" s="165"/>
      <c r="L742" s="161"/>
      <c r="M742" s="166"/>
      <c r="T742" s="167"/>
      <c r="AT742" s="162" t="s">
        <v>179</v>
      </c>
      <c r="AU742" s="162" t="s">
        <v>95</v>
      </c>
      <c r="AV742" s="14" t="s">
        <v>177</v>
      </c>
      <c r="AW742" s="14" t="s">
        <v>39</v>
      </c>
      <c r="AX742" s="14" t="s">
        <v>83</v>
      </c>
      <c r="AY742" s="162" t="s">
        <v>169</v>
      </c>
    </row>
    <row r="743" spans="2:65" s="1" customFormat="1" ht="33" customHeight="1">
      <c r="B743" s="35"/>
      <c r="C743" s="134" t="s">
        <v>978</v>
      </c>
      <c r="D743" s="134" t="s">
        <v>172</v>
      </c>
      <c r="E743" s="135" t="s">
        <v>979</v>
      </c>
      <c r="F743" s="136" t="s">
        <v>980</v>
      </c>
      <c r="G743" s="137" t="s">
        <v>434</v>
      </c>
      <c r="H743" s="138">
        <v>18.079999999999998</v>
      </c>
      <c r="I743" s="139"/>
      <c r="J743" s="140">
        <f>ROUND(I743*H743,2)</f>
        <v>0</v>
      </c>
      <c r="K743" s="136" t="s">
        <v>927</v>
      </c>
      <c r="L743" s="35"/>
      <c r="M743" s="141" t="s">
        <v>34</v>
      </c>
      <c r="N743" s="142" t="s">
        <v>49</v>
      </c>
      <c r="P743" s="143">
        <f>O743*H743</f>
        <v>0</v>
      </c>
      <c r="Q743" s="143">
        <v>0</v>
      </c>
      <c r="R743" s="143">
        <f>Q743*H743</f>
        <v>0</v>
      </c>
      <c r="S743" s="143">
        <v>3.3800000000000002E-3</v>
      </c>
      <c r="T743" s="144">
        <f>S743*H743</f>
        <v>6.1110399999999995E-2</v>
      </c>
      <c r="AR743" s="145" t="s">
        <v>270</v>
      </c>
      <c r="AT743" s="145" t="s">
        <v>172</v>
      </c>
      <c r="AU743" s="145" t="s">
        <v>95</v>
      </c>
      <c r="AY743" s="19" t="s">
        <v>169</v>
      </c>
      <c r="BE743" s="146">
        <f>IF(N743="základní",J743,0)</f>
        <v>0</v>
      </c>
      <c r="BF743" s="146">
        <f>IF(N743="snížená",J743,0)</f>
        <v>0</v>
      </c>
      <c r="BG743" s="146">
        <f>IF(N743="zákl. přenesená",J743,0)</f>
        <v>0</v>
      </c>
      <c r="BH743" s="146">
        <f>IF(N743="sníž. přenesená",J743,0)</f>
        <v>0</v>
      </c>
      <c r="BI743" s="146">
        <f>IF(N743="nulová",J743,0)</f>
        <v>0</v>
      </c>
      <c r="BJ743" s="19" t="s">
        <v>83</v>
      </c>
      <c r="BK743" s="146">
        <f>ROUND(I743*H743,2)</f>
        <v>0</v>
      </c>
      <c r="BL743" s="19" t="s">
        <v>270</v>
      </c>
      <c r="BM743" s="145" t="s">
        <v>981</v>
      </c>
    </row>
    <row r="744" spans="2:65" s="12" customFormat="1" ht="12">
      <c r="B744" s="147"/>
      <c r="D744" s="148" t="s">
        <v>179</v>
      </c>
      <c r="E744" s="149" t="s">
        <v>34</v>
      </c>
      <c r="F744" s="150" t="s">
        <v>936</v>
      </c>
      <c r="H744" s="149" t="s">
        <v>34</v>
      </c>
      <c r="I744" s="151"/>
      <c r="L744" s="147"/>
      <c r="M744" s="152"/>
      <c r="T744" s="153"/>
      <c r="AT744" s="149" t="s">
        <v>179</v>
      </c>
      <c r="AU744" s="149" t="s">
        <v>95</v>
      </c>
      <c r="AV744" s="12" t="s">
        <v>83</v>
      </c>
      <c r="AW744" s="12" t="s">
        <v>39</v>
      </c>
      <c r="AX744" s="12" t="s">
        <v>78</v>
      </c>
      <c r="AY744" s="149" t="s">
        <v>169</v>
      </c>
    </row>
    <row r="745" spans="2:65" s="12" customFormat="1" ht="12">
      <c r="B745" s="147"/>
      <c r="D745" s="148" t="s">
        <v>179</v>
      </c>
      <c r="E745" s="149" t="s">
        <v>34</v>
      </c>
      <c r="F745" s="150" t="s">
        <v>953</v>
      </c>
      <c r="H745" s="149" t="s">
        <v>34</v>
      </c>
      <c r="I745" s="151"/>
      <c r="L745" s="147"/>
      <c r="M745" s="152"/>
      <c r="T745" s="153"/>
      <c r="AT745" s="149" t="s">
        <v>179</v>
      </c>
      <c r="AU745" s="149" t="s">
        <v>95</v>
      </c>
      <c r="AV745" s="12" t="s">
        <v>83</v>
      </c>
      <c r="AW745" s="12" t="s">
        <v>39</v>
      </c>
      <c r="AX745" s="12" t="s">
        <v>78</v>
      </c>
      <c r="AY745" s="149" t="s">
        <v>169</v>
      </c>
    </row>
    <row r="746" spans="2:65" s="12" customFormat="1" ht="12">
      <c r="B746" s="147"/>
      <c r="D746" s="148" t="s">
        <v>179</v>
      </c>
      <c r="E746" s="149" t="s">
        <v>34</v>
      </c>
      <c r="F746" s="150" t="s">
        <v>982</v>
      </c>
      <c r="H746" s="149" t="s">
        <v>34</v>
      </c>
      <c r="I746" s="151"/>
      <c r="L746" s="147"/>
      <c r="M746" s="152"/>
      <c r="T746" s="153"/>
      <c r="AT746" s="149" t="s">
        <v>179</v>
      </c>
      <c r="AU746" s="149" t="s">
        <v>95</v>
      </c>
      <c r="AV746" s="12" t="s">
        <v>83</v>
      </c>
      <c r="AW746" s="12" t="s">
        <v>39</v>
      </c>
      <c r="AX746" s="12" t="s">
        <v>78</v>
      </c>
      <c r="AY746" s="149" t="s">
        <v>169</v>
      </c>
    </row>
    <row r="747" spans="2:65" s="13" customFormat="1" ht="12">
      <c r="B747" s="154"/>
      <c r="D747" s="148" t="s">
        <v>179</v>
      </c>
      <c r="E747" s="155" t="s">
        <v>34</v>
      </c>
      <c r="F747" s="156" t="s">
        <v>983</v>
      </c>
      <c r="H747" s="157">
        <v>18.079999999999998</v>
      </c>
      <c r="I747" s="158"/>
      <c r="L747" s="154"/>
      <c r="M747" s="159"/>
      <c r="T747" s="160"/>
      <c r="AT747" s="155" t="s">
        <v>179</v>
      </c>
      <c r="AU747" s="155" t="s">
        <v>95</v>
      </c>
      <c r="AV747" s="13" t="s">
        <v>89</v>
      </c>
      <c r="AW747" s="13" t="s">
        <v>39</v>
      </c>
      <c r="AX747" s="13" t="s">
        <v>78</v>
      </c>
      <c r="AY747" s="155" t="s">
        <v>169</v>
      </c>
    </row>
    <row r="748" spans="2:65" s="14" customFormat="1" ht="12">
      <c r="B748" s="161"/>
      <c r="D748" s="148" t="s">
        <v>179</v>
      </c>
      <c r="E748" s="162" t="s">
        <v>34</v>
      </c>
      <c r="F748" s="163" t="s">
        <v>195</v>
      </c>
      <c r="H748" s="164">
        <v>18.079999999999998</v>
      </c>
      <c r="I748" s="165"/>
      <c r="L748" s="161"/>
      <c r="M748" s="166"/>
      <c r="T748" s="167"/>
      <c r="AT748" s="162" t="s">
        <v>179</v>
      </c>
      <c r="AU748" s="162" t="s">
        <v>95</v>
      </c>
      <c r="AV748" s="14" t="s">
        <v>177</v>
      </c>
      <c r="AW748" s="14" t="s">
        <v>39</v>
      </c>
      <c r="AX748" s="14" t="s">
        <v>83</v>
      </c>
      <c r="AY748" s="162" t="s">
        <v>169</v>
      </c>
    </row>
    <row r="749" spans="2:65" s="1" customFormat="1" ht="21.75" customHeight="1">
      <c r="B749" s="35"/>
      <c r="C749" s="134" t="s">
        <v>984</v>
      </c>
      <c r="D749" s="134" t="s">
        <v>172</v>
      </c>
      <c r="E749" s="135" t="s">
        <v>985</v>
      </c>
      <c r="F749" s="136" t="s">
        <v>986</v>
      </c>
      <c r="G749" s="137" t="s">
        <v>434</v>
      </c>
      <c r="H749" s="138">
        <v>20</v>
      </c>
      <c r="I749" s="139"/>
      <c r="J749" s="140">
        <f>ROUND(I749*H749,2)</f>
        <v>0</v>
      </c>
      <c r="K749" s="136" t="s">
        <v>927</v>
      </c>
      <c r="L749" s="35"/>
      <c r="M749" s="141" t="s">
        <v>34</v>
      </c>
      <c r="N749" s="142" t="s">
        <v>49</v>
      </c>
      <c r="P749" s="143">
        <f>O749*H749</f>
        <v>0</v>
      </c>
      <c r="Q749" s="143">
        <v>0</v>
      </c>
      <c r="R749" s="143">
        <f>Q749*H749</f>
        <v>0</v>
      </c>
      <c r="S749" s="143">
        <v>1.6999999999999999E-3</v>
      </c>
      <c r="T749" s="144">
        <f>S749*H749</f>
        <v>3.3999999999999996E-2</v>
      </c>
      <c r="AR749" s="145" t="s">
        <v>270</v>
      </c>
      <c r="AT749" s="145" t="s">
        <v>172</v>
      </c>
      <c r="AU749" s="145" t="s">
        <v>95</v>
      </c>
      <c r="AY749" s="19" t="s">
        <v>169</v>
      </c>
      <c r="BE749" s="146">
        <f>IF(N749="základní",J749,0)</f>
        <v>0</v>
      </c>
      <c r="BF749" s="146">
        <f>IF(N749="snížená",J749,0)</f>
        <v>0</v>
      </c>
      <c r="BG749" s="146">
        <f>IF(N749="zákl. přenesená",J749,0)</f>
        <v>0</v>
      </c>
      <c r="BH749" s="146">
        <f>IF(N749="sníž. přenesená",J749,0)</f>
        <v>0</v>
      </c>
      <c r="BI749" s="146">
        <f>IF(N749="nulová",J749,0)</f>
        <v>0</v>
      </c>
      <c r="BJ749" s="19" t="s">
        <v>83</v>
      </c>
      <c r="BK749" s="146">
        <f>ROUND(I749*H749,2)</f>
        <v>0</v>
      </c>
      <c r="BL749" s="19" t="s">
        <v>270</v>
      </c>
      <c r="BM749" s="145" t="s">
        <v>987</v>
      </c>
    </row>
    <row r="750" spans="2:65" s="13" customFormat="1" ht="12">
      <c r="B750" s="154"/>
      <c r="D750" s="148" t="s">
        <v>179</v>
      </c>
      <c r="E750" s="155" t="s">
        <v>34</v>
      </c>
      <c r="F750" s="156" t="s">
        <v>302</v>
      </c>
      <c r="H750" s="157">
        <v>20</v>
      </c>
      <c r="I750" s="158"/>
      <c r="L750" s="154"/>
      <c r="M750" s="159"/>
      <c r="T750" s="160"/>
      <c r="AT750" s="155" t="s">
        <v>179</v>
      </c>
      <c r="AU750" s="155" t="s">
        <v>95</v>
      </c>
      <c r="AV750" s="13" t="s">
        <v>89</v>
      </c>
      <c r="AW750" s="13" t="s">
        <v>39</v>
      </c>
      <c r="AX750" s="13" t="s">
        <v>83</v>
      </c>
      <c r="AY750" s="155" t="s">
        <v>169</v>
      </c>
    </row>
    <row r="751" spans="2:65" s="1" customFormat="1" ht="24.25" customHeight="1">
      <c r="B751" s="35"/>
      <c r="C751" s="134" t="s">
        <v>988</v>
      </c>
      <c r="D751" s="134" t="s">
        <v>172</v>
      </c>
      <c r="E751" s="135" t="s">
        <v>989</v>
      </c>
      <c r="F751" s="136" t="s">
        <v>990</v>
      </c>
      <c r="G751" s="137" t="s">
        <v>434</v>
      </c>
      <c r="H751" s="138">
        <v>79</v>
      </c>
      <c r="I751" s="139"/>
      <c r="J751" s="140">
        <f>ROUND(I751*H751,2)</f>
        <v>0</v>
      </c>
      <c r="K751" s="136" t="s">
        <v>927</v>
      </c>
      <c r="L751" s="35"/>
      <c r="M751" s="141" t="s">
        <v>34</v>
      </c>
      <c r="N751" s="142" t="s">
        <v>49</v>
      </c>
      <c r="P751" s="143">
        <f>O751*H751</f>
        <v>0</v>
      </c>
      <c r="Q751" s="143">
        <v>0</v>
      </c>
      <c r="R751" s="143">
        <f>Q751*H751</f>
        <v>0</v>
      </c>
      <c r="S751" s="143">
        <v>1.7700000000000001E-3</v>
      </c>
      <c r="T751" s="144">
        <f>S751*H751</f>
        <v>0.13983000000000001</v>
      </c>
      <c r="AR751" s="145" t="s">
        <v>270</v>
      </c>
      <c r="AT751" s="145" t="s">
        <v>172</v>
      </c>
      <c r="AU751" s="145" t="s">
        <v>95</v>
      </c>
      <c r="AY751" s="19" t="s">
        <v>169</v>
      </c>
      <c r="BE751" s="146">
        <f>IF(N751="základní",J751,0)</f>
        <v>0</v>
      </c>
      <c r="BF751" s="146">
        <f>IF(N751="snížená",J751,0)</f>
        <v>0</v>
      </c>
      <c r="BG751" s="146">
        <f>IF(N751="zákl. přenesená",J751,0)</f>
        <v>0</v>
      </c>
      <c r="BH751" s="146">
        <f>IF(N751="sníž. přenesená",J751,0)</f>
        <v>0</v>
      </c>
      <c r="BI751" s="146">
        <f>IF(N751="nulová",J751,0)</f>
        <v>0</v>
      </c>
      <c r="BJ751" s="19" t="s">
        <v>83</v>
      </c>
      <c r="BK751" s="146">
        <f>ROUND(I751*H751,2)</f>
        <v>0</v>
      </c>
      <c r="BL751" s="19" t="s">
        <v>270</v>
      </c>
      <c r="BM751" s="145" t="s">
        <v>991</v>
      </c>
    </row>
    <row r="752" spans="2:65" s="12" customFormat="1" ht="12">
      <c r="B752" s="147"/>
      <c r="D752" s="148" t="s">
        <v>179</v>
      </c>
      <c r="E752" s="149" t="s">
        <v>34</v>
      </c>
      <c r="F752" s="150" t="s">
        <v>936</v>
      </c>
      <c r="H752" s="149" t="s">
        <v>34</v>
      </c>
      <c r="I752" s="151"/>
      <c r="L752" s="147"/>
      <c r="M752" s="152"/>
      <c r="T752" s="153"/>
      <c r="AT752" s="149" t="s">
        <v>179</v>
      </c>
      <c r="AU752" s="149" t="s">
        <v>95</v>
      </c>
      <c r="AV752" s="12" t="s">
        <v>83</v>
      </c>
      <c r="AW752" s="12" t="s">
        <v>39</v>
      </c>
      <c r="AX752" s="12" t="s">
        <v>78</v>
      </c>
      <c r="AY752" s="149" t="s">
        <v>169</v>
      </c>
    </row>
    <row r="753" spans="2:65" s="12" customFormat="1" ht="12">
      <c r="B753" s="147"/>
      <c r="D753" s="148" t="s">
        <v>179</v>
      </c>
      <c r="E753" s="149" t="s">
        <v>34</v>
      </c>
      <c r="F753" s="150" t="s">
        <v>953</v>
      </c>
      <c r="H753" s="149" t="s">
        <v>34</v>
      </c>
      <c r="I753" s="151"/>
      <c r="L753" s="147"/>
      <c r="M753" s="152"/>
      <c r="T753" s="153"/>
      <c r="AT753" s="149" t="s">
        <v>179</v>
      </c>
      <c r="AU753" s="149" t="s">
        <v>95</v>
      </c>
      <c r="AV753" s="12" t="s">
        <v>83</v>
      </c>
      <c r="AW753" s="12" t="s">
        <v>39</v>
      </c>
      <c r="AX753" s="12" t="s">
        <v>78</v>
      </c>
      <c r="AY753" s="149" t="s">
        <v>169</v>
      </c>
    </row>
    <row r="754" spans="2:65" s="12" customFormat="1" ht="12">
      <c r="B754" s="147"/>
      <c r="D754" s="148" t="s">
        <v>179</v>
      </c>
      <c r="E754" s="149" t="s">
        <v>34</v>
      </c>
      <c r="F754" s="150" t="s">
        <v>982</v>
      </c>
      <c r="H754" s="149" t="s">
        <v>34</v>
      </c>
      <c r="I754" s="151"/>
      <c r="L754" s="147"/>
      <c r="M754" s="152"/>
      <c r="T754" s="153"/>
      <c r="AT754" s="149" t="s">
        <v>179</v>
      </c>
      <c r="AU754" s="149" t="s">
        <v>95</v>
      </c>
      <c r="AV754" s="12" t="s">
        <v>83</v>
      </c>
      <c r="AW754" s="12" t="s">
        <v>39</v>
      </c>
      <c r="AX754" s="12" t="s">
        <v>78</v>
      </c>
      <c r="AY754" s="149" t="s">
        <v>169</v>
      </c>
    </row>
    <row r="755" spans="2:65" s="13" customFormat="1" ht="12">
      <c r="B755" s="154"/>
      <c r="D755" s="148" t="s">
        <v>179</v>
      </c>
      <c r="E755" s="155" t="s">
        <v>34</v>
      </c>
      <c r="F755" s="156" t="s">
        <v>443</v>
      </c>
      <c r="H755" s="157">
        <v>79</v>
      </c>
      <c r="I755" s="158"/>
      <c r="L755" s="154"/>
      <c r="M755" s="159"/>
      <c r="T755" s="160"/>
      <c r="AT755" s="155" t="s">
        <v>179</v>
      </c>
      <c r="AU755" s="155" t="s">
        <v>95</v>
      </c>
      <c r="AV755" s="13" t="s">
        <v>89</v>
      </c>
      <c r="AW755" s="13" t="s">
        <v>39</v>
      </c>
      <c r="AX755" s="13" t="s">
        <v>83</v>
      </c>
      <c r="AY755" s="155" t="s">
        <v>169</v>
      </c>
    </row>
    <row r="756" spans="2:65" s="1" customFormat="1" ht="24.25" customHeight="1">
      <c r="B756" s="35"/>
      <c r="C756" s="134" t="s">
        <v>992</v>
      </c>
      <c r="D756" s="134" t="s">
        <v>172</v>
      </c>
      <c r="E756" s="135" t="s">
        <v>993</v>
      </c>
      <c r="F756" s="136" t="s">
        <v>994</v>
      </c>
      <c r="G756" s="137" t="s">
        <v>422</v>
      </c>
      <c r="H756" s="138">
        <v>2</v>
      </c>
      <c r="I756" s="139"/>
      <c r="J756" s="140">
        <f>ROUND(I756*H756,2)</f>
        <v>0</v>
      </c>
      <c r="K756" s="136" t="s">
        <v>927</v>
      </c>
      <c r="L756" s="35"/>
      <c r="M756" s="141" t="s">
        <v>34</v>
      </c>
      <c r="N756" s="142" t="s">
        <v>49</v>
      </c>
      <c r="P756" s="143">
        <f>O756*H756</f>
        <v>0</v>
      </c>
      <c r="Q756" s="143">
        <v>0</v>
      </c>
      <c r="R756" s="143">
        <f>Q756*H756</f>
        <v>0</v>
      </c>
      <c r="S756" s="143">
        <v>9.0600000000000003E-3</v>
      </c>
      <c r="T756" s="144">
        <f>S756*H756</f>
        <v>1.8120000000000001E-2</v>
      </c>
      <c r="AR756" s="145" t="s">
        <v>270</v>
      </c>
      <c r="AT756" s="145" t="s">
        <v>172</v>
      </c>
      <c r="AU756" s="145" t="s">
        <v>95</v>
      </c>
      <c r="AY756" s="19" t="s">
        <v>169</v>
      </c>
      <c r="BE756" s="146">
        <f>IF(N756="základní",J756,0)</f>
        <v>0</v>
      </c>
      <c r="BF756" s="146">
        <f>IF(N756="snížená",J756,0)</f>
        <v>0</v>
      </c>
      <c r="BG756" s="146">
        <f>IF(N756="zákl. přenesená",J756,0)</f>
        <v>0</v>
      </c>
      <c r="BH756" s="146">
        <f>IF(N756="sníž. přenesená",J756,0)</f>
        <v>0</v>
      </c>
      <c r="BI756" s="146">
        <f>IF(N756="nulová",J756,0)</f>
        <v>0</v>
      </c>
      <c r="BJ756" s="19" t="s">
        <v>83</v>
      </c>
      <c r="BK756" s="146">
        <f>ROUND(I756*H756,2)</f>
        <v>0</v>
      </c>
      <c r="BL756" s="19" t="s">
        <v>270</v>
      </c>
      <c r="BM756" s="145" t="s">
        <v>995</v>
      </c>
    </row>
    <row r="757" spans="2:65" s="12" customFormat="1" ht="12">
      <c r="B757" s="147"/>
      <c r="D757" s="148" t="s">
        <v>179</v>
      </c>
      <c r="E757" s="149" t="s">
        <v>34</v>
      </c>
      <c r="F757" s="150" t="s">
        <v>936</v>
      </c>
      <c r="H757" s="149" t="s">
        <v>34</v>
      </c>
      <c r="I757" s="151"/>
      <c r="L757" s="147"/>
      <c r="M757" s="152"/>
      <c r="T757" s="153"/>
      <c r="AT757" s="149" t="s">
        <v>179</v>
      </c>
      <c r="AU757" s="149" t="s">
        <v>95</v>
      </c>
      <c r="AV757" s="12" t="s">
        <v>83</v>
      </c>
      <c r="AW757" s="12" t="s">
        <v>39</v>
      </c>
      <c r="AX757" s="12" t="s">
        <v>78</v>
      </c>
      <c r="AY757" s="149" t="s">
        <v>169</v>
      </c>
    </row>
    <row r="758" spans="2:65" s="12" customFormat="1" ht="12">
      <c r="B758" s="147"/>
      <c r="D758" s="148" t="s">
        <v>179</v>
      </c>
      <c r="E758" s="149" t="s">
        <v>34</v>
      </c>
      <c r="F758" s="150" t="s">
        <v>953</v>
      </c>
      <c r="H758" s="149" t="s">
        <v>34</v>
      </c>
      <c r="I758" s="151"/>
      <c r="L758" s="147"/>
      <c r="M758" s="152"/>
      <c r="T758" s="153"/>
      <c r="AT758" s="149" t="s">
        <v>179</v>
      </c>
      <c r="AU758" s="149" t="s">
        <v>95</v>
      </c>
      <c r="AV758" s="12" t="s">
        <v>83</v>
      </c>
      <c r="AW758" s="12" t="s">
        <v>39</v>
      </c>
      <c r="AX758" s="12" t="s">
        <v>78</v>
      </c>
      <c r="AY758" s="149" t="s">
        <v>169</v>
      </c>
    </row>
    <row r="759" spans="2:65" s="12" customFormat="1" ht="12">
      <c r="B759" s="147"/>
      <c r="D759" s="148" t="s">
        <v>179</v>
      </c>
      <c r="E759" s="149" t="s">
        <v>34</v>
      </c>
      <c r="F759" s="150" t="s">
        <v>996</v>
      </c>
      <c r="H759" s="149" t="s">
        <v>34</v>
      </c>
      <c r="I759" s="151"/>
      <c r="L759" s="147"/>
      <c r="M759" s="152"/>
      <c r="T759" s="153"/>
      <c r="AT759" s="149" t="s">
        <v>179</v>
      </c>
      <c r="AU759" s="149" t="s">
        <v>95</v>
      </c>
      <c r="AV759" s="12" t="s">
        <v>83</v>
      </c>
      <c r="AW759" s="12" t="s">
        <v>39</v>
      </c>
      <c r="AX759" s="12" t="s">
        <v>78</v>
      </c>
      <c r="AY759" s="149" t="s">
        <v>169</v>
      </c>
    </row>
    <row r="760" spans="2:65" s="13" customFormat="1" ht="12">
      <c r="B760" s="154"/>
      <c r="D760" s="148" t="s">
        <v>179</v>
      </c>
      <c r="E760" s="155" t="s">
        <v>34</v>
      </c>
      <c r="F760" s="156" t="s">
        <v>89</v>
      </c>
      <c r="H760" s="157">
        <v>2</v>
      </c>
      <c r="I760" s="158"/>
      <c r="L760" s="154"/>
      <c r="M760" s="159"/>
      <c r="T760" s="160"/>
      <c r="AT760" s="155" t="s">
        <v>179</v>
      </c>
      <c r="AU760" s="155" t="s">
        <v>95</v>
      </c>
      <c r="AV760" s="13" t="s">
        <v>89</v>
      </c>
      <c r="AW760" s="13" t="s">
        <v>39</v>
      </c>
      <c r="AX760" s="13" t="s">
        <v>78</v>
      </c>
      <c r="AY760" s="155" t="s">
        <v>169</v>
      </c>
    </row>
    <row r="761" spans="2:65" s="14" customFormat="1" ht="12">
      <c r="B761" s="161"/>
      <c r="D761" s="148" t="s">
        <v>179</v>
      </c>
      <c r="E761" s="162" t="s">
        <v>34</v>
      </c>
      <c r="F761" s="163" t="s">
        <v>195</v>
      </c>
      <c r="H761" s="164">
        <v>2</v>
      </c>
      <c r="I761" s="165"/>
      <c r="L761" s="161"/>
      <c r="M761" s="166"/>
      <c r="T761" s="167"/>
      <c r="AT761" s="162" t="s">
        <v>179</v>
      </c>
      <c r="AU761" s="162" t="s">
        <v>95</v>
      </c>
      <c r="AV761" s="14" t="s">
        <v>177</v>
      </c>
      <c r="AW761" s="14" t="s">
        <v>39</v>
      </c>
      <c r="AX761" s="14" t="s">
        <v>83</v>
      </c>
      <c r="AY761" s="162" t="s">
        <v>169</v>
      </c>
    </row>
    <row r="762" spans="2:65" s="1" customFormat="1" ht="24.25" customHeight="1">
      <c r="B762" s="35"/>
      <c r="C762" s="134" t="s">
        <v>997</v>
      </c>
      <c r="D762" s="134" t="s">
        <v>172</v>
      </c>
      <c r="E762" s="135" t="s">
        <v>998</v>
      </c>
      <c r="F762" s="136" t="s">
        <v>999</v>
      </c>
      <c r="G762" s="137" t="s">
        <v>434</v>
      </c>
      <c r="H762" s="138">
        <v>159</v>
      </c>
      <c r="I762" s="139"/>
      <c r="J762" s="140">
        <f>ROUND(I762*H762,2)</f>
        <v>0</v>
      </c>
      <c r="K762" s="136" t="s">
        <v>927</v>
      </c>
      <c r="L762" s="35"/>
      <c r="M762" s="141" t="s">
        <v>34</v>
      </c>
      <c r="N762" s="142" t="s">
        <v>49</v>
      </c>
      <c r="P762" s="143">
        <f>O762*H762</f>
        <v>0</v>
      </c>
      <c r="Q762" s="143">
        <v>0</v>
      </c>
      <c r="R762" s="143">
        <f>Q762*H762</f>
        <v>0</v>
      </c>
      <c r="S762" s="143">
        <v>1.91E-3</v>
      </c>
      <c r="T762" s="144">
        <f>S762*H762</f>
        <v>0.30369000000000002</v>
      </c>
      <c r="AR762" s="145" t="s">
        <v>270</v>
      </c>
      <c r="AT762" s="145" t="s">
        <v>172</v>
      </c>
      <c r="AU762" s="145" t="s">
        <v>95</v>
      </c>
      <c r="AY762" s="19" t="s">
        <v>169</v>
      </c>
      <c r="BE762" s="146">
        <f>IF(N762="základní",J762,0)</f>
        <v>0</v>
      </c>
      <c r="BF762" s="146">
        <f>IF(N762="snížená",J762,0)</f>
        <v>0</v>
      </c>
      <c r="BG762" s="146">
        <f>IF(N762="zákl. přenesená",J762,0)</f>
        <v>0</v>
      </c>
      <c r="BH762" s="146">
        <f>IF(N762="sníž. přenesená",J762,0)</f>
        <v>0</v>
      </c>
      <c r="BI762" s="146">
        <f>IF(N762="nulová",J762,0)</f>
        <v>0</v>
      </c>
      <c r="BJ762" s="19" t="s">
        <v>83</v>
      </c>
      <c r="BK762" s="146">
        <f>ROUND(I762*H762,2)</f>
        <v>0</v>
      </c>
      <c r="BL762" s="19" t="s">
        <v>270</v>
      </c>
      <c r="BM762" s="145" t="s">
        <v>1000</v>
      </c>
    </row>
    <row r="763" spans="2:65" s="12" customFormat="1" ht="12">
      <c r="B763" s="147"/>
      <c r="D763" s="148" t="s">
        <v>179</v>
      </c>
      <c r="E763" s="149" t="s">
        <v>34</v>
      </c>
      <c r="F763" s="150" t="s">
        <v>1001</v>
      </c>
      <c r="H763" s="149" t="s">
        <v>34</v>
      </c>
      <c r="I763" s="151"/>
      <c r="L763" s="147"/>
      <c r="M763" s="152"/>
      <c r="T763" s="153"/>
      <c r="AT763" s="149" t="s">
        <v>179</v>
      </c>
      <c r="AU763" s="149" t="s">
        <v>95</v>
      </c>
      <c r="AV763" s="12" t="s">
        <v>83</v>
      </c>
      <c r="AW763" s="12" t="s">
        <v>39</v>
      </c>
      <c r="AX763" s="12" t="s">
        <v>78</v>
      </c>
      <c r="AY763" s="149" t="s">
        <v>169</v>
      </c>
    </row>
    <row r="764" spans="2:65" s="12" customFormat="1" ht="12">
      <c r="B764" s="147"/>
      <c r="D764" s="148" t="s">
        <v>179</v>
      </c>
      <c r="E764" s="149" t="s">
        <v>34</v>
      </c>
      <c r="F764" s="150" t="s">
        <v>1002</v>
      </c>
      <c r="H764" s="149" t="s">
        <v>34</v>
      </c>
      <c r="I764" s="151"/>
      <c r="L764" s="147"/>
      <c r="M764" s="152"/>
      <c r="T764" s="153"/>
      <c r="AT764" s="149" t="s">
        <v>179</v>
      </c>
      <c r="AU764" s="149" t="s">
        <v>95</v>
      </c>
      <c r="AV764" s="12" t="s">
        <v>83</v>
      </c>
      <c r="AW764" s="12" t="s">
        <v>39</v>
      </c>
      <c r="AX764" s="12" t="s">
        <v>78</v>
      </c>
      <c r="AY764" s="149" t="s">
        <v>169</v>
      </c>
    </row>
    <row r="765" spans="2:65" s="12" customFormat="1" ht="12">
      <c r="B765" s="147"/>
      <c r="D765" s="148" t="s">
        <v>179</v>
      </c>
      <c r="E765" s="149" t="s">
        <v>34</v>
      </c>
      <c r="F765" s="150" t="s">
        <v>1003</v>
      </c>
      <c r="H765" s="149" t="s">
        <v>34</v>
      </c>
      <c r="I765" s="151"/>
      <c r="L765" s="147"/>
      <c r="M765" s="152"/>
      <c r="T765" s="153"/>
      <c r="AT765" s="149" t="s">
        <v>179</v>
      </c>
      <c r="AU765" s="149" t="s">
        <v>95</v>
      </c>
      <c r="AV765" s="12" t="s">
        <v>83</v>
      </c>
      <c r="AW765" s="12" t="s">
        <v>39</v>
      </c>
      <c r="AX765" s="12" t="s">
        <v>78</v>
      </c>
      <c r="AY765" s="149" t="s">
        <v>169</v>
      </c>
    </row>
    <row r="766" spans="2:65" s="13" customFormat="1" ht="12">
      <c r="B766" s="154"/>
      <c r="D766" s="148" t="s">
        <v>179</v>
      </c>
      <c r="E766" s="155" t="s">
        <v>34</v>
      </c>
      <c r="F766" s="156" t="s">
        <v>1004</v>
      </c>
      <c r="H766" s="157">
        <v>159</v>
      </c>
      <c r="I766" s="158"/>
      <c r="L766" s="154"/>
      <c r="M766" s="159"/>
      <c r="T766" s="160"/>
      <c r="AT766" s="155" t="s">
        <v>179</v>
      </c>
      <c r="AU766" s="155" t="s">
        <v>95</v>
      </c>
      <c r="AV766" s="13" t="s">
        <v>89</v>
      </c>
      <c r="AW766" s="13" t="s">
        <v>39</v>
      </c>
      <c r="AX766" s="13" t="s">
        <v>83</v>
      </c>
      <c r="AY766" s="155" t="s">
        <v>169</v>
      </c>
    </row>
    <row r="767" spans="2:65" s="1" customFormat="1" ht="24.25" customHeight="1">
      <c r="B767" s="35"/>
      <c r="C767" s="134" t="s">
        <v>1005</v>
      </c>
      <c r="D767" s="134" t="s">
        <v>172</v>
      </c>
      <c r="E767" s="135" t="s">
        <v>1006</v>
      </c>
      <c r="F767" s="136" t="s">
        <v>1007</v>
      </c>
      <c r="G767" s="137" t="s">
        <v>434</v>
      </c>
      <c r="H767" s="138">
        <v>16.5</v>
      </c>
      <c r="I767" s="139"/>
      <c r="J767" s="140">
        <f>ROUND(I767*H767,2)</f>
        <v>0</v>
      </c>
      <c r="K767" s="136" t="s">
        <v>927</v>
      </c>
      <c r="L767" s="35"/>
      <c r="M767" s="141" t="s">
        <v>34</v>
      </c>
      <c r="N767" s="142" t="s">
        <v>49</v>
      </c>
      <c r="P767" s="143">
        <f>O767*H767</f>
        <v>0</v>
      </c>
      <c r="Q767" s="143">
        <v>0</v>
      </c>
      <c r="R767" s="143">
        <f>Q767*H767</f>
        <v>0</v>
      </c>
      <c r="S767" s="143">
        <v>1.67E-3</v>
      </c>
      <c r="T767" s="144">
        <f>S767*H767</f>
        <v>2.7555E-2</v>
      </c>
      <c r="AR767" s="145" t="s">
        <v>270</v>
      </c>
      <c r="AT767" s="145" t="s">
        <v>172</v>
      </c>
      <c r="AU767" s="145" t="s">
        <v>95</v>
      </c>
      <c r="AY767" s="19" t="s">
        <v>169</v>
      </c>
      <c r="BE767" s="146">
        <f>IF(N767="základní",J767,0)</f>
        <v>0</v>
      </c>
      <c r="BF767" s="146">
        <f>IF(N767="snížená",J767,0)</f>
        <v>0</v>
      </c>
      <c r="BG767" s="146">
        <f>IF(N767="zákl. přenesená",J767,0)</f>
        <v>0</v>
      </c>
      <c r="BH767" s="146">
        <f>IF(N767="sníž. přenesená",J767,0)</f>
        <v>0</v>
      </c>
      <c r="BI767" s="146">
        <f>IF(N767="nulová",J767,0)</f>
        <v>0</v>
      </c>
      <c r="BJ767" s="19" t="s">
        <v>83</v>
      </c>
      <c r="BK767" s="146">
        <f>ROUND(I767*H767,2)</f>
        <v>0</v>
      </c>
      <c r="BL767" s="19" t="s">
        <v>270</v>
      </c>
      <c r="BM767" s="145" t="s">
        <v>1008</v>
      </c>
    </row>
    <row r="768" spans="2:65" s="12" customFormat="1" ht="12">
      <c r="B768" s="147"/>
      <c r="D768" s="148" t="s">
        <v>179</v>
      </c>
      <c r="E768" s="149" t="s">
        <v>34</v>
      </c>
      <c r="F768" s="150" t="s">
        <v>1009</v>
      </c>
      <c r="H768" s="149" t="s">
        <v>34</v>
      </c>
      <c r="I768" s="151"/>
      <c r="L768" s="147"/>
      <c r="M768" s="152"/>
      <c r="T768" s="153"/>
      <c r="AT768" s="149" t="s">
        <v>179</v>
      </c>
      <c r="AU768" s="149" t="s">
        <v>95</v>
      </c>
      <c r="AV768" s="12" t="s">
        <v>83</v>
      </c>
      <c r="AW768" s="12" t="s">
        <v>39</v>
      </c>
      <c r="AX768" s="12" t="s">
        <v>78</v>
      </c>
      <c r="AY768" s="149" t="s">
        <v>169</v>
      </c>
    </row>
    <row r="769" spans="2:65" s="13" customFormat="1" ht="12">
      <c r="B769" s="154"/>
      <c r="D769" s="148" t="s">
        <v>179</v>
      </c>
      <c r="E769" s="155" t="s">
        <v>34</v>
      </c>
      <c r="F769" s="156" t="s">
        <v>1010</v>
      </c>
      <c r="H769" s="157">
        <v>16.5</v>
      </c>
      <c r="I769" s="158"/>
      <c r="L769" s="154"/>
      <c r="M769" s="159"/>
      <c r="T769" s="160"/>
      <c r="AT769" s="155" t="s">
        <v>179</v>
      </c>
      <c r="AU769" s="155" t="s">
        <v>95</v>
      </c>
      <c r="AV769" s="13" t="s">
        <v>89</v>
      </c>
      <c r="AW769" s="13" t="s">
        <v>39</v>
      </c>
      <c r="AX769" s="13" t="s">
        <v>83</v>
      </c>
      <c r="AY769" s="155" t="s">
        <v>169</v>
      </c>
    </row>
    <row r="770" spans="2:65" s="1" customFormat="1" ht="21.75" customHeight="1">
      <c r="B770" s="35"/>
      <c r="C770" s="134" t="s">
        <v>1011</v>
      </c>
      <c r="D770" s="134" t="s">
        <v>172</v>
      </c>
      <c r="E770" s="135" t="s">
        <v>1012</v>
      </c>
      <c r="F770" s="136" t="s">
        <v>1013</v>
      </c>
      <c r="G770" s="137" t="s">
        <v>434</v>
      </c>
      <c r="H770" s="138">
        <v>61.52</v>
      </c>
      <c r="I770" s="139"/>
      <c r="J770" s="140">
        <f>ROUND(I770*H770,2)</f>
        <v>0</v>
      </c>
      <c r="K770" s="136" t="s">
        <v>927</v>
      </c>
      <c r="L770" s="35"/>
      <c r="M770" s="141" t="s">
        <v>34</v>
      </c>
      <c r="N770" s="142" t="s">
        <v>49</v>
      </c>
      <c r="P770" s="143">
        <f>O770*H770</f>
        <v>0</v>
      </c>
      <c r="Q770" s="143">
        <v>0</v>
      </c>
      <c r="R770" s="143">
        <f>Q770*H770</f>
        <v>0</v>
      </c>
      <c r="S770" s="143">
        <v>1.75E-3</v>
      </c>
      <c r="T770" s="144">
        <f>S770*H770</f>
        <v>0.10766000000000001</v>
      </c>
      <c r="AR770" s="145" t="s">
        <v>270</v>
      </c>
      <c r="AT770" s="145" t="s">
        <v>172</v>
      </c>
      <c r="AU770" s="145" t="s">
        <v>95</v>
      </c>
      <c r="AY770" s="19" t="s">
        <v>169</v>
      </c>
      <c r="BE770" s="146">
        <f>IF(N770="základní",J770,0)</f>
        <v>0</v>
      </c>
      <c r="BF770" s="146">
        <f>IF(N770="snížená",J770,0)</f>
        <v>0</v>
      </c>
      <c r="BG770" s="146">
        <f>IF(N770="zákl. přenesená",J770,0)</f>
        <v>0</v>
      </c>
      <c r="BH770" s="146">
        <f>IF(N770="sníž. přenesená",J770,0)</f>
        <v>0</v>
      </c>
      <c r="BI770" s="146">
        <f>IF(N770="nulová",J770,0)</f>
        <v>0</v>
      </c>
      <c r="BJ770" s="19" t="s">
        <v>83</v>
      </c>
      <c r="BK770" s="146">
        <f>ROUND(I770*H770,2)</f>
        <v>0</v>
      </c>
      <c r="BL770" s="19" t="s">
        <v>270</v>
      </c>
      <c r="BM770" s="145" t="s">
        <v>1014</v>
      </c>
    </row>
    <row r="771" spans="2:65" s="1" customFormat="1" ht="24.25" customHeight="1">
      <c r="B771" s="35"/>
      <c r="C771" s="134" t="s">
        <v>1015</v>
      </c>
      <c r="D771" s="134" t="s">
        <v>172</v>
      </c>
      <c r="E771" s="135" t="s">
        <v>1016</v>
      </c>
      <c r="F771" s="136" t="s">
        <v>1017</v>
      </c>
      <c r="G771" s="137" t="s">
        <v>175</v>
      </c>
      <c r="H771" s="138">
        <v>31.657</v>
      </c>
      <c r="I771" s="139"/>
      <c r="J771" s="140">
        <f>ROUND(I771*H771,2)</f>
        <v>0</v>
      </c>
      <c r="K771" s="136" t="s">
        <v>927</v>
      </c>
      <c r="L771" s="35"/>
      <c r="M771" s="141" t="s">
        <v>34</v>
      </c>
      <c r="N771" s="142" t="s">
        <v>49</v>
      </c>
      <c r="P771" s="143">
        <f>O771*H771</f>
        <v>0</v>
      </c>
      <c r="Q771" s="143">
        <v>0</v>
      </c>
      <c r="R771" s="143">
        <f>Q771*H771</f>
        <v>0</v>
      </c>
      <c r="S771" s="143">
        <v>5.8399999999999997E-3</v>
      </c>
      <c r="T771" s="144">
        <f>S771*H771</f>
        <v>0.18487687999999999</v>
      </c>
      <c r="AR771" s="145" t="s">
        <v>270</v>
      </c>
      <c r="AT771" s="145" t="s">
        <v>172</v>
      </c>
      <c r="AU771" s="145" t="s">
        <v>95</v>
      </c>
      <c r="AY771" s="19" t="s">
        <v>169</v>
      </c>
      <c r="BE771" s="146">
        <f>IF(N771="základní",J771,0)</f>
        <v>0</v>
      </c>
      <c r="BF771" s="146">
        <f>IF(N771="snížená",J771,0)</f>
        <v>0</v>
      </c>
      <c r="BG771" s="146">
        <f>IF(N771="zákl. přenesená",J771,0)</f>
        <v>0</v>
      </c>
      <c r="BH771" s="146">
        <f>IF(N771="sníž. přenesená",J771,0)</f>
        <v>0</v>
      </c>
      <c r="BI771" s="146">
        <f>IF(N771="nulová",J771,0)</f>
        <v>0</v>
      </c>
      <c r="BJ771" s="19" t="s">
        <v>83</v>
      </c>
      <c r="BK771" s="146">
        <f>ROUND(I771*H771,2)</f>
        <v>0</v>
      </c>
      <c r="BL771" s="19" t="s">
        <v>270</v>
      </c>
      <c r="BM771" s="145" t="s">
        <v>1018</v>
      </c>
    </row>
    <row r="772" spans="2:65" s="12" customFormat="1" ht="12">
      <c r="B772" s="147"/>
      <c r="D772" s="148" t="s">
        <v>179</v>
      </c>
      <c r="E772" s="149" t="s">
        <v>34</v>
      </c>
      <c r="F772" s="150" t="s">
        <v>936</v>
      </c>
      <c r="H772" s="149" t="s">
        <v>34</v>
      </c>
      <c r="I772" s="151"/>
      <c r="L772" s="147"/>
      <c r="M772" s="152"/>
      <c r="T772" s="153"/>
      <c r="AT772" s="149" t="s">
        <v>179</v>
      </c>
      <c r="AU772" s="149" t="s">
        <v>95</v>
      </c>
      <c r="AV772" s="12" t="s">
        <v>83</v>
      </c>
      <c r="AW772" s="12" t="s">
        <v>39</v>
      </c>
      <c r="AX772" s="12" t="s">
        <v>78</v>
      </c>
      <c r="AY772" s="149" t="s">
        <v>169</v>
      </c>
    </row>
    <row r="773" spans="2:65" s="12" customFormat="1" ht="12">
      <c r="B773" s="147"/>
      <c r="D773" s="148" t="s">
        <v>179</v>
      </c>
      <c r="E773" s="149" t="s">
        <v>34</v>
      </c>
      <c r="F773" s="150" t="s">
        <v>953</v>
      </c>
      <c r="H773" s="149" t="s">
        <v>34</v>
      </c>
      <c r="I773" s="151"/>
      <c r="L773" s="147"/>
      <c r="M773" s="152"/>
      <c r="T773" s="153"/>
      <c r="AT773" s="149" t="s">
        <v>179</v>
      </c>
      <c r="AU773" s="149" t="s">
        <v>95</v>
      </c>
      <c r="AV773" s="12" t="s">
        <v>83</v>
      </c>
      <c r="AW773" s="12" t="s">
        <v>39</v>
      </c>
      <c r="AX773" s="12" t="s">
        <v>78</v>
      </c>
      <c r="AY773" s="149" t="s">
        <v>169</v>
      </c>
    </row>
    <row r="774" spans="2:65" s="12" customFormat="1" ht="12">
      <c r="B774" s="147"/>
      <c r="D774" s="148" t="s">
        <v>179</v>
      </c>
      <c r="E774" s="149" t="s">
        <v>34</v>
      </c>
      <c r="F774" s="150" t="s">
        <v>982</v>
      </c>
      <c r="H774" s="149" t="s">
        <v>34</v>
      </c>
      <c r="I774" s="151"/>
      <c r="L774" s="147"/>
      <c r="M774" s="152"/>
      <c r="T774" s="153"/>
      <c r="AT774" s="149" t="s">
        <v>179</v>
      </c>
      <c r="AU774" s="149" t="s">
        <v>95</v>
      </c>
      <c r="AV774" s="12" t="s">
        <v>83</v>
      </c>
      <c r="AW774" s="12" t="s">
        <v>39</v>
      </c>
      <c r="AX774" s="12" t="s">
        <v>78</v>
      </c>
      <c r="AY774" s="149" t="s">
        <v>169</v>
      </c>
    </row>
    <row r="775" spans="2:65" s="12" customFormat="1" ht="12">
      <c r="B775" s="147"/>
      <c r="D775" s="148" t="s">
        <v>179</v>
      </c>
      <c r="E775" s="149" t="s">
        <v>34</v>
      </c>
      <c r="F775" s="150" t="s">
        <v>1019</v>
      </c>
      <c r="H775" s="149" t="s">
        <v>34</v>
      </c>
      <c r="I775" s="151"/>
      <c r="L775" s="147"/>
      <c r="M775" s="152"/>
      <c r="T775" s="153"/>
      <c r="AT775" s="149" t="s">
        <v>179</v>
      </c>
      <c r="AU775" s="149" t="s">
        <v>95</v>
      </c>
      <c r="AV775" s="12" t="s">
        <v>83</v>
      </c>
      <c r="AW775" s="12" t="s">
        <v>39</v>
      </c>
      <c r="AX775" s="12" t="s">
        <v>78</v>
      </c>
      <c r="AY775" s="149" t="s">
        <v>169</v>
      </c>
    </row>
    <row r="776" spans="2:65" s="13" customFormat="1" ht="12">
      <c r="B776" s="154"/>
      <c r="D776" s="148" t="s">
        <v>179</v>
      </c>
      <c r="E776" s="155" t="s">
        <v>34</v>
      </c>
      <c r="F776" s="156" t="s">
        <v>1020</v>
      </c>
      <c r="H776" s="157">
        <v>8.2799999999999994</v>
      </c>
      <c r="I776" s="158"/>
      <c r="L776" s="154"/>
      <c r="M776" s="159"/>
      <c r="T776" s="160"/>
      <c r="AT776" s="155" t="s">
        <v>179</v>
      </c>
      <c r="AU776" s="155" t="s">
        <v>95</v>
      </c>
      <c r="AV776" s="13" t="s">
        <v>89</v>
      </c>
      <c r="AW776" s="13" t="s">
        <v>39</v>
      </c>
      <c r="AX776" s="13" t="s">
        <v>78</v>
      </c>
      <c r="AY776" s="155" t="s">
        <v>169</v>
      </c>
    </row>
    <row r="777" spans="2:65" s="13" customFormat="1" ht="12">
      <c r="B777" s="154"/>
      <c r="D777" s="148" t="s">
        <v>179</v>
      </c>
      <c r="E777" s="155" t="s">
        <v>34</v>
      </c>
      <c r="F777" s="156" t="s">
        <v>1021</v>
      </c>
      <c r="H777" s="157">
        <v>5.28</v>
      </c>
      <c r="I777" s="158"/>
      <c r="L777" s="154"/>
      <c r="M777" s="159"/>
      <c r="T777" s="160"/>
      <c r="AT777" s="155" t="s">
        <v>179</v>
      </c>
      <c r="AU777" s="155" t="s">
        <v>95</v>
      </c>
      <c r="AV777" s="13" t="s">
        <v>89</v>
      </c>
      <c r="AW777" s="13" t="s">
        <v>39</v>
      </c>
      <c r="AX777" s="13" t="s">
        <v>78</v>
      </c>
      <c r="AY777" s="155" t="s">
        <v>169</v>
      </c>
    </row>
    <row r="778" spans="2:65" s="13" customFormat="1" ht="12">
      <c r="B778" s="154"/>
      <c r="D778" s="148" t="s">
        <v>179</v>
      </c>
      <c r="E778" s="155" t="s">
        <v>34</v>
      </c>
      <c r="F778" s="156" t="s">
        <v>1022</v>
      </c>
      <c r="H778" s="157">
        <v>2.2320000000000002</v>
      </c>
      <c r="I778" s="158"/>
      <c r="L778" s="154"/>
      <c r="M778" s="159"/>
      <c r="T778" s="160"/>
      <c r="AT778" s="155" t="s">
        <v>179</v>
      </c>
      <c r="AU778" s="155" t="s">
        <v>95</v>
      </c>
      <c r="AV778" s="13" t="s">
        <v>89</v>
      </c>
      <c r="AW778" s="13" t="s">
        <v>39</v>
      </c>
      <c r="AX778" s="13" t="s">
        <v>78</v>
      </c>
      <c r="AY778" s="155" t="s">
        <v>169</v>
      </c>
    </row>
    <row r="779" spans="2:65" s="12" customFormat="1" ht="12">
      <c r="B779" s="147"/>
      <c r="D779" s="148" t="s">
        <v>179</v>
      </c>
      <c r="E779" s="149" t="s">
        <v>34</v>
      </c>
      <c r="F779" s="150" t="s">
        <v>1023</v>
      </c>
      <c r="H779" s="149" t="s">
        <v>34</v>
      </c>
      <c r="I779" s="151"/>
      <c r="L779" s="147"/>
      <c r="M779" s="152"/>
      <c r="T779" s="153"/>
      <c r="AT779" s="149" t="s">
        <v>179</v>
      </c>
      <c r="AU779" s="149" t="s">
        <v>95</v>
      </c>
      <c r="AV779" s="12" t="s">
        <v>83</v>
      </c>
      <c r="AW779" s="12" t="s">
        <v>39</v>
      </c>
      <c r="AX779" s="12" t="s">
        <v>78</v>
      </c>
      <c r="AY779" s="149" t="s">
        <v>169</v>
      </c>
    </row>
    <row r="780" spans="2:65" s="13" customFormat="1" ht="12">
      <c r="B780" s="154"/>
      <c r="D780" s="148" t="s">
        <v>179</v>
      </c>
      <c r="E780" s="155" t="s">
        <v>34</v>
      </c>
      <c r="F780" s="156" t="s">
        <v>1024</v>
      </c>
      <c r="H780" s="157">
        <v>15.865</v>
      </c>
      <c r="I780" s="158"/>
      <c r="L780" s="154"/>
      <c r="M780" s="159"/>
      <c r="T780" s="160"/>
      <c r="AT780" s="155" t="s">
        <v>179</v>
      </c>
      <c r="AU780" s="155" t="s">
        <v>95</v>
      </c>
      <c r="AV780" s="13" t="s">
        <v>89</v>
      </c>
      <c r="AW780" s="13" t="s">
        <v>39</v>
      </c>
      <c r="AX780" s="13" t="s">
        <v>78</v>
      </c>
      <c r="AY780" s="155" t="s">
        <v>169</v>
      </c>
    </row>
    <row r="781" spans="2:65" s="14" customFormat="1" ht="12">
      <c r="B781" s="161"/>
      <c r="D781" s="148" t="s">
        <v>179</v>
      </c>
      <c r="E781" s="162" t="s">
        <v>34</v>
      </c>
      <c r="F781" s="163" t="s">
        <v>195</v>
      </c>
      <c r="H781" s="164">
        <v>31.656999999999996</v>
      </c>
      <c r="I781" s="165"/>
      <c r="L781" s="161"/>
      <c r="M781" s="166"/>
      <c r="T781" s="167"/>
      <c r="AT781" s="162" t="s">
        <v>179</v>
      </c>
      <c r="AU781" s="162" t="s">
        <v>95</v>
      </c>
      <c r="AV781" s="14" t="s">
        <v>177</v>
      </c>
      <c r="AW781" s="14" t="s">
        <v>39</v>
      </c>
      <c r="AX781" s="14" t="s">
        <v>83</v>
      </c>
      <c r="AY781" s="162" t="s">
        <v>169</v>
      </c>
    </row>
    <row r="782" spans="2:65" s="1" customFormat="1" ht="24.25" customHeight="1">
      <c r="B782" s="35"/>
      <c r="C782" s="134" t="s">
        <v>1025</v>
      </c>
      <c r="D782" s="134" t="s">
        <v>172</v>
      </c>
      <c r="E782" s="135" t="s">
        <v>1026</v>
      </c>
      <c r="F782" s="136" t="s">
        <v>1027</v>
      </c>
      <c r="G782" s="137" t="s">
        <v>434</v>
      </c>
      <c r="H782" s="138">
        <v>79</v>
      </c>
      <c r="I782" s="139"/>
      <c r="J782" s="140">
        <f>ROUND(I782*H782,2)</f>
        <v>0</v>
      </c>
      <c r="K782" s="136" t="s">
        <v>927</v>
      </c>
      <c r="L782" s="35"/>
      <c r="M782" s="141" t="s">
        <v>34</v>
      </c>
      <c r="N782" s="142" t="s">
        <v>49</v>
      </c>
      <c r="P782" s="143">
        <f>O782*H782</f>
        <v>0</v>
      </c>
      <c r="Q782" s="143">
        <v>0</v>
      </c>
      <c r="R782" s="143">
        <f>Q782*H782</f>
        <v>0</v>
      </c>
      <c r="S782" s="143">
        <v>2.5999999999999999E-3</v>
      </c>
      <c r="T782" s="144">
        <f>S782*H782</f>
        <v>0.2054</v>
      </c>
      <c r="AR782" s="145" t="s">
        <v>270</v>
      </c>
      <c r="AT782" s="145" t="s">
        <v>172</v>
      </c>
      <c r="AU782" s="145" t="s">
        <v>95</v>
      </c>
      <c r="AY782" s="19" t="s">
        <v>169</v>
      </c>
      <c r="BE782" s="146">
        <f>IF(N782="základní",J782,0)</f>
        <v>0</v>
      </c>
      <c r="BF782" s="146">
        <f>IF(N782="snížená",J782,0)</f>
        <v>0</v>
      </c>
      <c r="BG782" s="146">
        <f>IF(N782="zákl. přenesená",J782,0)</f>
        <v>0</v>
      </c>
      <c r="BH782" s="146">
        <f>IF(N782="sníž. přenesená",J782,0)</f>
        <v>0</v>
      </c>
      <c r="BI782" s="146">
        <f>IF(N782="nulová",J782,0)</f>
        <v>0</v>
      </c>
      <c r="BJ782" s="19" t="s">
        <v>83</v>
      </c>
      <c r="BK782" s="146">
        <f>ROUND(I782*H782,2)</f>
        <v>0</v>
      </c>
      <c r="BL782" s="19" t="s">
        <v>270</v>
      </c>
      <c r="BM782" s="145" t="s">
        <v>1028</v>
      </c>
    </row>
    <row r="783" spans="2:65" s="12" customFormat="1" ht="12">
      <c r="B783" s="147"/>
      <c r="D783" s="148" t="s">
        <v>179</v>
      </c>
      <c r="E783" s="149" t="s">
        <v>34</v>
      </c>
      <c r="F783" s="150" t="s">
        <v>936</v>
      </c>
      <c r="H783" s="149" t="s">
        <v>34</v>
      </c>
      <c r="I783" s="151"/>
      <c r="L783" s="147"/>
      <c r="M783" s="152"/>
      <c r="T783" s="153"/>
      <c r="AT783" s="149" t="s">
        <v>179</v>
      </c>
      <c r="AU783" s="149" t="s">
        <v>95</v>
      </c>
      <c r="AV783" s="12" t="s">
        <v>83</v>
      </c>
      <c r="AW783" s="12" t="s">
        <v>39</v>
      </c>
      <c r="AX783" s="12" t="s">
        <v>78</v>
      </c>
      <c r="AY783" s="149" t="s">
        <v>169</v>
      </c>
    </row>
    <row r="784" spans="2:65" s="12" customFormat="1" ht="12">
      <c r="B784" s="147"/>
      <c r="D784" s="148" t="s">
        <v>179</v>
      </c>
      <c r="E784" s="149" t="s">
        <v>34</v>
      </c>
      <c r="F784" s="150" t="s">
        <v>953</v>
      </c>
      <c r="H784" s="149" t="s">
        <v>34</v>
      </c>
      <c r="I784" s="151"/>
      <c r="L784" s="147"/>
      <c r="M784" s="152"/>
      <c r="T784" s="153"/>
      <c r="AT784" s="149" t="s">
        <v>179</v>
      </c>
      <c r="AU784" s="149" t="s">
        <v>95</v>
      </c>
      <c r="AV784" s="12" t="s">
        <v>83</v>
      </c>
      <c r="AW784" s="12" t="s">
        <v>39</v>
      </c>
      <c r="AX784" s="12" t="s">
        <v>78</v>
      </c>
      <c r="AY784" s="149" t="s">
        <v>169</v>
      </c>
    </row>
    <row r="785" spans="2:65" s="12" customFormat="1" ht="12">
      <c r="B785" s="147"/>
      <c r="D785" s="148" t="s">
        <v>179</v>
      </c>
      <c r="E785" s="149" t="s">
        <v>34</v>
      </c>
      <c r="F785" s="150" t="s">
        <v>982</v>
      </c>
      <c r="H785" s="149" t="s">
        <v>34</v>
      </c>
      <c r="I785" s="151"/>
      <c r="L785" s="147"/>
      <c r="M785" s="152"/>
      <c r="T785" s="153"/>
      <c r="AT785" s="149" t="s">
        <v>179</v>
      </c>
      <c r="AU785" s="149" t="s">
        <v>95</v>
      </c>
      <c r="AV785" s="12" t="s">
        <v>83</v>
      </c>
      <c r="AW785" s="12" t="s">
        <v>39</v>
      </c>
      <c r="AX785" s="12" t="s">
        <v>78</v>
      </c>
      <c r="AY785" s="149" t="s">
        <v>169</v>
      </c>
    </row>
    <row r="786" spans="2:65" s="13" customFormat="1" ht="12">
      <c r="B786" s="154"/>
      <c r="D786" s="148" t="s">
        <v>179</v>
      </c>
      <c r="E786" s="155" t="s">
        <v>34</v>
      </c>
      <c r="F786" s="156" t="s">
        <v>443</v>
      </c>
      <c r="H786" s="157">
        <v>79</v>
      </c>
      <c r="I786" s="158"/>
      <c r="L786" s="154"/>
      <c r="M786" s="159"/>
      <c r="T786" s="160"/>
      <c r="AT786" s="155" t="s">
        <v>179</v>
      </c>
      <c r="AU786" s="155" t="s">
        <v>95</v>
      </c>
      <c r="AV786" s="13" t="s">
        <v>89</v>
      </c>
      <c r="AW786" s="13" t="s">
        <v>39</v>
      </c>
      <c r="AX786" s="13" t="s">
        <v>83</v>
      </c>
      <c r="AY786" s="155" t="s">
        <v>169</v>
      </c>
    </row>
    <row r="787" spans="2:65" s="1" customFormat="1" ht="24.25" customHeight="1">
      <c r="B787" s="35"/>
      <c r="C787" s="134" t="s">
        <v>1029</v>
      </c>
      <c r="D787" s="134" t="s">
        <v>172</v>
      </c>
      <c r="E787" s="135" t="s">
        <v>1030</v>
      </c>
      <c r="F787" s="136" t="s">
        <v>1031</v>
      </c>
      <c r="G787" s="137" t="s">
        <v>175</v>
      </c>
      <c r="H787" s="138">
        <v>512.73</v>
      </c>
      <c r="I787" s="139"/>
      <c r="J787" s="140">
        <f>ROUND(I787*H787,2)</f>
        <v>0</v>
      </c>
      <c r="K787" s="136" t="s">
        <v>927</v>
      </c>
      <c r="L787" s="35"/>
      <c r="M787" s="141" t="s">
        <v>34</v>
      </c>
      <c r="N787" s="142" t="s">
        <v>49</v>
      </c>
      <c r="P787" s="143">
        <f>O787*H787</f>
        <v>0</v>
      </c>
      <c r="Q787" s="143">
        <v>0</v>
      </c>
      <c r="R787" s="143">
        <f>Q787*H787</f>
        <v>0</v>
      </c>
      <c r="S787" s="143">
        <v>5.94E-3</v>
      </c>
      <c r="T787" s="144">
        <f>S787*H787</f>
        <v>3.0456162</v>
      </c>
      <c r="AR787" s="145" t="s">
        <v>270</v>
      </c>
      <c r="AT787" s="145" t="s">
        <v>172</v>
      </c>
      <c r="AU787" s="145" t="s">
        <v>95</v>
      </c>
      <c r="AY787" s="19" t="s">
        <v>169</v>
      </c>
      <c r="BE787" s="146">
        <f>IF(N787="základní",J787,0)</f>
        <v>0</v>
      </c>
      <c r="BF787" s="146">
        <f>IF(N787="snížená",J787,0)</f>
        <v>0</v>
      </c>
      <c r="BG787" s="146">
        <f>IF(N787="zákl. přenesená",J787,0)</f>
        <v>0</v>
      </c>
      <c r="BH787" s="146">
        <f>IF(N787="sníž. přenesená",J787,0)</f>
        <v>0</v>
      </c>
      <c r="BI787" s="146">
        <f>IF(N787="nulová",J787,0)</f>
        <v>0</v>
      </c>
      <c r="BJ787" s="19" t="s">
        <v>83</v>
      </c>
      <c r="BK787" s="146">
        <f>ROUND(I787*H787,2)</f>
        <v>0</v>
      </c>
      <c r="BL787" s="19" t="s">
        <v>270</v>
      </c>
      <c r="BM787" s="145" t="s">
        <v>1032</v>
      </c>
    </row>
    <row r="788" spans="2:65" s="12" customFormat="1" ht="12">
      <c r="B788" s="147"/>
      <c r="D788" s="148" t="s">
        <v>179</v>
      </c>
      <c r="E788" s="149" t="s">
        <v>34</v>
      </c>
      <c r="F788" s="150" t="s">
        <v>1033</v>
      </c>
      <c r="H788" s="149" t="s">
        <v>34</v>
      </c>
      <c r="I788" s="151"/>
      <c r="L788" s="147"/>
      <c r="M788" s="152"/>
      <c r="T788" s="153"/>
      <c r="AT788" s="149" t="s">
        <v>179</v>
      </c>
      <c r="AU788" s="149" t="s">
        <v>95</v>
      </c>
      <c r="AV788" s="12" t="s">
        <v>83</v>
      </c>
      <c r="AW788" s="12" t="s">
        <v>39</v>
      </c>
      <c r="AX788" s="12" t="s">
        <v>78</v>
      </c>
      <c r="AY788" s="149" t="s">
        <v>169</v>
      </c>
    </row>
    <row r="789" spans="2:65" s="13" customFormat="1" ht="12">
      <c r="B789" s="154"/>
      <c r="D789" s="148" t="s">
        <v>179</v>
      </c>
      <c r="E789" s="155" t="s">
        <v>34</v>
      </c>
      <c r="F789" s="156" t="s">
        <v>1034</v>
      </c>
      <c r="H789" s="157">
        <v>512.73</v>
      </c>
      <c r="I789" s="158"/>
      <c r="L789" s="154"/>
      <c r="M789" s="159"/>
      <c r="T789" s="160"/>
      <c r="AT789" s="155" t="s">
        <v>179</v>
      </c>
      <c r="AU789" s="155" t="s">
        <v>95</v>
      </c>
      <c r="AV789" s="13" t="s">
        <v>89</v>
      </c>
      <c r="AW789" s="13" t="s">
        <v>39</v>
      </c>
      <c r="AX789" s="13" t="s">
        <v>78</v>
      </c>
      <c r="AY789" s="155" t="s">
        <v>169</v>
      </c>
    </row>
    <row r="790" spans="2:65" s="14" customFormat="1" ht="12">
      <c r="B790" s="161"/>
      <c r="D790" s="148" t="s">
        <v>179</v>
      </c>
      <c r="E790" s="162" t="s">
        <v>34</v>
      </c>
      <c r="F790" s="163" t="s">
        <v>195</v>
      </c>
      <c r="H790" s="164">
        <v>512.73</v>
      </c>
      <c r="I790" s="165"/>
      <c r="L790" s="161"/>
      <c r="M790" s="166"/>
      <c r="T790" s="167"/>
      <c r="AT790" s="162" t="s">
        <v>179</v>
      </c>
      <c r="AU790" s="162" t="s">
        <v>95</v>
      </c>
      <c r="AV790" s="14" t="s">
        <v>177</v>
      </c>
      <c r="AW790" s="14" t="s">
        <v>39</v>
      </c>
      <c r="AX790" s="14" t="s">
        <v>83</v>
      </c>
      <c r="AY790" s="162" t="s">
        <v>169</v>
      </c>
    </row>
    <row r="791" spans="2:65" s="1" customFormat="1" ht="16.5" customHeight="1">
      <c r="B791" s="35"/>
      <c r="C791" s="134" t="s">
        <v>1035</v>
      </c>
      <c r="D791" s="134" t="s">
        <v>172</v>
      </c>
      <c r="E791" s="135" t="s">
        <v>1036</v>
      </c>
      <c r="F791" s="136" t="s">
        <v>1037</v>
      </c>
      <c r="G791" s="137" t="s">
        <v>434</v>
      </c>
      <c r="H791" s="138">
        <v>66.5</v>
      </c>
      <c r="I791" s="139"/>
      <c r="J791" s="140">
        <f>ROUND(I791*H791,2)</f>
        <v>0</v>
      </c>
      <c r="K791" s="136" t="s">
        <v>927</v>
      </c>
      <c r="L791" s="35"/>
      <c r="M791" s="141" t="s">
        <v>34</v>
      </c>
      <c r="N791" s="142" t="s">
        <v>49</v>
      </c>
      <c r="P791" s="143">
        <f>O791*H791</f>
        <v>0</v>
      </c>
      <c r="Q791" s="143">
        <v>0</v>
      </c>
      <c r="R791" s="143">
        <f>Q791*H791</f>
        <v>0</v>
      </c>
      <c r="S791" s="143">
        <v>3.9399999999999999E-3</v>
      </c>
      <c r="T791" s="144">
        <f>S791*H791</f>
        <v>0.26201000000000002</v>
      </c>
      <c r="AR791" s="145" t="s">
        <v>270</v>
      </c>
      <c r="AT791" s="145" t="s">
        <v>172</v>
      </c>
      <c r="AU791" s="145" t="s">
        <v>95</v>
      </c>
      <c r="AY791" s="19" t="s">
        <v>169</v>
      </c>
      <c r="BE791" s="146">
        <f>IF(N791="základní",J791,0)</f>
        <v>0</v>
      </c>
      <c r="BF791" s="146">
        <f>IF(N791="snížená",J791,0)</f>
        <v>0</v>
      </c>
      <c r="BG791" s="146">
        <f>IF(N791="zákl. přenesená",J791,0)</f>
        <v>0</v>
      </c>
      <c r="BH791" s="146">
        <f>IF(N791="sníž. přenesená",J791,0)</f>
        <v>0</v>
      </c>
      <c r="BI791" s="146">
        <f>IF(N791="nulová",J791,0)</f>
        <v>0</v>
      </c>
      <c r="BJ791" s="19" t="s">
        <v>83</v>
      </c>
      <c r="BK791" s="146">
        <f>ROUND(I791*H791,2)</f>
        <v>0</v>
      </c>
      <c r="BL791" s="19" t="s">
        <v>270</v>
      </c>
      <c r="BM791" s="145" t="s">
        <v>1038</v>
      </c>
    </row>
    <row r="792" spans="2:65" s="13" customFormat="1" ht="12">
      <c r="B792" s="154"/>
      <c r="D792" s="148" t="s">
        <v>179</v>
      </c>
      <c r="E792" s="155" t="s">
        <v>34</v>
      </c>
      <c r="F792" s="156" t="s">
        <v>1039</v>
      </c>
      <c r="H792" s="157">
        <v>66.5</v>
      </c>
      <c r="I792" s="158"/>
      <c r="L792" s="154"/>
      <c r="M792" s="159"/>
      <c r="T792" s="160"/>
      <c r="AT792" s="155" t="s">
        <v>179</v>
      </c>
      <c r="AU792" s="155" t="s">
        <v>95</v>
      </c>
      <c r="AV792" s="13" t="s">
        <v>89</v>
      </c>
      <c r="AW792" s="13" t="s">
        <v>39</v>
      </c>
      <c r="AX792" s="13" t="s">
        <v>83</v>
      </c>
      <c r="AY792" s="155" t="s">
        <v>169</v>
      </c>
    </row>
    <row r="793" spans="2:65" s="1" customFormat="1" ht="16.5" customHeight="1">
      <c r="B793" s="35"/>
      <c r="C793" s="134" t="s">
        <v>1040</v>
      </c>
      <c r="D793" s="134" t="s">
        <v>172</v>
      </c>
      <c r="E793" s="135" t="s">
        <v>1041</v>
      </c>
      <c r="F793" s="136" t="s">
        <v>1042</v>
      </c>
      <c r="G793" s="137" t="s">
        <v>175</v>
      </c>
      <c r="H793" s="138">
        <v>351.98</v>
      </c>
      <c r="I793" s="139"/>
      <c r="J793" s="140">
        <f>ROUND(I793*H793,2)</f>
        <v>0</v>
      </c>
      <c r="K793" s="136" t="s">
        <v>927</v>
      </c>
      <c r="L793" s="35"/>
      <c r="M793" s="141" t="s">
        <v>34</v>
      </c>
      <c r="N793" s="142" t="s">
        <v>49</v>
      </c>
      <c r="P793" s="143">
        <f>O793*H793</f>
        <v>0</v>
      </c>
      <c r="Q793" s="143">
        <v>0</v>
      </c>
      <c r="R793" s="143">
        <f>Q793*H793</f>
        <v>0</v>
      </c>
      <c r="S793" s="143">
        <v>2E-3</v>
      </c>
      <c r="T793" s="144">
        <f>S793*H793</f>
        <v>0.70396000000000003</v>
      </c>
      <c r="AR793" s="145" t="s">
        <v>270</v>
      </c>
      <c r="AT793" s="145" t="s">
        <v>172</v>
      </c>
      <c r="AU793" s="145" t="s">
        <v>95</v>
      </c>
      <c r="AY793" s="19" t="s">
        <v>169</v>
      </c>
      <c r="BE793" s="146">
        <f>IF(N793="základní",J793,0)</f>
        <v>0</v>
      </c>
      <c r="BF793" s="146">
        <f>IF(N793="snížená",J793,0)</f>
        <v>0</v>
      </c>
      <c r="BG793" s="146">
        <f>IF(N793="zákl. přenesená",J793,0)</f>
        <v>0</v>
      </c>
      <c r="BH793" s="146">
        <f>IF(N793="sníž. přenesená",J793,0)</f>
        <v>0</v>
      </c>
      <c r="BI793" s="146">
        <f>IF(N793="nulová",J793,0)</f>
        <v>0</v>
      </c>
      <c r="BJ793" s="19" t="s">
        <v>83</v>
      </c>
      <c r="BK793" s="146">
        <f>ROUND(I793*H793,2)</f>
        <v>0</v>
      </c>
      <c r="BL793" s="19" t="s">
        <v>270</v>
      </c>
      <c r="BM793" s="145" t="s">
        <v>1043</v>
      </c>
    </row>
    <row r="794" spans="2:65" s="13" customFormat="1" ht="12">
      <c r="B794" s="154"/>
      <c r="D794" s="148" t="s">
        <v>179</v>
      </c>
      <c r="E794" s="155" t="s">
        <v>34</v>
      </c>
      <c r="F794" s="156" t="s">
        <v>1044</v>
      </c>
      <c r="H794" s="157">
        <v>38.979999999999997</v>
      </c>
      <c r="I794" s="158"/>
      <c r="L794" s="154"/>
      <c r="M794" s="159"/>
      <c r="T794" s="160"/>
      <c r="AT794" s="155" t="s">
        <v>179</v>
      </c>
      <c r="AU794" s="155" t="s">
        <v>95</v>
      </c>
      <c r="AV794" s="13" t="s">
        <v>89</v>
      </c>
      <c r="AW794" s="13" t="s">
        <v>39</v>
      </c>
      <c r="AX794" s="13" t="s">
        <v>78</v>
      </c>
      <c r="AY794" s="155" t="s">
        <v>169</v>
      </c>
    </row>
    <row r="795" spans="2:65" s="13" customFormat="1" ht="12">
      <c r="B795" s="154"/>
      <c r="D795" s="148" t="s">
        <v>179</v>
      </c>
      <c r="E795" s="155" t="s">
        <v>34</v>
      </c>
      <c r="F795" s="156" t="s">
        <v>1045</v>
      </c>
      <c r="H795" s="157">
        <v>313</v>
      </c>
      <c r="I795" s="158"/>
      <c r="L795" s="154"/>
      <c r="M795" s="159"/>
      <c r="T795" s="160"/>
      <c r="AT795" s="155" t="s">
        <v>179</v>
      </c>
      <c r="AU795" s="155" t="s">
        <v>95</v>
      </c>
      <c r="AV795" s="13" t="s">
        <v>89</v>
      </c>
      <c r="AW795" s="13" t="s">
        <v>39</v>
      </c>
      <c r="AX795" s="13" t="s">
        <v>78</v>
      </c>
      <c r="AY795" s="155" t="s">
        <v>169</v>
      </c>
    </row>
    <row r="796" spans="2:65" s="14" customFormat="1" ht="12">
      <c r="B796" s="161"/>
      <c r="D796" s="148" t="s">
        <v>179</v>
      </c>
      <c r="E796" s="162" t="s">
        <v>34</v>
      </c>
      <c r="F796" s="163" t="s">
        <v>195</v>
      </c>
      <c r="H796" s="164">
        <v>351.98</v>
      </c>
      <c r="I796" s="165"/>
      <c r="L796" s="161"/>
      <c r="M796" s="166"/>
      <c r="T796" s="167"/>
      <c r="AT796" s="162" t="s">
        <v>179</v>
      </c>
      <c r="AU796" s="162" t="s">
        <v>95</v>
      </c>
      <c r="AV796" s="14" t="s">
        <v>177</v>
      </c>
      <c r="AW796" s="14" t="s">
        <v>39</v>
      </c>
      <c r="AX796" s="14" t="s">
        <v>83</v>
      </c>
      <c r="AY796" s="162" t="s">
        <v>169</v>
      </c>
    </row>
    <row r="797" spans="2:65" s="1" customFormat="1" ht="44.25" customHeight="1">
      <c r="B797" s="35"/>
      <c r="C797" s="134" t="s">
        <v>1046</v>
      </c>
      <c r="D797" s="134" t="s">
        <v>172</v>
      </c>
      <c r="E797" s="135" t="s">
        <v>1047</v>
      </c>
      <c r="F797" s="136" t="s">
        <v>1048</v>
      </c>
      <c r="G797" s="137" t="s">
        <v>175</v>
      </c>
      <c r="H797" s="138">
        <v>122.5</v>
      </c>
      <c r="I797" s="139"/>
      <c r="J797" s="140">
        <f>ROUND(I797*H797,2)</f>
        <v>0</v>
      </c>
      <c r="K797" s="136" t="s">
        <v>927</v>
      </c>
      <c r="L797" s="35"/>
      <c r="M797" s="141" t="s">
        <v>34</v>
      </c>
      <c r="N797" s="142" t="s">
        <v>49</v>
      </c>
      <c r="P797" s="143">
        <f>O797*H797</f>
        <v>0</v>
      </c>
      <c r="Q797" s="143">
        <v>0</v>
      </c>
      <c r="R797" s="143">
        <f>Q797*H797</f>
        <v>0</v>
      </c>
      <c r="S797" s="143">
        <v>0.26100000000000001</v>
      </c>
      <c r="T797" s="144">
        <f>S797*H797</f>
        <v>31.9725</v>
      </c>
      <c r="AR797" s="145" t="s">
        <v>177</v>
      </c>
      <c r="AT797" s="145" t="s">
        <v>172</v>
      </c>
      <c r="AU797" s="145" t="s">
        <v>95</v>
      </c>
      <c r="AY797" s="19" t="s">
        <v>169</v>
      </c>
      <c r="BE797" s="146">
        <f>IF(N797="základní",J797,0)</f>
        <v>0</v>
      </c>
      <c r="BF797" s="146">
        <f>IF(N797="snížená",J797,0)</f>
        <v>0</v>
      </c>
      <c r="BG797" s="146">
        <f>IF(N797="zákl. přenesená",J797,0)</f>
        <v>0</v>
      </c>
      <c r="BH797" s="146">
        <f>IF(N797="sníž. přenesená",J797,0)</f>
        <v>0</v>
      </c>
      <c r="BI797" s="146">
        <f>IF(N797="nulová",J797,0)</f>
        <v>0</v>
      </c>
      <c r="BJ797" s="19" t="s">
        <v>83</v>
      </c>
      <c r="BK797" s="146">
        <f>ROUND(I797*H797,2)</f>
        <v>0</v>
      </c>
      <c r="BL797" s="19" t="s">
        <v>177</v>
      </c>
      <c r="BM797" s="145" t="s">
        <v>1049</v>
      </c>
    </row>
    <row r="798" spans="2:65" s="12" customFormat="1" ht="12">
      <c r="B798" s="147"/>
      <c r="D798" s="148" t="s">
        <v>179</v>
      </c>
      <c r="E798" s="149" t="s">
        <v>34</v>
      </c>
      <c r="F798" s="150" t="s">
        <v>1050</v>
      </c>
      <c r="H798" s="149" t="s">
        <v>34</v>
      </c>
      <c r="I798" s="151"/>
      <c r="L798" s="147"/>
      <c r="M798" s="152"/>
      <c r="T798" s="153"/>
      <c r="AT798" s="149" t="s">
        <v>179</v>
      </c>
      <c r="AU798" s="149" t="s">
        <v>95</v>
      </c>
      <c r="AV798" s="12" t="s">
        <v>83</v>
      </c>
      <c r="AW798" s="12" t="s">
        <v>39</v>
      </c>
      <c r="AX798" s="12" t="s">
        <v>78</v>
      </c>
      <c r="AY798" s="149" t="s">
        <v>169</v>
      </c>
    </row>
    <row r="799" spans="2:65" s="13" customFormat="1" ht="12">
      <c r="B799" s="154"/>
      <c r="D799" s="148" t="s">
        <v>179</v>
      </c>
      <c r="E799" s="155" t="s">
        <v>34</v>
      </c>
      <c r="F799" s="156" t="s">
        <v>1051</v>
      </c>
      <c r="H799" s="157">
        <v>122.5</v>
      </c>
      <c r="I799" s="158"/>
      <c r="L799" s="154"/>
      <c r="M799" s="159"/>
      <c r="T799" s="160"/>
      <c r="AT799" s="155" t="s">
        <v>179</v>
      </c>
      <c r="AU799" s="155" t="s">
        <v>95</v>
      </c>
      <c r="AV799" s="13" t="s">
        <v>89</v>
      </c>
      <c r="AW799" s="13" t="s">
        <v>39</v>
      </c>
      <c r="AX799" s="13" t="s">
        <v>78</v>
      </c>
      <c r="AY799" s="155" t="s">
        <v>169</v>
      </c>
    </row>
    <row r="800" spans="2:65" s="14" customFormat="1" ht="12">
      <c r="B800" s="161"/>
      <c r="D800" s="148" t="s">
        <v>179</v>
      </c>
      <c r="E800" s="162" t="s">
        <v>34</v>
      </c>
      <c r="F800" s="163" t="s">
        <v>195</v>
      </c>
      <c r="H800" s="164">
        <v>122.5</v>
      </c>
      <c r="I800" s="165"/>
      <c r="L800" s="161"/>
      <c r="M800" s="166"/>
      <c r="T800" s="167"/>
      <c r="AT800" s="162" t="s">
        <v>179</v>
      </c>
      <c r="AU800" s="162" t="s">
        <v>95</v>
      </c>
      <c r="AV800" s="14" t="s">
        <v>177</v>
      </c>
      <c r="AW800" s="14" t="s">
        <v>39</v>
      </c>
      <c r="AX800" s="14" t="s">
        <v>83</v>
      </c>
      <c r="AY800" s="162" t="s">
        <v>169</v>
      </c>
    </row>
    <row r="801" spans="2:65" s="1" customFormat="1" ht="49" customHeight="1">
      <c r="B801" s="35"/>
      <c r="C801" s="134" t="s">
        <v>1052</v>
      </c>
      <c r="D801" s="134" t="s">
        <v>172</v>
      </c>
      <c r="E801" s="135" t="s">
        <v>1053</v>
      </c>
      <c r="F801" s="136" t="s">
        <v>1054</v>
      </c>
      <c r="G801" s="137" t="s">
        <v>189</v>
      </c>
      <c r="H801" s="138">
        <v>6.7919999999999998</v>
      </c>
      <c r="I801" s="139"/>
      <c r="J801" s="140">
        <f>ROUND(I801*H801,2)</f>
        <v>0</v>
      </c>
      <c r="K801" s="136" t="s">
        <v>927</v>
      </c>
      <c r="L801" s="35"/>
      <c r="M801" s="141" t="s">
        <v>34</v>
      </c>
      <c r="N801" s="142" t="s">
        <v>49</v>
      </c>
      <c r="P801" s="143">
        <f>O801*H801</f>
        <v>0</v>
      </c>
      <c r="Q801" s="143">
        <v>0</v>
      </c>
      <c r="R801" s="143">
        <f>Q801*H801</f>
        <v>0</v>
      </c>
      <c r="S801" s="143">
        <v>1.5940000000000001</v>
      </c>
      <c r="T801" s="144">
        <f>S801*H801</f>
        <v>10.826448000000001</v>
      </c>
      <c r="AR801" s="145" t="s">
        <v>177</v>
      </c>
      <c r="AT801" s="145" t="s">
        <v>172</v>
      </c>
      <c r="AU801" s="145" t="s">
        <v>95</v>
      </c>
      <c r="AY801" s="19" t="s">
        <v>169</v>
      </c>
      <c r="BE801" s="146">
        <f>IF(N801="základní",J801,0)</f>
        <v>0</v>
      </c>
      <c r="BF801" s="146">
        <f>IF(N801="snížená",J801,0)</f>
        <v>0</v>
      </c>
      <c r="BG801" s="146">
        <f>IF(N801="zákl. přenesená",J801,0)</f>
        <v>0</v>
      </c>
      <c r="BH801" s="146">
        <f>IF(N801="sníž. přenesená",J801,0)</f>
        <v>0</v>
      </c>
      <c r="BI801" s="146">
        <f>IF(N801="nulová",J801,0)</f>
        <v>0</v>
      </c>
      <c r="BJ801" s="19" t="s">
        <v>83</v>
      </c>
      <c r="BK801" s="146">
        <f>ROUND(I801*H801,2)</f>
        <v>0</v>
      </c>
      <c r="BL801" s="19" t="s">
        <v>177</v>
      </c>
      <c r="BM801" s="145" t="s">
        <v>1055</v>
      </c>
    </row>
    <row r="802" spans="2:65" s="12" customFormat="1" ht="12">
      <c r="B802" s="147"/>
      <c r="D802" s="148" t="s">
        <v>179</v>
      </c>
      <c r="E802" s="149" t="s">
        <v>34</v>
      </c>
      <c r="F802" s="150" t="s">
        <v>1056</v>
      </c>
      <c r="H802" s="149" t="s">
        <v>34</v>
      </c>
      <c r="I802" s="151"/>
      <c r="L802" s="147"/>
      <c r="M802" s="152"/>
      <c r="T802" s="153"/>
      <c r="AT802" s="149" t="s">
        <v>179</v>
      </c>
      <c r="AU802" s="149" t="s">
        <v>95</v>
      </c>
      <c r="AV802" s="12" t="s">
        <v>83</v>
      </c>
      <c r="AW802" s="12" t="s">
        <v>39</v>
      </c>
      <c r="AX802" s="12" t="s">
        <v>78</v>
      </c>
      <c r="AY802" s="149" t="s">
        <v>169</v>
      </c>
    </row>
    <row r="803" spans="2:65" s="13" customFormat="1" ht="12">
      <c r="B803" s="154"/>
      <c r="D803" s="148" t="s">
        <v>179</v>
      </c>
      <c r="E803" s="155" t="s">
        <v>34</v>
      </c>
      <c r="F803" s="156" t="s">
        <v>1057</v>
      </c>
      <c r="H803" s="157">
        <v>4.1520000000000001</v>
      </c>
      <c r="I803" s="158"/>
      <c r="L803" s="154"/>
      <c r="M803" s="159"/>
      <c r="T803" s="160"/>
      <c r="AT803" s="155" t="s">
        <v>179</v>
      </c>
      <c r="AU803" s="155" t="s">
        <v>95</v>
      </c>
      <c r="AV803" s="13" t="s">
        <v>89</v>
      </c>
      <c r="AW803" s="13" t="s">
        <v>39</v>
      </c>
      <c r="AX803" s="13" t="s">
        <v>78</v>
      </c>
      <c r="AY803" s="155" t="s">
        <v>169</v>
      </c>
    </row>
    <row r="804" spans="2:65" s="13" customFormat="1" ht="12">
      <c r="B804" s="154"/>
      <c r="D804" s="148" t="s">
        <v>179</v>
      </c>
      <c r="E804" s="155" t="s">
        <v>34</v>
      </c>
      <c r="F804" s="156" t="s">
        <v>1058</v>
      </c>
      <c r="H804" s="157">
        <v>1.2150000000000001</v>
      </c>
      <c r="I804" s="158"/>
      <c r="L804" s="154"/>
      <c r="M804" s="159"/>
      <c r="T804" s="160"/>
      <c r="AT804" s="155" t="s">
        <v>179</v>
      </c>
      <c r="AU804" s="155" t="s">
        <v>95</v>
      </c>
      <c r="AV804" s="13" t="s">
        <v>89</v>
      </c>
      <c r="AW804" s="13" t="s">
        <v>39</v>
      </c>
      <c r="AX804" s="13" t="s">
        <v>78</v>
      </c>
      <c r="AY804" s="155" t="s">
        <v>169</v>
      </c>
    </row>
    <row r="805" spans="2:65" s="13" customFormat="1" ht="12">
      <c r="B805" s="154"/>
      <c r="D805" s="148" t="s">
        <v>179</v>
      </c>
      <c r="E805" s="155" t="s">
        <v>34</v>
      </c>
      <c r="F805" s="156" t="s">
        <v>1059</v>
      </c>
      <c r="H805" s="157">
        <v>0.95</v>
      </c>
      <c r="I805" s="158"/>
      <c r="L805" s="154"/>
      <c r="M805" s="159"/>
      <c r="T805" s="160"/>
      <c r="AT805" s="155" t="s">
        <v>179</v>
      </c>
      <c r="AU805" s="155" t="s">
        <v>95</v>
      </c>
      <c r="AV805" s="13" t="s">
        <v>89</v>
      </c>
      <c r="AW805" s="13" t="s">
        <v>39</v>
      </c>
      <c r="AX805" s="13" t="s">
        <v>78</v>
      </c>
      <c r="AY805" s="155" t="s">
        <v>169</v>
      </c>
    </row>
    <row r="806" spans="2:65" s="13" customFormat="1" ht="12">
      <c r="B806" s="154"/>
      <c r="D806" s="148" t="s">
        <v>179</v>
      </c>
      <c r="E806" s="155" t="s">
        <v>34</v>
      </c>
      <c r="F806" s="156" t="s">
        <v>1060</v>
      </c>
      <c r="H806" s="157">
        <v>0.47499999999999998</v>
      </c>
      <c r="I806" s="158"/>
      <c r="L806" s="154"/>
      <c r="M806" s="159"/>
      <c r="T806" s="160"/>
      <c r="AT806" s="155" t="s">
        <v>179</v>
      </c>
      <c r="AU806" s="155" t="s">
        <v>95</v>
      </c>
      <c r="AV806" s="13" t="s">
        <v>89</v>
      </c>
      <c r="AW806" s="13" t="s">
        <v>39</v>
      </c>
      <c r="AX806" s="13" t="s">
        <v>78</v>
      </c>
      <c r="AY806" s="155" t="s">
        <v>169</v>
      </c>
    </row>
    <row r="807" spans="2:65" s="14" customFormat="1" ht="12">
      <c r="B807" s="161"/>
      <c r="D807" s="148" t="s">
        <v>179</v>
      </c>
      <c r="E807" s="162" t="s">
        <v>34</v>
      </c>
      <c r="F807" s="163" t="s">
        <v>195</v>
      </c>
      <c r="H807" s="164">
        <v>6.7919999999999998</v>
      </c>
      <c r="I807" s="165"/>
      <c r="L807" s="161"/>
      <c r="M807" s="166"/>
      <c r="T807" s="167"/>
      <c r="AT807" s="162" t="s">
        <v>179</v>
      </c>
      <c r="AU807" s="162" t="s">
        <v>95</v>
      </c>
      <c r="AV807" s="14" t="s">
        <v>177</v>
      </c>
      <c r="AW807" s="14" t="s">
        <v>39</v>
      </c>
      <c r="AX807" s="14" t="s">
        <v>83</v>
      </c>
      <c r="AY807" s="162" t="s">
        <v>169</v>
      </c>
    </row>
    <row r="808" spans="2:65" s="1" customFormat="1" ht="24.25" customHeight="1">
      <c r="B808" s="35"/>
      <c r="C808" s="134" t="s">
        <v>1061</v>
      </c>
      <c r="D808" s="134" t="s">
        <v>172</v>
      </c>
      <c r="E808" s="135" t="s">
        <v>1062</v>
      </c>
      <c r="F808" s="136" t="s">
        <v>1063</v>
      </c>
      <c r="G808" s="137" t="s">
        <v>175</v>
      </c>
      <c r="H808" s="138">
        <v>192.1</v>
      </c>
      <c r="I808" s="139"/>
      <c r="J808" s="140">
        <f>ROUND(I808*H808,2)</f>
        <v>0</v>
      </c>
      <c r="K808" s="136" t="s">
        <v>927</v>
      </c>
      <c r="L808" s="35"/>
      <c r="M808" s="141" t="s">
        <v>34</v>
      </c>
      <c r="N808" s="142" t="s">
        <v>49</v>
      </c>
      <c r="P808" s="143">
        <f>O808*H808</f>
        <v>0</v>
      </c>
      <c r="Q808" s="143">
        <v>0</v>
      </c>
      <c r="R808" s="143">
        <f>Q808*H808</f>
        <v>0</v>
      </c>
      <c r="S808" s="143">
        <v>8.2000000000000003E-2</v>
      </c>
      <c r="T808" s="144">
        <f>S808*H808</f>
        <v>15.7522</v>
      </c>
      <c r="AR808" s="145" t="s">
        <v>177</v>
      </c>
      <c r="AT808" s="145" t="s">
        <v>172</v>
      </c>
      <c r="AU808" s="145" t="s">
        <v>95</v>
      </c>
      <c r="AY808" s="19" t="s">
        <v>169</v>
      </c>
      <c r="BE808" s="146">
        <f>IF(N808="základní",J808,0)</f>
        <v>0</v>
      </c>
      <c r="BF808" s="146">
        <f>IF(N808="snížená",J808,0)</f>
        <v>0</v>
      </c>
      <c r="BG808" s="146">
        <f>IF(N808="zákl. přenesená",J808,0)</f>
        <v>0</v>
      </c>
      <c r="BH808" s="146">
        <f>IF(N808="sníž. přenesená",J808,0)</f>
        <v>0</v>
      </c>
      <c r="BI808" s="146">
        <f>IF(N808="nulová",J808,0)</f>
        <v>0</v>
      </c>
      <c r="BJ808" s="19" t="s">
        <v>83</v>
      </c>
      <c r="BK808" s="146">
        <f>ROUND(I808*H808,2)</f>
        <v>0</v>
      </c>
      <c r="BL808" s="19" t="s">
        <v>177</v>
      </c>
      <c r="BM808" s="145" t="s">
        <v>1064</v>
      </c>
    </row>
    <row r="809" spans="2:65" s="13" customFormat="1" ht="12">
      <c r="B809" s="154"/>
      <c r="D809" s="148" t="s">
        <v>179</v>
      </c>
      <c r="E809" s="155" t="s">
        <v>34</v>
      </c>
      <c r="F809" s="156" t="s">
        <v>1065</v>
      </c>
      <c r="H809" s="157">
        <v>127.4</v>
      </c>
      <c r="I809" s="158"/>
      <c r="L809" s="154"/>
      <c r="M809" s="159"/>
      <c r="T809" s="160"/>
      <c r="AT809" s="155" t="s">
        <v>179</v>
      </c>
      <c r="AU809" s="155" t="s">
        <v>95</v>
      </c>
      <c r="AV809" s="13" t="s">
        <v>89</v>
      </c>
      <c r="AW809" s="13" t="s">
        <v>39</v>
      </c>
      <c r="AX809" s="13" t="s">
        <v>78</v>
      </c>
      <c r="AY809" s="155" t="s">
        <v>169</v>
      </c>
    </row>
    <row r="810" spans="2:65" s="13" customFormat="1" ht="12">
      <c r="B810" s="154"/>
      <c r="D810" s="148" t="s">
        <v>179</v>
      </c>
      <c r="E810" s="155" t="s">
        <v>34</v>
      </c>
      <c r="F810" s="156" t="s">
        <v>1066</v>
      </c>
      <c r="H810" s="157">
        <v>49.7</v>
      </c>
      <c r="I810" s="158"/>
      <c r="L810" s="154"/>
      <c r="M810" s="159"/>
      <c r="T810" s="160"/>
      <c r="AT810" s="155" t="s">
        <v>179</v>
      </c>
      <c r="AU810" s="155" t="s">
        <v>95</v>
      </c>
      <c r="AV810" s="13" t="s">
        <v>89</v>
      </c>
      <c r="AW810" s="13" t="s">
        <v>39</v>
      </c>
      <c r="AX810" s="13" t="s">
        <v>78</v>
      </c>
      <c r="AY810" s="155" t="s">
        <v>169</v>
      </c>
    </row>
    <row r="811" spans="2:65" s="12" customFormat="1" ht="12">
      <c r="B811" s="147"/>
      <c r="D811" s="148" t="s">
        <v>179</v>
      </c>
      <c r="E811" s="149" t="s">
        <v>34</v>
      </c>
      <c r="F811" s="150" t="s">
        <v>1067</v>
      </c>
      <c r="H811" s="149" t="s">
        <v>34</v>
      </c>
      <c r="I811" s="151"/>
      <c r="L811" s="147"/>
      <c r="M811" s="152"/>
      <c r="T811" s="153"/>
      <c r="AT811" s="149" t="s">
        <v>179</v>
      </c>
      <c r="AU811" s="149" t="s">
        <v>95</v>
      </c>
      <c r="AV811" s="12" t="s">
        <v>83</v>
      </c>
      <c r="AW811" s="12" t="s">
        <v>39</v>
      </c>
      <c r="AX811" s="12" t="s">
        <v>78</v>
      </c>
      <c r="AY811" s="149" t="s">
        <v>169</v>
      </c>
    </row>
    <row r="812" spans="2:65" s="13" customFormat="1" ht="12">
      <c r="B812" s="154"/>
      <c r="D812" s="148" t="s">
        <v>179</v>
      </c>
      <c r="E812" s="155" t="s">
        <v>34</v>
      </c>
      <c r="F812" s="156" t="s">
        <v>261</v>
      </c>
      <c r="H812" s="157">
        <v>15</v>
      </c>
      <c r="I812" s="158"/>
      <c r="L812" s="154"/>
      <c r="M812" s="159"/>
      <c r="T812" s="160"/>
      <c r="AT812" s="155" t="s">
        <v>179</v>
      </c>
      <c r="AU812" s="155" t="s">
        <v>95</v>
      </c>
      <c r="AV812" s="13" t="s">
        <v>89</v>
      </c>
      <c r="AW812" s="13" t="s">
        <v>39</v>
      </c>
      <c r="AX812" s="13" t="s">
        <v>78</v>
      </c>
      <c r="AY812" s="155" t="s">
        <v>169</v>
      </c>
    </row>
    <row r="813" spans="2:65" s="14" customFormat="1" ht="12">
      <c r="B813" s="161"/>
      <c r="D813" s="148" t="s">
        <v>179</v>
      </c>
      <c r="E813" s="162" t="s">
        <v>34</v>
      </c>
      <c r="F813" s="163" t="s">
        <v>195</v>
      </c>
      <c r="H813" s="164">
        <v>192.10000000000002</v>
      </c>
      <c r="I813" s="165"/>
      <c r="L813" s="161"/>
      <c r="M813" s="166"/>
      <c r="T813" s="167"/>
      <c r="AT813" s="162" t="s">
        <v>179</v>
      </c>
      <c r="AU813" s="162" t="s">
        <v>95</v>
      </c>
      <c r="AV813" s="14" t="s">
        <v>177</v>
      </c>
      <c r="AW813" s="14" t="s">
        <v>39</v>
      </c>
      <c r="AX813" s="14" t="s">
        <v>83</v>
      </c>
      <c r="AY813" s="162" t="s">
        <v>169</v>
      </c>
    </row>
    <row r="814" spans="2:65" s="1" customFormat="1" ht="16.5" customHeight="1">
      <c r="B814" s="35"/>
      <c r="C814" s="134" t="s">
        <v>1068</v>
      </c>
      <c r="D814" s="134" t="s">
        <v>172</v>
      </c>
      <c r="E814" s="135" t="s">
        <v>1069</v>
      </c>
      <c r="F814" s="136" t="s">
        <v>1070</v>
      </c>
      <c r="G814" s="137" t="s">
        <v>1071</v>
      </c>
      <c r="H814" s="138">
        <v>1</v>
      </c>
      <c r="I814" s="139"/>
      <c r="J814" s="140">
        <f>ROUND(I814*H814,2)</f>
        <v>0</v>
      </c>
      <c r="K814" s="136" t="s">
        <v>927</v>
      </c>
      <c r="L814" s="35"/>
      <c r="M814" s="141" t="s">
        <v>34</v>
      </c>
      <c r="N814" s="142" t="s">
        <v>49</v>
      </c>
      <c r="P814" s="143">
        <f>O814*H814</f>
        <v>0</v>
      </c>
      <c r="Q814" s="143">
        <v>0</v>
      </c>
      <c r="R814" s="143">
        <f>Q814*H814</f>
        <v>0</v>
      </c>
      <c r="S814" s="143">
        <v>0</v>
      </c>
      <c r="T814" s="144">
        <f>S814*H814</f>
        <v>0</v>
      </c>
      <c r="AR814" s="145" t="s">
        <v>177</v>
      </c>
      <c r="AT814" s="145" t="s">
        <v>172</v>
      </c>
      <c r="AU814" s="145" t="s">
        <v>95</v>
      </c>
      <c r="AY814" s="19" t="s">
        <v>169</v>
      </c>
      <c r="BE814" s="146">
        <f>IF(N814="základní",J814,0)</f>
        <v>0</v>
      </c>
      <c r="BF814" s="146">
        <f>IF(N814="snížená",J814,0)</f>
        <v>0</v>
      </c>
      <c r="BG814" s="146">
        <f>IF(N814="zákl. přenesená",J814,0)</f>
        <v>0</v>
      </c>
      <c r="BH814" s="146">
        <f>IF(N814="sníž. přenesená",J814,0)</f>
        <v>0</v>
      </c>
      <c r="BI814" s="146">
        <f>IF(N814="nulová",J814,0)</f>
        <v>0</v>
      </c>
      <c r="BJ814" s="19" t="s">
        <v>83</v>
      </c>
      <c r="BK814" s="146">
        <f>ROUND(I814*H814,2)</f>
        <v>0</v>
      </c>
      <c r="BL814" s="19" t="s">
        <v>177</v>
      </c>
      <c r="BM814" s="145" t="s">
        <v>1072</v>
      </c>
    </row>
    <row r="815" spans="2:65" s="13" customFormat="1" ht="12">
      <c r="B815" s="154"/>
      <c r="D815" s="148" t="s">
        <v>179</v>
      </c>
      <c r="E815" s="155" t="s">
        <v>34</v>
      </c>
      <c r="F815" s="156" t="s">
        <v>83</v>
      </c>
      <c r="H815" s="157">
        <v>1</v>
      </c>
      <c r="I815" s="158"/>
      <c r="L815" s="154"/>
      <c r="M815" s="159"/>
      <c r="T815" s="160"/>
      <c r="AT815" s="155" t="s">
        <v>179</v>
      </c>
      <c r="AU815" s="155" t="s">
        <v>95</v>
      </c>
      <c r="AV815" s="13" t="s">
        <v>89</v>
      </c>
      <c r="AW815" s="13" t="s">
        <v>39</v>
      </c>
      <c r="AX815" s="13" t="s">
        <v>83</v>
      </c>
      <c r="AY815" s="155" t="s">
        <v>169</v>
      </c>
    </row>
    <row r="816" spans="2:65" s="1" customFormat="1" ht="37.75" customHeight="1">
      <c r="B816" s="35"/>
      <c r="C816" s="134" t="s">
        <v>1073</v>
      </c>
      <c r="D816" s="134" t="s">
        <v>172</v>
      </c>
      <c r="E816" s="135" t="s">
        <v>1074</v>
      </c>
      <c r="F816" s="136" t="s">
        <v>1075</v>
      </c>
      <c r="G816" s="137" t="s">
        <v>175</v>
      </c>
      <c r="H816" s="138">
        <v>15.5</v>
      </c>
      <c r="I816" s="139"/>
      <c r="J816" s="140">
        <f>ROUND(I816*H816,2)</f>
        <v>0</v>
      </c>
      <c r="K816" s="136" t="s">
        <v>927</v>
      </c>
      <c r="L816" s="35"/>
      <c r="M816" s="141" t="s">
        <v>34</v>
      </c>
      <c r="N816" s="142" t="s">
        <v>49</v>
      </c>
      <c r="P816" s="143">
        <f>O816*H816</f>
        <v>0</v>
      </c>
      <c r="Q816" s="143">
        <v>0</v>
      </c>
      <c r="R816" s="143">
        <f>Q816*H816</f>
        <v>0</v>
      </c>
      <c r="S816" s="143">
        <v>0.192</v>
      </c>
      <c r="T816" s="144">
        <f>S816*H816</f>
        <v>2.976</v>
      </c>
      <c r="AR816" s="145" t="s">
        <v>177</v>
      </c>
      <c r="AT816" s="145" t="s">
        <v>172</v>
      </c>
      <c r="AU816" s="145" t="s">
        <v>95</v>
      </c>
      <c r="AY816" s="19" t="s">
        <v>169</v>
      </c>
      <c r="BE816" s="146">
        <f>IF(N816="základní",J816,0)</f>
        <v>0</v>
      </c>
      <c r="BF816" s="146">
        <f>IF(N816="snížená",J816,0)</f>
        <v>0</v>
      </c>
      <c r="BG816" s="146">
        <f>IF(N816="zákl. přenesená",J816,0)</f>
        <v>0</v>
      </c>
      <c r="BH816" s="146">
        <f>IF(N816="sníž. přenesená",J816,0)</f>
        <v>0</v>
      </c>
      <c r="BI816" s="146">
        <f>IF(N816="nulová",J816,0)</f>
        <v>0</v>
      </c>
      <c r="BJ816" s="19" t="s">
        <v>83</v>
      </c>
      <c r="BK816" s="146">
        <f>ROUND(I816*H816,2)</f>
        <v>0</v>
      </c>
      <c r="BL816" s="19" t="s">
        <v>177</v>
      </c>
      <c r="BM816" s="145" t="s">
        <v>1076</v>
      </c>
    </row>
    <row r="817" spans="2:65" s="12" customFormat="1" ht="12">
      <c r="B817" s="147"/>
      <c r="D817" s="148" t="s">
        <v>179</v>
      </c>
      <c r="E817" s="149" t="s">
        <v>34</v>
      </c>
      <c r="F817" s="150" t="s">
        <v>1077</v>
      </c>
      <c r="H817" s="149" t="s">
        <v>34</v>
      </c>
      <c r="I817" s="151"/>
      <c r="L817" s="147"/>
      <c r="M817" s="152"/>
      <c r="T817" s="153"/>
      <c r="AT817" s="149" t="s">
        <v>179</v>
      </c>
      <c r="AU817" s="149" t="s">
        <v>95</v>
      </c>
      <c r="AV817" s="12" t="s">
        <v>83</v>
      </c>
      <c r="AW817" s="12" t="s">
        <v>39</v>
      </c>
      <c r="AX817" s="12" t="s">
        <v>78</v>
      </c>
      <c r="AY817" s="149" t="s">
        <v>169</v>
      </c>
    </row>
    <row r="818" spans="2:65" s="13" customFormat="1" ht="12">
      <c r="B818" s="154"/>
      <c r="D818" s="148" t="s">
        <v>179</v>
      </c>
      <c r="E818" s="155" t="s">
        <v>34</v>
      </c>
      <c r="F818" s="156" t="s">
        <v>1078</v>
      </c>
      <c r="H818" s="157">
        <v>15.5</v>
      </c>
      <c r="I818" s="158"/>
      <c r="L818" s="154"/>
      <c r="M818" s="159"/>
      <c r="T818" s="160"/>
      <c r="AT818" s="155" t="s">
        <v>179</v>
      </c>
      <c r="AU818" s="155" t="s">
        <v>95</v>
      </c>
      <c r="AV818" s="13" t="s">
        <v>89</v>
      </c>
      <c r="AW818" s="13" t="s">
        <v>39</v>
      </c>
      <c r="AX818" s="13" t="s">
        <v>78</v>
      </c>
      <c r="AY818" s="155" t="s">
        <v>169</v>
      </c>
    </row>
    <row r="819" spans="2:65" s="14" customFormat="1" ht="12">
      <c r="B819" s="161"/>
      <c r="D819" s="148" t="s">
        <v>179</v>
      </c>
      <c r="E819" s="162" t="s">
        <v>34</v>
      </c>
      <c r="F819" s="163" t="s">
        <v>195</v>
      </c>
      <c r="H819" s="164">
        <v>15.5</v>
      </c>
      <c r="I819" s="165"/>
      <c r="L819" s="161"/>
      <c r="M819" s="166"/>
      <c r="T819" s="167"/>
      <c r="AT819" s="162" t="s">
        <v>179</v>
      </c>
      <c r="AU819" s="162" t="s">
        <v>95</v>
      </c>
      <c r="AV819" s="14" t="s">
        <v>177</v>
      </c>
      <c r="AW819" s="14" t="s">
        <v>39</v>
      </c>
      <c r="AX819" s="14" t="s">
        <v>83</v>
      </c>
      <c r="AY819" s="162" t="s">
        <v>169</v>
      </c>
    </row>
    <row r="820" spans="2:65" s="1" customFormat="1" ht="37.75" customHeight="1">
      <c r="B820" s="35"/>
      <c r="C820" s="134" t="s">
        <v>1079</v>
      </c>
      <c r="D820" s="134" t="s">
        <v>172</v>
      </c>
      <c r="E820" s="135" t="s">
        <v>1080</v>
      </c>
      <c r="F820" s="136" t="s">
        <v>1081</v>
      </c>
      <c r="G820" s="137" t="s">
        <v>175</v>
      </c>
      <c r="H820" s="138">
        <v>258.2</v>
      </c>
      <c r="I820" s="139"/>
      <c r="J820" s="140">
        <f>ROUND(I820*H820,2)</f>
        <v>0</v>
      </c>
      <c r="K820" s="136" t="s">
        <v>927</v>
      </c>
      <c r="L820" s="35"/>
      <c r="M820" s="141" t="s">
        <v>34</v>
      </c>
      <c r="N820" s="142" t="s">
        <v>49</v>
      </c>
      <c r="P820" s="143">
        <f>O820*H820</f>
        <v>0</v>
      </c>
      <c r="Q820" s="143">
        <v>0</v>
      </c>
      <c r="R820" s="143">
        <f>Q820*H820</f>
        <v>0</v>
      </c>
      <c r="S820" s="143">
        <v>0.27200000000000002</v>
      </c>
      <c r="T820" s="144">
        <f>S820*H820</f>
        <v>70.230400000000003</v>
      </c>
      <c r="AR820" s="145" t="s">
        <v>177</v>
      </c>
      <c r="AT820" s="145" t="s">
        <v>172</v>
      </c>
      <c r="AU820" s="145" t="s">
        <v>95</v>
      </c>
      <c r="AY820" s="19" t="s">
        <v>169</v>
      </c>
      <c r="BE820" s="146">
        <f>IF(N820="základní",J820,0)</f>
        <v>0</v>
      </c>
      <c r="BF820" s="146">
        <f>IF(N820="snížená",J820,0)</f>
        <v>0</v>
      </c>
      <c r="BG820" s="146">
        <f>IF(N820="zákl. přenesená",J820,0)</f>
        <v>0</v>
      </c>
      <c r="BH820" s="146">
        <f>IF(N820="sníž. přenesená",J820,0)</f>
        <v>0</v>
      </c>
      <c r="BI820" s="146">
        <f>IF(N820="nulová",J820,0)</f>
        <v>0</v>
      </c>
      <c r="BJ820" s="19" t="s">
        <v>83</v>
      </c>
      <c r="BK820" s="146">
        <f>ROUND(I820*H820,2)</f>
        <v>0</v>
      </c>
      <c r="BL820" s="19" t="s">
        <v>177</v>
      </c>
      <c r="BM820" s="145" t="s">
        <v>1082</v>
      </c>
    </row>
    <row r="821" spans="2:65" s="12" customFormat="1" ht="12">
      <c r="B821" s="147"/>
      <c r="D821" s="148" t="s">
        <v>179</v>
      </c>
      <c r="E821" s="149" t="s">
        <v>34</v>
      </c>
      <c r="F821" s="150" t="s">
        <v>1083</v>
      </c>
      <c r="H821" s="149" t="s">
        <v>34</v>
      </c>
      <c r="I821" s="151"/>
      <c r="L821" s="147"/>
      <c r="M821" s="152"/>
      <c r="T821" s="153"/>
      <c r="AT821" s="149" t="s">
        <v>179</v>
      </c>
      <c r="AU821" s="149" t="s">
        <v>95</v>
      </c>
      <c r="AV821" s="12" t="s">
        <v>83</v>
      </c>
      <c r="AW821" s="12" t="s">
        <v>39</v>
      </c>
      <c r="AX821" s="12" t="s">
        <v>78</v>
      </c>
      <c r="AY821" s="149" t="s">
        <v>169</v>
      </c>
    </row>
    <row r="822" spans="2:65" s="13" customFormat="1" ht="12">
      <c r="B822" s="154"/>
      <c r="D822" s="148" t="s">
        <v>179</v>
      </c>
      <c r="E822" s="155" t="s">
        <v>34</v>
      </c>
      <c r="F822" s="156" t="s">
        <v>1084</v>
      </c>
      <c r="H822" s="157">
        <v>258.2</v>
      </c>
      <c r="I822" s="158"/>
      <c r="L822" s="154"/>
      <c r="M822" s="159"/>
      <c r="T822" s="160"/>
      <c r="AT822" s="155" t="s">
        <v>179</v>
      </c>
      <c r="AU822" s="155" t="s">
        <v>95</v>
      </c>
      <c r="AV822" s="13" t="s">
        <v>89</v>
      </c>
      <c r="AW822" s="13" t="s">
        <v>39</v>
      </c>
      <c r="AX822" s="13" t="s">
        <v>83</v>
      </c>
      <c r="AY822" s="155" t="s">
        <v>169</v>
      </c>
    </row>
    <row r="823" spans="2:65" s="1" customFormat="1" ht="24.25" customHeight="1">
      <c r="B823" s="35"/>
      <c r="C823" s="134" t="s">
        <v>1085</v>
      </c>
      <c r="D823" s="134" t="s">
        <v>172</v>
      </c>
      <c r="E823" s="135" t="s">
        <v>1086</v>
      </c>
      <c r="F823" s="136" t="s">
        <v>1087</v>
      </c>
      <c r="G823" s="137" t="s">
        <v>189</v>
      </c>
      <c r="H823" s="138">
        <v>60.994999999999997</v>
      </c>
      <c r="I823" s="139"/>
      <c r="J823" s="140">
        <f>ROUND(I823*H823,2)</f>
        <v>0</v>
      </c>
      <c r="K823" s="136" t="s">
        <v>927</v>
      </c>
      <c r="L823" s="35"/>
      <c r="M823" s="141" t="s">
        <v>34</v>
      </c>
      <c r="N823" s="142" t="s">
        <v>49</v>
      </c>
      <c r="P823" s="143">
        <f>O823*H823</f>
        <v>0</v>
      </c>
      <c r="Q823" s="143">
        <v>0</v>
      </c>
      <c r="R823" s="143">
        <f>Q823*H823</f>
        <v>0</v>
      </c>
      <c r="S823" s="143">
        <v>1.6</v>
      </c>
      <c r="T823" s="144">
        <f>S823*H823</f>
        <v>97.591999999999999</v>
      </c>
      <c r="AR823" s="145" t="s">
        <v>177</v>
      </c>
      <c r="AT823" s="145" t="s">
        <v>172</v>
      </c>
      <c r="AU823" s="145" t="s">
        <v>95</v>
      </c>
      <c r="AY823" s="19" t="s">
        <v>169</v>
      </c>
      <c r="BE823" s="146">
        <f>IF(N823="základní",J823,0)</f>
        <v>0</v>
      </c>
      <c r="BF823" s="146">
        <f>IF(N823="snížená",J823,0)</f>
        <v>0</v>
      </c>
      <c r="BG823" s="146">
        <f>IF(N823="zákl. přenesená",J823,0)</f>
        <v>0</v>
      </c>
      <c r="BH823" s="146">
        <f>IF(N823="sníž. přenesená",J823,0)</f>
        <v>0</v>
      </c>
      <c r="BI823" s="146">
        <f>IF(N823="nulová",J823,0)</f>
        <v>0</v>
      </c>
      <c r="BJ823" s="19" t="s">
        <v>83</v>
      </c>
      <c r="BK823" s="146">
        <f>ROUND(I823*H823,2)</f>
        <v>0</v>
      </c>
      <c r="BL823" s="19" t="s">
        <v>177</v>
      </c>
      <c r="BM823" s="145" t="s">
        <v>1088</v>
      </c>
    </row>
    <row r="824" spans="2:65" s="12" customFormat="1" ht="12">
      <c r="B824" s="147"/>
      <c r="D824" s="148" t="s">
        <v>179</v>
      </c>
      <c r="E824" s="149" t="s">
        <v>34</v>
      </c>
      <c r="F824" s="150" t="s">
        <v>1089</v>
      </c>
      <c r="H824" s="149" t="s">
        <v>34</v>
      </c>
      <c r="I824" s="151"/>
      <c r="L824" s="147"/>
      <c r="M824" s="152"/>
      <c r="T824" s="153"/>
      <c r="AT824" s="149" t="s">
        <v>179</v>
      </c>
      <c r="AU824" s="149" t="s">
        <v>95</v>
      </c>
      <c r="AV824" s="12" t="s">
        <v>83</v>
      </c>
      <c r="AW824" s="12" t="s">
        <v>39</v>
      </c>
      <c r="AX824" s="12" t="s">
        <v>78</v>
      </c>
      <c r="AY824" s="149" t="s">
        <v>169</v>
      </c>
    </row>
    <row r="825" spans="2:65" s="13" customFormat="1" ht="12">
      <c r="B825" s="154"/>
      <c r="D825" s="148" t="s">
        <v>179</v>
      </c>
      <c r="E825" s="155" t="s">
        <v>34</v>
      </c>
      <c r="F825" s="156" t="s">
        <v>1090</v>
      </c>
      <c r="H825" s="157">
        <v>60.994999999999997</v>
      </c>
      <c r="I825" s="158"/>
      <c r="L825" s="154"/>
      <c r="M825" s="159"/>
      <c r="T825" s="160"/>
      <c r="AT825" s="155" t="s">
        <v>179</v>
      </c>
      <c r="AU825" s="155" t="s">
        <v>95</v>
      </c>
      <c r="AV825" s="13" t="s">
        <v>89</v>
      </c>
      <c r="AW825" s="13" t="s">
        <v>39</v>
      </c>
      <c r="AX825" s="13" t="s">
        <v>78</v>
      </c>
      <c r="AY825" s="155" t="s">
        <v>169</v>
      </c>
    </row>
    <row r="826" spans="2:65" s="14" customFormat="1" ht="12">
      <c r="B826" s="161"/>
      <c r="D826" s="148" t="s">
        <v>179</v>
      </c>
      <c r="E826" s="162" t="s">
        <v>34</v>
      </c>
      <c r="F826" s="163" t="s">
        <v>195</v>
      </c>
      <c r="H826" s="164">
        <v>60.994999999999997</v>
      </c>
      <c r="I826" s="165"/>
      <c r="L826" s="161"/>
      <c r="M826" s="166"/>
      <c r="T826" s="167"/>
      <c r="AT826" s="162" t="s">
        <v>179</v>
      </c>
      <c r="AU826" s="162" t="s">
        <v>95</v>
      </c>
      <c r="AV826" s="14" t="s">
        <v>177</v>
      </c>
      <c r="AW826" s="14" t="s">
        <v>39</v>
      </c>
      <c r="AX826" s="14" t="s">
        <v>83</v>
      </c>
      <c r="AY826" s="162" t="s">
        <v>169</v>
      </c>
    </row>
    <row r="827" spans="2:65" s="1" customFormat="1" ht="37.75" customHeight="1">
      <c r="B827" s="35"/>
      <c r="C827" s="134" t="s">
        <v>1091</v>
      </c>
      <c r="D827" s="134" t="s">
        <v>172</v>
      </c>
      <c r="E827" s="135" t="s">
        <v>1092</v>
      </c>
      <c r="F827" s="136" t="s">
        <v>1093</v>
      </c>
      <c r="G827" s="137" t="s">
        <v>175</v>
      </c>
      <c r="H827" s="138">
        <v>512.98</v>
      </c>
      <c r="I827" s="139"/>
      <c r="J827" s="140">
        <f>ROUND(I827*H827,2)</f>
        <v>0</v>
      </c>
      <c r="K827" s="136" t="s">
        <v>927</v>
      </c>
      <c r="L827" s="35"/>
      <c r="M827" s="141" t="s">
        <v>34</v>
      </c>
      <c r="N827" s="142" t="s">
        <v>49</v>
      </c>
      <c r="P827" s="143">
        <f>O827*H827</f>
        <v>0</v>
      </c>
      <c r="Q827" s="143">
        <v>0</v>
      </c>
      <c r="R827" s="143">
        <f>Q827*H827</f>
        <v>0</v>
      </c>
      <c r="S827" s="143">
        <v>4.4999999999999998E-2</v>
      </c>
      <c r="T827" s="144">
        <f>S827*H827</f>
        <v>23.084099999999999</v>
      </c>
      <c r="AR827" s="145" t="s">
        <v>177</v>
      </c>
      <c r="AT827" s="145" t="s">
        <v>172</v>
      </c>
      <c r="AU827" s="145" t="s">
        <v>95</v>
      </c>
      <c r="AY827" s="19" t="s">
        <v>169</v>
      </c>
      <c r="BE827" s="146">
        <f>IF(N827="základní",J827,0)</f>
        <v>0</v>
      </c>
      <c r="BF827" s="146">
        <f>IF(N827="snížená",J827,0)</f>
        <v>0</v>
      </c>
      <c r="BG827" s="146">
        <f>IF(N827="zákl. přenesená",J827,0)</f>
        <v>0</v>
      </c>
      <c r="BH827" s="146">
        <f>IF(N827="sníž. přenesená",J827,0)</f>
        <v>0</v>
      </c>
      <c r="BI827" s="146">
        <f>IF(N827="nulová",J827,0)</f>
        <v>0</v>
      </c>
      <c r="BJ827" s="19" t="s">
        <v>83</v>
      </c>
      <c r="BK827" s="146">
        <f>ROUND(I827*H827,2)</f>
        <v>0</v>
      </c>
      <c r="BL827" s="19" t="s">
        <v>177</v>
      </c>
      <c r="BM827" s="145" t="s">
        <v>1094</v>
      </c>
    </row>
    <row r="828" spans="2:65" s="12" customFormat="1" ht="12">
      <c r="B828" s="147"/>
      <c r="D828" s="148" t="s">
        <v>179</v>
      </c>
      <c r="E828" s="149" t="s">
        <v>34</v>
      </c>
      <c r="F828" s="150" t="s">
        <v>1095</v>
      </c>
      <c r="H828" s="149" t="s">
        <v>34</v>
      </c>
      <c r="I828" s="151"/>
      <c r="L828" s="147"/>
      <c r="M828" s="152"/>
      <c r="T828" s="153"/>
      <c r="AT828" s="149" t="s">
        <v>179</v>
      </c>
      <c r="AU828" s="149" t="s">
        <v>95</v>
      </c>
      <c r="AV828" s="12" t="s">
        <v>83</v>
      </c>
      <c r="AW828" s="12" t="s">
        <v>39</v>
      </c>
      <c r="AX828" s="12" t="s">
        <v>78</v>
      </c>
      <c r="AY828" s="149" t="s">
        <v>169</v>
      </c>
    </row>
    <row r="829" spans="2:65" s="13" customFormat="1" ht="12">
      <c r="B829" s="154"/>
      <c r="D829" s="148" t="s">
        <v>179</v>
      </c>
      <c r="E829" s="155" t="s">
        <v>34</v>
      </c>
      <c r="F829" s="156" t="s">
        <v>1096</v>
      </c>
      <c r="H829" s="157">
        <v>512.98</v>
      </c>
      <c r="I829" s="158"/>
      <c r="L829" s="154"/>
      <c r="M829" s="159"/>
      <c r="T829" s="160"/>
      <c r="AT829" s="155" t="s">
        <v>179</v>
      </c>
      <c r="AU829" s="155" t="s">
        <v>95</v>
      </c>
      <c r="AV829" s="13" t="s">
        <v>89</v>
      </c>
      <c r="AW829" s="13" t="s">
        <v>39</v>
      </c>
      <c r="AX829" s="13" t="s">
        <v>78</v>
      </c>
      <c r="AY829" s="155" t="s">
        <v>169</v>
      </c>
    </row>
    <row r="830" spans="2:65" s="14" customFormat="1" ht="12">
      <c r="B830" s="161"/>
      <c r="D830" s="148" t="s">
        <v>179</v>
      </c>
      <c r="E830" s="162" t="s">
        <v>34</v>
      </c>
      <c r="F830" s="163" t="s">
        <v>195</v>
      </c>
      <c r="H830" s="164">
        <v>512.98</v>
      </c>
      <c r="I830" s="165"/>
      <c r="L830" s="161"/>
      <c r="M830" s="166"/>
      <c r="T830" s="167"/>
      <c r="AT830" s="162" t="s">
        <v>179</v>
      </c>
      <c r="AU830" s="162" t="s">
        <v>95</v>
      </c>
      <c r="AV830" s="14" t="s">
        <v>177</v>
      </c>
      <c r="AW830" s="14" t="s">
        <v>39</v>
      </c>
      <c r="AX830" s="14" t="s">
        <v>83</v>
      </c>
      <c r="AY830" s="162" t="s">
        <v>169</v>
      </c>
    </row>
    <row r="831" spans="2:65" s="1" customFormat="1" ht="33" customHeight="1">
      <c r="B831" s="35"/>
      <c r="C831" s="134" t="s">
        <v>1097</v>
      </c>
      <c r="D831" s="134" t="s">
        <v>172</v>
      </c>
      <c r="E831" s="135" t="s">
        <v>1098</v>
      </c>
      <c r="F831" s="136" t="s">
        <v>1099</v>
      </c>
      <c r="G831" s="137" t="s">
        <v>189</v>
      </c>
      <c r="H831" s="138">
        <v>147.13499999999999</v>
      </c>
      <c r="I831" s="139"/>
      <c r="J831" s="140">
        <f>ROUND(I831*H831,2)</f>
        <v>0</v>
      </c>
      <c r="K831" s="136" t="s">
        <v>927</v>
      </c>
      <c r="L831" s="35"/>
      <c r="M831" s="141" t="s">
        <v>34</v>
      </c>
      <c r="N831" s="142" t="s">
        <v>49</v>
      </c>
      <c r="P831" s="143">
        <f>O831*H831</f>
        <v>0</v>
      </c>
      <c r="Q831" s="143">
        <v>0</v>
      </c>
      <c r="R831" s="143">
        <f>Q831*H831</f>
        <v>0</v>
      </c>
      <c r="S831" s="143">
        <v>1.4</v>
      </c>
      <c r="T831" s="144">
        <f>S831*H831</f>
        <v>205.98899999999998</v>
      </c>
      <c r="AR831" s="145" t="s">
        <v>177</v>
      </c>
      <c r="AT831" s="145" t="s">
        <v>172</v>
      </c>
      <c r="AU831" s="145" t="s">
        <v>95</v>
      </c>
      <c r="AY831" s="19" t="s">
        <v>169</v>
      </c>
      <c r="BE831" s="146">
        <f>IF(N831="základní",J831,0)</f>
        <v>0</v>
      </c>
      <c r="BF831" s="146">
        <f>IF(N831="snížená",J831,0)</f>
        <v>0</v>
      </c>
      <c r="BG831" s="146">
        <f>IF(N831="zákl. přenesená",J831,0)</f>
        <v>0</v>
      </c>
      <c r="BH831" s="146">
        <f>IF(N831="sníž. přenesená",J831,0)</f>
        <v>0</v>
      </c>
      <c r="BI831" s="146">
        <f>IF(N831="nulová",J831,0)</f>
        <v>0</v>
      </c>
      <c r="BJ831" s="19" t="s">
        <v>83</v>
      </c>
      <c r="BK831" s="146">
        <f>ROUND(I831*H831,2)</f>
        <v>0</v>
      </c>
      <c r="BL831" s="19" t="s">
        <v>177</v>
      </c>
      <c r="BM831" s="145" t="s">
        <v>1100</v>
      </c>
    </row>
    <row r="832" spans="2:65" s="12" customFormat="1" ht="12">
      <c r="B832" s="147"/>
      <c r="D832" s="148" t="s">
        <v>179</v>
      </c>
      <c r="E832" s="149" t="s">
        <v>34</v>
      </c>
      <c r="F832" s="150" t="s">
        <v>1101</v>
      </c>
      <c r="H832" s="149" t="s">
        <v>34</v>
      </c>
      <c r="I832" s="151"/>
      <c r="L832" s="147"/>
      <c r="M832" s="152"/>
      <c r="T832" s="153"/>
      <c r="AT832" s="149" t="s">
        <v>179</v>
      </c>
      <c r="AU832" s="149" t="s">
        <v>95</v>
      </c>
      <c r="AV832" s="12" t="s">
        <v>83</v>
      </c>
      <c r="AW832" s="12" t="s">
        <v>39</v>
      </c>
      <c r="AX832" s="12" t="s">
        <v>78</v>
      </c>
      <c r="AY832" s="149" t="s">
        <v>169</v>
      </c>
    </row>
    <row r="833" spans="2:65" s="13" customFormat="1" ht="12">
      <c r="B833" s="154"/>
      <c r="D833" s="148" t="s">
        <v>179</v>
      </c>
      <c r="E833" s="155" t="s">
        <v>34</v>
      </c>
      <c r="F833" s="156" t="s">
        <v>1102</v>
      </c>
      <c r="H833" s="157">
        <v>147.13499999999999</v>
      </c>
      <c r="I833" s="158"/>
      <c r="L833" s="154"/>
      <c r="M833" s="159"/>
      <c r="T833" s="160"/>
      <c r="AT833" s="155" t="s">
        <v>179</v>
      </c>
      <c r="AU833" s="155" t="s">
        <v>95</v>
      </c>
      <c r="AV833" s="13" t="s">
        <v>89</v>
      </c>
      <c r="AW833" s="13" t="s">
        <v>39</v>
      </c>
      <c r="AX833" s="13" t="s">
        <v>78</v>
      </c>
      <c r="AY833" s="155" t="s">
        <v>169</v>
      </c>
    </row>
    <row r="834" spans="2:65" s="14" customFormat="1" ht="12">
      <c r="B834" s="161"/>
      <c r="D834" s="148" t="s">
        <v>179</v>
      </c>
      <c r="E834" s="162" t="s">
        <v>34</v>
      </c>
      <c r="F834" s="163" t="s">
        <v>195</v>
      </c>
      <c r="H834" s="164">
        <v>147.13499999999999</v>
      </c>
      <c r="I834" s="165"/>
      <c r="L834" s="161"/>
      <c r="M834" s="166"/>
      <c r="T834" s="167"/>
      <c r="AT834" s="162" t="s">
        <v>179</v>
      </c>
      <c r="AU834" s="162" t="s">
        <v>95</v>
      </c>
      <c r="AV834" s="14" t="s">
        <v>177</v>
      </c>
      <c r="AW834" s="14" t="s">
        <v>39</v>
      </c>
      <c r="AX834" s="14" t="s">
        <v>83</v>
      </c>
      <c r="AY834" s="162" t="s">
        <v>169</v>
      </c>
    </row>
    <row r="835" spans="2:65" s="1" customFormat="1" ht="24.25" customHeight="1">
      <c r="B835" s="35"/>
      <c r="C835" s="134" t="s">
        <v>1103</v>
      </c>
      <c r="D835" s="134" t="s">
        <v>172</v>
      </c>
      <c r="E835" s="135" t="s">
        <v>1104</v>
      </c>
      <c r="F835" s="136" t="s">
        <v>1105</v>
      </c>
      <c r="G835" s="137" t="s">
        <v>422</v>
      </c>
      <c r="H835" s="138">
        <v>12</v>
      </c>
      <c r="I835" s="139"/>
      <c r="J835" s="140">
        <f>ROUND(I835*H835,2)</f>
        <v>0</v>
      </c>
      <c r="K835" s="136" t="s">
        <v>927</v>
      </c>
      <c r="L835" s="35"/>
      <c r="M835" s="141" t="s">
        <v>34</v>
      </c>
      <c r="N835" s="142" t="s">
        <v>49</v>
      </c>
      <c r="P835" s="143">
        <f>O835*H835</f>
        <v>0</v>
      </c>
      <c r="Q835" s="143">
        <v>0</v>
      </c>
      <c r="R835" s="143">
        <f>Q835*H835</f>
        <v>0</v>
      </c>
      <c r="S835" s="143">
        <v>2E-3</v>
      </c>
      <c r="T835" s="144">
        <f>S835*H835</f>
        <v>2.4E-2</v>
      </c>
      <c r="AR835" s="145" t="s">
        <v>177</v>
      </c>
      <c r="AT835" s="145" t="s">
        <v>172</v>
      </c>
      <c r="AU835" s="145" t="s">
        <v>95</v>
      </c>
      <c r="AY835" s="19" t="s">
        <v>169</v>
      </c>
      <c r="BE835" s="146">
        <f>IF(N835="základní",J835,0)</f>
        <v>0</v>
      </c>
      <c r="BF835" s="146">
        <f>IF(N835="snížená",J835,0)</f>
        <v>0</v>
      </c>
      <c r="BG835" s="146">
        <f>IF(N835="zákl. přenesená",J835,0)</f>
        <v>0</v>
      </c>
      <c r="BH835" s="146">
        <f>IF(N835="sníž. přenesená",J835,0)</f>
        <v>0</v>
      </c>
      <c r="BI835" s="146">
        <f>IF(N835="nulová",J835,0)</f>
        <v>0</v>
      </c>
      <c r="BJ835" s="19" t="s">
        <v>83</v>
      </c>
      <c r="BK835" s="146">
        <f>ROUND(I835*H835,2)</f>
        <v>0</v>
      </c>
      <c r="BL835" s="19" t="s">
        <v>177</v>
      </c>
      <c r="BM835" s="145" t="s">
        <v>1106</v>
      </c>
    </row>
    <row r="836" spans="2:65" s="1" customFormat="1" ht="33" customHeight="1">
      <c r="B836" s="35"/>
      <c r="C836" s="134" t="s">
        <v>1107</v>
      </c>
      <c r="D836" s="134" t="s">
        <v>172</v>
      </c>
      <c r="E836" s="135" t="s">
        <v>1108</v>
      </c>
      <c r="F836" s="136" t="s">
        <v>1109</v>
      </c>
      <c r="G836" s="137" t="s">
        <v>422</v>
      </c>
      <c r="H836" s="138">
        <v>109</v>
      </c>
      <c r="I836" s="139"/>
      <c r="J836" s="140">
        <f>ROUND(I836*H836,2)</f>
        <v>0</v>
      </c>
      <c r="K836" s="136" t="s">
        <v>927</v>
      </c>
      <c r="L836" s="35"/>
      <c r="M836" s="141" t="s">
        <v>34</v>
      </c>
      <c r="N836" s="142" t="s">
        <v>49</v>
      </c>
      <c r="P836" s="143">
        <f>O836*H836</f>
        <v>0</v>
      </c>
      <c r="Q836" s="143">
        <v>0</v>
      </c>
      <c r="R836" s="143">
        <f>Q836*H836</f>
        <v>0</v>
      </c>
      <c r="S836" s="143">
        <v>6.2E-2</v>
      </c>
      <c r="T836" s="144">
        <f>S836*H836</f>
        <v>6.758</v>
      </c>
      <c r="AR836" s="145" t="s">
        <v>177</v>
      </c>
      <c r="AT836" s="145" t="s">
        <v>172</v>
      </c>
      <c r="AU836" s="145" t="s">
        <v>95</v>
      </c>
      <c r="AY836" s="19" t="s">
        <v>169</v>
      </c>
      <c r="BE836" s="146">
        <f>IF(N836="základní",J836,0)</f>
        <v>0</v>
      </c>
      <c r="BF836" s="146">
        <f>IF(N836="snížená",J836,0)</f>
        <v>0</v>
      </c>
      <c r="BG836" s="146">
        <f>IF(N836="zákl. přenesená",J836,0)</f>
        <v>0</v>
      </c>
      <c r="BH836" s="146">
        <f>IF(N836="sníž. přenesená",J836,0)</f>
        <v>0</v>
      </c>
      <c r="BI836" s="146">
        <f>IF(N836="nulová",J836,0)</f>
        <v>0</v>
      </c>
      <c r="BJ836" s="19" t="s">
        <v>83</v>
      </c>
      <c r="BK836" s="146">
        <f>ROUND(I836*H836,2)</f>
        <v>0</v>
      </c>
      <c r="BL836" s="19" t="s">
        <v>177</v>
      </c>
      <c r="BM836" s="145" t="s">
        <v>1110</v>
      </c>
    </row>
    <row r="837" spans="2:65" s="12" customFormat="1" ht="12">
      <c r="B837" s="147"/>
      <c r="D837" s="148" t="s">
        <v>179</v>
      </c>
      <c r="E837" s="149" t="s">
        <v>34</v>
      </c>
      <c r="F837" s="150" t="s">
        <v>1111</v>
      </c>
      <c r="H837" s="149" t="s">
        <v>34</v>
      </c>
      <c r="I837" s="151"/>
      <c r="L837" s="147"/>
      <c r="M837" s="152"/>
      <c r="T837" s="153"/>
      <c r="AT837" s="149" t="s">
        <v>179</v>
      </c>
      <c r="AU837" s="149" t="s">
        <v>95</v>
      </c>
      <c r="AV837" s="12" t="s">
        <v>83</v>
      </c>
      <c r="AW837" s="12" t="s">
        <v>39</v>
      </c>
      <c r="AX837" s="12" t="s">
        <v>78</v>
      </c>
      <c r="AY837" s="149" t="s">
        <v>169</v>
      </c>
    </row>
    <row r="838" spans="2:65" s="13" customFormat="1" ht="12">
      <c r="B838" s="154"/>
      <c r="D838" s="148" t="s">
        <v>179</v>
      </c>
      <c r="E838" s="155" t="s">
        <v>34</v>
      </c>
      <c r="F838" s="156" t="s">
        <v>210</v>
      </c>
      <c r="H838" s="157">
        <v>6</v>
      </c>
      <c r="I838" s="158"/>
      <c r="L838" s="154"/>
      <c r="M838" s="159"/>
      <c r="T838" s="160"/>
      <c r="AT838" s="155" t="s">
        <v>179</v>
      </c>
      <c r="AU838" s="155" t="s">
        <v>95</v>
      </c>
      <c r="AV838" s="13" t="s">
        <v>89</v>
      </c>
      <c r="AW838" s="13" t="s">
        <v>39</v>
      </c>
      <c r="AX838" s="13" t="s">
        <v>78</v>
      </c>
      <c r="AY838" s="155" t="s">
        <v>169</v>
      </c>
    </row>
    <row r="839" spans="2:65" s="12" customFormat="1" ht="12">
      <c r="B839" s="147"/>
      <c r="D839" s="148" t="s">
        <v>179</v>
      </c>
      <c r="E839" s="149" t="s">
        <v>34</v>
      </c>
      <c r="F839" s="150" t="s">
        <v>1112</v>
      </c>
      <c r="H839" s="149" t="s">
        <v>34</v>
      </c>
      <c r="I839" s="151"/>
      <c r="L839" s="147"/>
      <c r="M839" s="152"/>
      <c r="T839" s="153"/>
      <c r="AT839" s="149" t="s">
        <v>179</v>
      </c>
      <c r="AU839" s="149" t="s">
        <v>95</v>
      </c>
      <c r="AV839" s="12" t="s">
        <v>83</v>
      </c>
      <c r="AW839" s="12" t="s">
        <v>39</v>
      </c>
      <c r="AX839" s="12" t="s">
        <v>78</v>
      </c>
      <c r="AY839" s="149" t="s">
        <v>169</v>
      </c>
    </row>
    <row r="840" spans="2:65" s="13" customFormat="1" ht="12">
      <c r="B840" s="154"/>
      <c r="D840" s="148" t="s">
        <v>179</v>
      </c>
      <c r="E840" s="155" t="s">
        <v>34</v>
      </c>
      <c r="F840" s="156" t="s">
        <v>219</v>
      </c>
      <c r="H840" s="157">
        <v>7</v>
      </c>
      <c r="I840" s="158"/>
      <c r="L840" s="154"/>
      <c r="M840" s="159"/>
      <c r="T840" s="160"/>
      <c r="AT840" s="155" t="s">
        <v>179</v>
      </c>
      <c r="AU840" s="155" t="s">
        <v>95</v>
      </c>
      <c r="AV840" s="13" t="s">
        <v>89</v>
      </c>
      <c r="AW840" s="13" t="s">
        <v>39</v>
      </c>
      <c r="AX840" s="13" t="s">
        <v>78</v>
      </c>
      <c r="AY840" s="155" t="s">
        <v>169</v>
      </c>
    </row>
    <row r="841" spans="2:65" s="12" customFormat="1" ht="12">
      <c r="B841" s="147"/>
      <c r="D841" s="148" t="s">
        <v>179</v>
      </c>
      <c r="E841" s="149" t="s">
        <v>34</v>
      </c>
      <c r="F841" s="150" t="s">
        <v>1113</v>
      </c>
      <c r="H841" s="149" t="s">
        <v>34</v>
      </c>
      <c r="I841" s="151"/>
      <c r="L841" s="147"/>
      <c r="M841" s="152"/>
      <c r="T841" s="153"/>
      <c r="AT841" s="149" t="s">
        <v>179</v>
      </c>
      <c r="AU841" s="149" t="s">
        <v>95</v>
      </c>
      <c r="AV841" s="12" t="s">
        <v>83</v>
      </c>
      <c r="AW841" s="12" t="s">
        <v>39</v>
      </c>
      <c r="AX841" s="12" t="s">
        <v>78</v>
      </c>
      <c r="AY841" s="149" t="s">
        <v>169</v>
      </c>
    </row>
    <row r="842" spans="2:65" s="13" customFormat="1" ht="12">
      <c r="B842" s="154"/>
      <c r="D842" s="148" t="s">
        <v>179</v>
      </c>
      <c r="E842" s="155" t="s">
        <v>34</v>
      </c>
      <c r="F842" s="156" t="s">
        <v>922</v>
      </c>
      <c r="H842" s="157">
        <v>96</v>
      </c>
      <c r="I842" s="158"/>
      <c r="L842" s="154"/>
      <c r="M842" s="159"/>
      <c r="T842" s="160"/>
      <c r="AT842" s="155" t="s">
        <v>179</v>
      </c>
      <c r="AU842" s="155" t="s">
        <v>95</v>
      </c>
      <c r="AV842" s="13" t="s">
        <v>89</v>
      </c>
      <c r="AW842" s="13" t="s">
        <v>39</v>
      </c>
      <c r="AX842" s="13" t="s">
        <v>78</v>
      </c>
      <c r="AY842" s="155" t="s">
        <v>169</v>
      </c>
    </row>
    <row r="843" spans="2:65" s="14" customFormat="1" ht="12">
      <c r="B843" s="161"/>
      <c r="D843" s="148" t="s">
        <v>179</v>
      </c>
      <c r="E843" s="162" t="s">
        <v>34</v>
      </c>
      <c r="F843" s="163" t="s">
        <v>195</v>
      </c>
      <c r="H843" s="164">
        <v>109</v>
      </c>
      <c r="I843" s="165"/>
      <c r="L843" s="161"/>
      <c r="M843" s="166"/>
      <c r="T843" s="167"/>
      <c r="AT843" s="162" t="s">
        <v>179</v>
      </c>
      <c r="AU843" s="162" t="s">
        <v>95</v>
      </c>
      <c r="AV843" s="14" t="s">
        <v>177</v>
      </c>
      <c r="AW843" s="14" t="s">
        <v>39</v>
      </c>
      <c r="AX843" s="14" t="s">
        <v>83</v>
      </c>
      <c r="AY843" s="162" t="s">
        <v>169</v>
      </c>
    </row>
    <row r="844" spans="2:65" s="1" customFormat="1" ht="24.25" customHeight="1">
      <c r="B844" s="35"/>
      <c r="C844" s="134" t="s">
        <v>1114</v>
      </c>
      <c r="D844" s="134" t="s">
        <v>172</v>
      </c>
      <c r="E844" s="135" t="s">
        <v>1115</v>
      </c>
      <c r="F844" s="136" t="s">
        <v>1116</v>
      </c>
      <c r="G844" s="137" t="s">
        <v>175</v>
      </c>
      <c r="H844" s="138">
        <v>16.899999999999999</v>
      </c>
      <c r="I844" s="139"/>
      <c r="J844" s="140">
        <f>ROUND(I844*H844,2)</f>
        <v>0</v>
      </c>
      <c r="K844" s="136" t="s">
        <v>927</v>
      </c>
      <c r="L844" s="35"/>
      <c r="M844" s="141" t="s">
        <v>34</v>
      </c>
      <c r="N844" s="142" t="s">
        <v>49</v>
      </c>
      <c r="P844" s="143">
        <f>O844*H844</f>
        <v>0</v>
      </c>
      <c r="Q844" s="143">
        <v>0</v>
      </c>
      <c r="R844" s="143">
        <f>Q844*H844</f>
        <v>0</v>
      </c>
      <c r="S844" s="143">
        <v>0.36</v>
      </c>
      <c r="T844" s="144">
        <f>S844*H844</f>
        <v>6.0839999999999996</v>
      </c>
      <c r="AR844" s="145" t="s">
        <v>177</v>
      </c>
      <c r="AT844" s="145" t="s">
        <v>172</v>
      </c>
      <c r="AU844" s="145" t="s">
        <v>95</v>
      </c>
      <c r="AY844" s="19" t="s">
        <v>169</v>
      </c>
      <c r="BE844" s="146">
        <f>IF(N844="základní",J844,0)</f>
        <v>0</v>
      </c>
      <c r="BF844" s="146">
        <f>IF(N844="snížená",J844,0)</f>
        <v>0</v>
      </c>
      <c r="BG844" s="146">
        <f>IF(N844="zákl. přenesená",J844,0)</f>
        <v>0</v>
      </c>
      <c r="BH844" s="146">
        <f>IF(N844="sníž. přenesená",J844,0)</f>
        <v>0</v>
      </c>
      <c r="BI844" s="146">
        <f>IF(N844="nulová",J844,0)</f>
        <v>0</v>
      </c>
      <c r="BJ844" s="19" t="s">
        <v>83</v>
      </c>
      <c r="BK844" s="146">
        <f>ROUND(I844*H844,2)</f>
        <v>0</v>
      </c>
      <c r="BL844" s="19" t="s">
        <v>177</v>
      </c>
      <c r="BM844" s="145" t="s">
        <v>1117</v>
      </c>
    </row>
    <row r="845" spans="2:65" s="12" customFormat="1" ht="12">
      <c r="B845" s="147"/>
      <c r="D845" s="148" t="s">
        <v>179</v>
      </c>
      <c r="E845" s="149" t="s">
        <v>34</v>
      </c>
      <c r="F845" s="150" t="s">
        <v>1118</v>
      </c>
      <c r="H845" s="149" t="s">
        <v>34</v>
      </c>
      <c r="I845" s="151"/>
      <c r="L845" s="147"/>
      <c r="M845" s="152"/>
      <c r="T845" s="153"/>
      <c r="AT845" s="149" t="s">
        <v>179</v>
      </c>
      <c r="AU845" s="149" t="s">
        <v>95</v>
      </c>
      <c r="AV845" s="12" t="s">
        <v>83</v>
      </c>
      <c r="AW845" s="12" t="s">
        <v>39</v>
      </c>
      <c r="AX845" s="12" t="s">
        <v>78</v>
      </c>
      <c r="AY845" s="149" t="s">
        <v>169</v>
      </c>
    </row>
    <row r="846" spans="2:65" s="13" customFormat="1" ht="12">
      <c r="B846" s="154"/>
      <c r="D846" s="148" t="s">
        <v>179</v>
      </c>
      <c r="E846" s="155" t="s">
        <v>34</v>
      </c>
      <c r="F846" s="156" t="s">
        <v>1119</v>
      </c>
      <c r="H846" s="157">
        <v>16.899999999999999</v>
      </c>
      <c r="I846" s="158"/>
      <c r="L846" s="154"/>
      <c r="M846" s="159"/>
      <c r="T846" s="160"/>
      <c r="AT846" s="155" t="s">
        <v>179</v>
      </c>
      <c r="AU846" s="155" t="s">
        <v>95</v>
      </c>
      <c r="AV846" s="13" t="s">
        <v>89</v>
      </c>
      <c r="AW846" s="13" t="s">
        <v>39</v>
      </c>
      <c r="AX846" s="13" t="s">
        <v>78</v>
      </c>
      <c r="AY846" s="155" t="s">
        <v>169</v>
      </c>
    </row>
    <row r="847" spans="2:65" s="14" customFormat="1" ht="12">
      <c r="B847" s="161"/>
      <c r="D847" s="148" t="s">
        <v>179</v>
      </c>
      <c r="E847" s="162" t="s">
        <v>34</v>
      </c>
      <c r="F847" s="163" t="s">
        <v>195</v>
      </c>
      <c r="H847" s="164">
        <v>16.899999999999999</v>
      </c>
      <c r="I847" s="165"/>
      <c r="L847" s="161"/>
      <c r="M847" s="166"/>
      <c r="T847" s="167"/>
      <c r="AT847" s="162" t="s">
        <v>179</v>
      </c>
      <c r="AU847" s="162" t="s">
        <v>95</v>
      </c>
      <c r="AV847" s="14" t="s">
        <v>177</v>
      </c>
      <c r="AW847" s="14" t="s">
        <v>39</v>
      </c>
      <c r="AX847" s="14" t="s">
        <v>83</v>
      </c>
      <c r="AY847" s="162" t="s">
        <v>169</v>
      </c>
    </row>
    <row r="848" spans="2:65" s="1" customFormat="1" ht="44.25" customHeight="1">
      <c r="B848" s="35"/>
      <c r="C848" s="134" t="s">
        <v>1120</v>
      </c>
      <c r="D848" s="134" t="s">
        <v>172</v>
      </c>
      <c r="E848" s="135" t="s">
        <v>1121</v>
      </c>
      <c r="F848" s="136" t="s">
        <v>1122</v>
      </c>
      <c r="G848" s="137" t="s">
        <v>175</v>
      </c>
      <c r="H848" s="138">
        <v>32.1</v>
      </c>
      <c r="I848" s="139"/>
      <c r="J848" s="140">
        <f>ROUND(I848*H848,2)</f>
        <v>0</v>
      </c>
      <c r="K848" s="136" t="s">
        <v>927</v>
      </c>
      <c r="L848" s="35"/>
      <c r="M848" s="141" t="s">
        <v>34</v>
      </c>
      <c r="N848" s="142" t="s">
        <v>49</v>
      </c>
      <c r="P848" s="143">
        <f>O848*H848</f>
        <v>0</v>
      </c>
      <c r="Q848" s="143">
        <v>0</v>
      </c>
      <c r="R848" s="143">
        <f>Q848*H848</f>
        <v>0</v>
      </c>
      <c r="S848" s="143">
        <v>2.7E-2</v>
      </c>
      <c r="T848" s="144">
        <f>S848*H848</f>
        <v>0.86670000000000003</v>
      </c>
      <c r="AR848" s="145" t="s">
        <v>177</v>
      </c>
      <c r="AT848" s="145" t="s">
        <v>172</v>
      </c>
      <c r="AU848" s="145" t="s">
        <v>95</v>
      </c>
      <c r="AY848" s="19" t="s">
        <v>169</v>
      </c>
      <c r="BE848" s="146">
        <f>IF(N848="základní",J848,0)</f>
        <v>0</v>
      </c>
      <c r="BF848" s="146">
        <f>IF(N848="snížená",J848,0)</f>
        <v>0</v>
      </c>
      <c r="BG848" s="146">
        <f>IF(N848="zákl. přenesená",J848,0)</f>
        <v>0</v>
      </c>
      <c r="BH848" s="146">
        <f>IF(N848="sníž. přenesená",J848,0)</f>
        <v>0</v>
      </c>
      <c r="BI848" s="146">
        <f>IF(N848="nulová",J848,0)</f>
        <v>0</v>
      </c>
      <c r="BJ848" s="19" t="s">
        <v>83</v>
      </c>
      <c r="BK848" s="146">
        <f>ROUND(I848*H848,2)</f>
        <v>0</v>
      </c>
      <c r="BL848" s="19" t="s">
        <v>177</v>
      </c>
      <c r="BM848" s="145" t="s">
        <v>1123</v>
      </c>
    </row>
    <row r="849" spans="2:65" s="12" customFormat="1" ht="12">
      <c r="B849" s="147"/>
      <c r="D849" s="148" t="s">
        <v>179</v>
      </c>
      <c r="E849" s="149" t="s">
        <v>34</v>
      </c>
      <c r="F849" s="150" t="s">
        <v>1124</v>
      </c>
      <c r="H849" s="149" t="s">
        <v>34</v>
      </c>
      <c r="I849" s="151"/>
      <c r="L849" s="147"/>
      <c r="M849" s="152"/>
      <c r="T849" s="153"/>
      <c r="AT849" s="149" t="s">
        <v>179</v>
      </c>
      <c r="AU849" s="149" t="s">
        <v>95</v>
      </c>
      <c r="AV849" s="12" t="s">
        <v>83</v>
      </c>
      <c r="AW849" s="12" t="s">
        <v>39</v>
      </c>
      <c r="AX849" s="12" t="s">
        <v>78</v>
      </c>
      <c r="AY849" s="149" t="s">
        <v>169</v>
      </c>
    </row>
    <row r="850" spans="2:65" s="13" customFormat="1" ht="12">
      <c r="B850" s="154"/>
      <c r="D850" s="148" t="s">
        <v>179</v>
      </c>
      <c r="E850" s="155" t="s">
        <v>34</v>
      </c>
      <c r="F850" s="156" t="s">
        <v>1125</v>
      </c>
      <c r="H850" s="157">
        <v>32.1</v>
      </c>
      <c r="I850" s="158"/>
      <c r="L850" s="154"/>
      <c r="M850" s="159"/>
      <c r="T850" s="160"/>
      <c r="AT850" s="155" t="s">
        <v>179</v>
      </c>
      <c r="AU850" s="155" t="s">
        <v>95</v>
      </c>
      <c r="AV850" s="13" t="s">
        <v>89</v>
      </c>
      <c r="AW850" s="13" t="s">
        <v>39</v>
      </c>
      <c r="AX850" s="13" t="s">
        <v>78</v>
      </c>
      <c r="AY850" s="155" t="s">
        <v>169</v>
      </c>
    </row>
    <row r="851" spans="2:65" s="14" customFormat="1" ht="12">
      <c r="B851" s="161"/>
      <c r="D851" s="148" t="s">
        <v>179</v>
      </c>
      <c r="E851" s="162" t="s">
        <v>34</v>
      </c>
      <c r="F851" s="163" t="s">
        <v>195</v>
      </c>
      <c r="H851" s="164">
        <v>32.1</v>
      </c>
      <c r="I851" s="165"/>
      <c r="L851" s="161"/>
      <c r="M851" s="166"/>
      <c r="T851" s="167"/>
      <c r="AT851" s="162" t="s">
        <v>179</v>
      </c>
      <c r="AU851" s="162" t="s">
        <v>95</v>
      </c>
      <c r="AV851" s="14" t="s">
        <v>177</v>
      </c>
      <c r="AW851" s="14" t="s">
        <v>39</v>
      </c>
      <c r="AX851" s="14" t="s">
        <v>83</v>
      </c>
      <c r="AY851" s="162" t="s">
        <v>169</v>
      </c>
    </row>
    <row r="852" spans="2:65" s="1" customFormat="1" ht="37.75" customHeight="1">
      <c r="B852" s="35"/>
      <c r="C852" s="134" t="s">
        <v>1126</v>
      </c>
      <c r="D852" s="134" t="s">
        <v>172</v>
      </c>
      <c r="E852" s="135" t="s">
        <v>1127</v>
      </c>
      <c r="F852" s="136" t="s">
        <v>1128</v>
      </c>
      <c r="G852" s="137" t="s">
        <v>175</v>
      </c>
      <c r="H852" s="138">
        <v>48.2</v>
      </c>
      <c r="I852" s="139"/>
      <c r="J852" s="140">
        <f>ROUND(I852*H852,2)</f>
        <v>0</v>
      </c>
      <c r="K852" s="136" t="s">
        <v>927</v>
      </c>
      <c r="L852" s="35"/>
      <c r="M852" s="141" t="s">
        <v>34</v>
      </c>
      <c r="N852" s="142" t="s">
        <v>49</v>
      </c>
      <c r="P852" s="143">
        <f>O852*H852</f>
        <v>0</v>
      </c>
      <c r="Q852" s="143">
        <v>0</v>
      </c>
      <c r="R852" s="143">
        <f>Q852*H852</f>
        <v>0</v>
      </c>
      <c r="S852" s="143">
        <v>6.8000000000000005E-2</v>
      </c>
      <c r="T852" s="144">
        <f>S852*H852</f>
        <v>3.2776000000000005</v>
      </c>
      <c r="AR852" s="145" t="s">
        <v>177</v>
      </c>
      <c r="AT852" s="145" t="s">
        <v>172</v>
      </c>
      <c r="AU852" s="145" t="s">
        <v>95</v>
      </c>
      <c r="AY852" s="19" t="s">
        <v>169</v>
      </c>
      <c r="BE852" s="146">
        <f>IF(N852="základní",J852,0)</f>
        <v>0</v>
      </c>
      <c r="BF852" s="146">
        <f>IF(N852="snížená",J852,0)</f>
        <v>0</v>
      </c>
      <c r="BG852" s="146">
        <f>IF(N852="zákl. přenesená",J852,0)</f>
        <v>0</v>
      </c>
      <c r="BH852" s="146">
        <f>IF(N852="sníž. přenesená",J852,0)</f>
        <v>0</v>
      </c>
      <c r="BI852" s="146">
        <f>IF(N852="nulová",J852,0)</f>
        <v>0</v>
      </c>
      <c r="BJ852" s="19" t="s">
        <v>83</v>
      </c>
      <c r="BK852" s="146">
        <f>ROUND(I852*H852,2)</f>
        <v>0</v>
      </c>
      <c r="BL852" s="19" t="s">
        <v>177</v>
      </c>
      <c r="BM852" s="145" t="s">
        <v>1129</v>
      </c>
    </row>
    <row r="853" spans="2:65" s="12" customFormat="1" ht="12">
      <c r="B853" s="147"/>
      <c r="D853" s="148" t="s">
        <v>179</v>
      </c>
      <c r="E853" s="149" t="s">
        <v>34</v>
      </c>
      <c r="F853" s="150" t="s">
        <v>1130</v>
      </c>
      <c r="H853" s="149" t="s">
        <v>34</v>
      </c>
      <c r="I853" s="151"/>
      <c r="L853" s="147"/>
      <c r="M853" s="152"/>
      <c r="T853" s="153"/>
      <c r="AT853" s="149" t="s">
        <v>179</v>
      </c>
      <c r="AU853" s="149" t="s">
        <v>95</v>
      </c>
      <c r="AV853" s="12" t="s">
        <v>83</v>
      </c>
      <c r="AW853" s="12" t="s">
        <v>39</v>
      </c>
      <c r="AX853" s="12" t="s">
        <v>78</v>
      </c>
      <c r="AY853" s="149" t="s">
        <v>169</v>
      </c>
    </row>
    <row r="854" spans="2:65" s="13" customFormat="1" ht="12">
      <c r="B854" s="154"/>
      <c r="D854" s="148" t="s">
        <v>179</v>
      </c>
      <c r="E854" s="155" t="s">
        <v>34</v>
      </c>
      <c r="F854" s="156" t="s">
        <v>1131</v>
      </c>
      <c r="H854" s="157">
        <v>48.2</v>
      </c>
      <c r="I854" s="158"/>
      <c r="L854" s="154"/>
      <c r="M854" s="159"/>
      <c r="T854" s="160"/>
      <c r="AT854" s="155" t="s">
        <v>179</v>
      </c>
      <c r="AU854" s="155" t="s">
        <v>95</v>
      </c>
      <c r="AV854" s="13" t="s">
        <v>89</v>
      </c>
      <c r="AW854" s="13" t="s">
        <v>39</v>
      </c>
      <c r="AX854" s="13" t="s">
        <v>78</v>
      </c>
      <c r="AY854" s="155" t="s">
        <v>169</v>
      </c>
    </row>
    <row r="855" spans="2:65" s="14" customFormat="1" ht="12">
      <c r="B855" s="161"/>
      <c r="D855" s="148" t="s">
        <v>179</v>
      </c>
      <c r="E855" s="162" t="s">
        <v>34</v>
      </c>
      <c r="F855" s="163" t="s">
        <v>195</v>
      </c>
      <c r="H855" s="164">
        <v>48.2</v>
      </c>
      <c r="I855" s="165"/>
      <c r="L855" s="161"/>
      <c r="M855" s="166"/>
      <c r="T855" s="167"/>
      <c r="AT855" s="162" t="s">
        <v>179</v>
      </c>
      <c r="AU855" s="162" t="s">
        <v>95</v>
      </c>
      <c r="AV855" s="14" t="s">
        <v>177</v>
      </c>
      <c r="AW855" s="14" t="s">
        <v>39</v>
      </c>
      <c r="AX855" s="14" t="s">
        <v>83</v>
      </c>
      <c r="AY855" s="162" t="s">
        <v>169</v>
      </c>
    </row>
    <row r="856" spans="2:65" s="1" customFormat="1" ht="24.25" customHeight="1">
      <c r="B856" s="35"/>
      <c r="C856" s="134" t="s">
        <v>1132</v>
      </c>
      <c r="D856" s="134" t="s">
        <v>172</v>
      </c>
      <c r="E856" s="135" t="s">
        <v>1133</v>
      </c>
      <c r="F856" s="136" t="s">
        <v>1134</v>
      </c>
      <c r="G856" s="137" t="s">
        <v>175</v>
      </c>
      <c r="H856" s="138">
        <v>13.8</v>
      </c>
      <c r="I856" s="139"/>
      <c r="J856" s="140">
        <f>ROUND(I856*H856,2)</f>
        <v>0</v>
      </c>
      <c r="K856" s="136" t="s">
        <v>927</v>
      </c>
      <c r="L856" s="35"/>
      <c r="M856" s="141" t="s">
        <v>34</v>
      </c>
      <c r="N856" s="142" t="s">
        <v>49</v>
      </c>
      <c r="P856" s="143">
        <f>O856*H856</f>
        <v>0</v>
      </c>
      <c r="Q856" s="143">
        <v>0</v>
      </c>
      <c r="R856" s="143">
        <f>Q856*H856</f>
        <v>0</v>
      </c>
      <c r="S856" s="143">
        <v>1.4E-2</v>
      </c>
      <c r="T856" s="144">
        <f>S856*H856</f>
        <v>0.19320000000000001</v>
      </c>
      <c r="AR856" s="145" t="s">
        <v>177</v>
      </c>
      <c r="AT856" s="145" t="s">
        <v>172</v>
      </c>
      <c r="AU856" s="145" t="s">
        <v>95</v>
      </c>
      <c r="AY856" s="19" t="s">
        <v>169</v>
      </c>
      <c r="BE856" s="146">
        <f>IF(N856="základní",J856,0)</f>
        <v>0</v>
      </c>
      <c r="BF856" s="146">
        <f>IF(N856="snížená",J856,0)</f>
        <v>0</v>
      </c>
      <c r="BG856" s="146">
        <f>IF(N856="zákl. přenesená",J856,0)</f>
        <v>0</v>
      </c>
      <c r="BH856" s="146">
        <f>IF(N856="sníž. přenesená",J856,0)</f>
        <v>0</v>
      </c>
      <c r="BI856" s="146">
        <f>IF(N856="nulová",J856,0)</f>
        <v>0</v>
      </c>
      <c r="BJ856" s="19" t="s">
        <v>83</v>
      </c>
      <c r="BK856" s="146">
        <f>ROUND(I856*H856,2)</f>
        <v>0</v>
      </c>
      <c r="BL856" s="19" t="s">
        <v>177</v>
      </c>
      <c r="BM856" s="145" t="s">
        <v>1135</v>
      </c>
    </row>
    <row r="857" spans="2:65" s="12" customFormat="1" ht="12">
      <c r="B857" s="147"/>
      <c r="D857" s="148" t="s">
        <v>179</v>
      </c>
      <c r="E857" s="149" t="s">
        <v>34</v>
      </c>
      <c r="F857" s="150" t="s">
        <v>1136</v>
      </c>
      <c r="H857" s="149" t="s">
        <v>34</v>
      </c>
      <c r="I857" s="151"/>
      <c r="L857" s="147"/>
      <c r="M857" s="152"/>
      <c r="T857" s="153"/>
      <c r="AT857" s="149" t="s">
        <v>179</v>
      </c>
      <c r="AU857" s="149" t="s">
        <v>95</v>
      </c>
      <c r="AV857" s="12" t="s">
        <v>83</v>
      </c>
      <c r="AW857" s="12" t="s">
        <v>39</v>
      </c>
      <c r="AX857" s="12" t="s">
        <v>78</v>
      </c>
      <c r="AY857" s="149" t="s">
        <v>169</v>
      </c>
    </row>
    <row r="858" spans="2:65" s="13" customFormat="1" ht="12">
      <c r="B858" s="154"/>
      <c r="D858" s="148" t="s">
        <v>179</v>
      </c>
      <c r="E858" s="155" t="s">
        <v>34</v>
      </c>
      <c r="F858" s="156" t="s">
        <v>1137</v>
      </c>
      <c r="H858" s="157">
        <v>13.8</v>
      </c>
      <c r="I858" s="158"/>
      <c r="L858" s="154"/>
      <c r="M858" s="159"/>
      <c r="T858" s="160"/>
      <c r="AT858" s="155" t="s">
        <v>179</v>
      </c>
      <c r="AU858" s="155" t="s">
        <v>95</v>
      </c>
      <c r="AV858" s="13" t="s">
        <v>89</v>
      </c>
      <c r="AW858" s="13" t="s">
        <v>39</v>
      </c>
      <c r="AX858" s="13" t="s">
        <v>83</v>
      </c>
      <c r="AY858" s="155" t="s">
        <v>169</v>
      </c>
    </row>
    <row r="859" spans="2:65" s="1" customFormat="1" ht="44.25" customHeight="1">
      <c r="B859" s="35"/>
      <c r="C859" s="134" t="s">
        <v>1138</v>
      </c>
      <c r="D859" s="134" t="s">
        <v>172</v>
      </c>
      <c r="E859" s="135" t="s">
        <v>1139</v>
      </c>
      <c r="F859" s="136" t="s">
        <v>1140</v>
      </c>
      <c r="G859" s="137" t="s">
        <v>434</v>
      </c>
      <c r="H859" s="138">
        <v>84</v>
      </c>
      <c r="I859" s="139"/>
      <c r="J859" s="140">
        <f>ROUND(I859*H859,2)</f>
        <v>0</v>
      </c>
      <c r="K859" s="136" t="s">
        <v>927</v>
      </c>
      <c r="L859" s="35"/>
      <c r="M859" s="141" t="s">
        <v>34</v>
      </c>
      <c r="N859" s="142" t="s">
        <v>49</v>
      </c>
      <c r="P859" s="143">
        <f>O859*H859</f>
        <v>0</v>
      </c>
      <c r="Q859" s="143">
        <v>7.4160000000000004E-2</v>
      </c>
      <c r="R859" s="143">
        <f>Q859*H859</f>
        <v>6.2294400000000003</v>
      </c>
      <c r="S859" s="143">
        <v>0</v>
      </c>
      <c r="T859" s="144">
        <f>S859*H859</f>
        <v>0</v>
      </c>
      <c r="AR859" s="145" t="s">
        <v>177</v>
      </c>
      <c r="AT859" s="145" t="s">
        <v>172</v>
      </c>
      <c r="AU859" s="145" t="s">
        <v>95</v>
      </c>
      <c r="AY859" s="19" t="s">
        <v>169</v>
      </c>
      <c r="BE859" s="146">
        <f>IF(N859="základní",J859,0)</f>
        <v>0</v>
      </c>
      <c r="BF859" s="146">
        <f>IF(N859="snížená",J859,0)</f>
        <v>0</v>
      </c>
      <c r="BG859" s="146">
        <f>IF(N859="zákl. přenesená",J859,0)</f>
        <v>0</v>
      </c>
      <c r="BH859" s="146">
        <f>IF(N859="sníž. přenesená",J859,0)</f>
        <v>0</v>
      </c>
      <c r="BI859" s="146">
        <f>IF(N859="nulová",J859,0)</f>
        <v>0</v>
      </c>
      <c r="BJ859" s="19" t="s">
        <v>83</v>
      </c>
      <c r="BK859" s="146">
        <f>ROUND(I859*H859,2)</f>
        <v>0</v>
      </c>
      <c r="BL859" s="19" t="s">
        <v>177</v>
      </c>
      <c r="BM859" s="145" t="s">
        <v>1141</v>
      </c>
    </row>
    <row r="860" spans="2:65" s="13" customFormat="1" ht="12">
      <c r="B860" s="154"/>
      <c r="D860" s="148" t="s">
        <v>179</v>
      </c>
      <c r="E860" s="155" t="s">
        <v>34</v>
      </c>
      <c r="F860" s="156" t="s">
        <v>1142</v>
      </c>
      <c r="H860" s="157">
        <v>84</v>
      </c>
      <c r="I860" s="158"/>
      <c r="L860" s="154"/>
      <c r="M860" s="159"/>
      <c r="T860" s="160"/>
      <c r="AT860" s="155" t="s">
        <v>179</v>
      </c>
      <c r="AU860" s="155" t="s">
        <v>95</v>
      </c>
      <c r="AV860" s="13" t="s">
        <v>89</v>
      </c>
      <c r="AW860" s="13" t="s">
        <v>39</v>
      </c>
      <c r="AX860" s="13" t="s">
        <v>78</v>
      </c>
      <c r="AY860" s="155" t="s">
        <v>169</v>
      </c>
    </row>
    <row r="861" spans="2:65" s="12" customFormat="1" ht="12">
      <c r="B861" s="147"/>
      <c r="D861" s="148" t="s">
        <v>179</v>
      </c>
      <c r="E861" s="149" t="s">
        <v>34</v>
      </c>
      <c r="F861" s="150" t="s">
        <v>1143</v>
      </c>
      <c r="H861" s="149" t="s">
        <v>34</v>
      </c>
      <c r="I861" s="151"/>
      <c r="L861" s="147"/>
      <c r="M861" s="152"/>
      <c r="T861" s="153"/>
      <c r="AT861" s="149" t="s">
        <v>179</v>
      </c>
      <c r="AU861" s="149" t="s">
        <v>95</v>
      </c>
      <c r="AV861" s="12" t="s">
        <v>83</v>
      </c>
      <c r="AW861" s="12" t="s">
        <v>39</v>
      </c>
      <c r="AX861" s="12" t="s">
        <v>78</v>
      </c>
      <c r="AY861" s="149" t="s">
        <v>169</v>
      </c>
    </row>
    <row r="862" spans="2:65" s="14" customFormat="1" ht="12">
      <c r="B862" s="161"/>
      <c r="D862" s="148" t="s">
        <v>179</v>
      </c>
      <c r="E862" s="162" t="s">
        <v>34</v>
      </c>
      <c r="F862" s="163" t="s">
        <v>195</v>
      </c>
      <c r="H862" s="164">
        <v>84</v>
      </c>
      <c r="I862" s="165"/>
      <c r="L862" s="161"/>
      <c r="M862" s="166"/>
      <c r="T862" s="167"/>
      <c r="AT862" s="162" t="s">
        <v>179</v>
      </c>
      <c r="AU862" s="162" t="s">
        <v>95</v>
      </c>
      <c r="AV862" s="14" t="s">
        <v>177</v>
      </c>
      <c r="AW862" s="14" t="s">
        <v>39</v>
      </c>
      <c r="AX862" s="14" t="s">
        <v>83</v>
      </c>
      <c r="AY862" s="162" t="s">
        <v>169</v>
      </c>
    </row>
    <row r="863" spans="2:65" s="1" customFormat="1" ht="44.25" customHeight="1">
      <c r="B863" s="35"/>
      <c r="C863" s="134" t="s">
        <v>1144</v>
      </c>
      <c r="D863" s="134" t="s">
        <v>172</v>
      </c>
      <c r="E863" s="135" t="s">
        <v>1145</v>
      </c>
      <c r="F863" s="136" t="s">
        <v>1146</v>
      </c>
      <c r="G863" s="137" t="s">
        <v>175</v>
      </c>
      <c r="H863" s="138">
        <v>25</v>
      </c>
      <c r="I863" s="139"/>
      <c r="J863" s="140">
        <f>ROUND(I863*H863,2)</f>
        <v>0</v>
      </c>
      <c r="K863" s="136" t="s">
        <v>927</v>
      </c>
      <c r="L863" s="35"/>
      <c r="M863" s="141" t="s">
        <v>34</v>
      </c>
      <c r="N863" s="142" t="s">
        <v>49</v>
      </c>
      <c r="P863" s="143">
        <f>O863*H863</f>
        <v>0</v>
      </c>
      <c r="Q863" s="143">
        <v>1.9189999999999999E-2</v>
      </c>
      <c r="R863" s="143">
        <f>Q863*H863</f>
        <v>0.47974999999999995</v>
      </c>
      <c r="S863" s="143">
        <v>0</v>
      </c>
      <c r="T863" s="144">
        <f>S863*H863</f>
        <v>0</v>
      </c>
      <c r="AR863" s="145" t="s">
        <v>177</v>
      </c>
      <c r="AT863" s="145" t="s">
        <v>172</v>
      </c>
      <c r="AU863" s="145" t="s">
        <v>95</v>
      </c>
      <c r="AY863" s="19" t="s">
        <v>169</v>
      </c>
      <c r="BE863" s="146">
        <f>IF(N863="základní",J863,0)</f>
        <v>0</v>
      </c>
      <c r="BF863" s="146">
        <f>IF(N863="snížená",J863,0)</f>
        <v>0</v>
      </c>
      <c r="BG863" s="146">
        <f>IF(N863="zákl. přenesená",J863,0)</f>
        <v>0</v>
      </c>
      <c r="BH863" s="146">
        <f>IF(N863="sníž. přenesená",J863,0)</f>
        <v>0</v>
      </c>
      <c r="BI863" s="146">
        <f>IF(N863="nulová",J863,0)</f>
        <v>0</v>
      </c>
      <c r="BJ863" s="19" t="s">
        <v>83</v>
      </c>
      <c r="BK863" s="146">
        <f>ROUND(I863*H863,2)</f>
        <v>0</v>
      </c>
      <c r="BL863" s="19" t="s">
        <v>177</v>
      </c>
      <c r="BM863" s="145" t="s">
        <v>1147</v>
      </c>
    </row>
    <row r="864" spans="2:65" s="1" customFormat="1" ht="37.75" customHeight="1">
      <c r="B864" s="35"/>
      <c r="C864" s="134" t="s">
        <v>1148</v>
      </c>
      <c r="D864" s="134" t="s">
        <v>172</v>
      </c>
      <c r="E864" s="135" t="s">
        <v>1149</v>
      </c>
      <c r="F864" s="136" t="s">
        <v>1150</v>
      </c>
      <c r="G864" s="137" t="s">
        <v>175</v>
      </c>
      <c r="H864" s="138">
        <v>732.74</v>
      </c>
      <c r="I864" s="139"/>
      <c r="J864" s="140">
        <f>ROUND(I864*H864,2)</f>
        <v>0</v>
      </c>
      <c r="K864" s="136" t="s">
        <v>204</v>
      </c>
      <c r="L864" s="35"/>
      <c r="M864" s="141" t="s">
        <v>34</v>
      </c>
      <c r="N864" s="142" t="s">
        <v>49</v>
      </c>
      <c r="P864" s="143">
        <f>O864*H864</f>
        <v>0</v>
      </c>
      <c r="Q864" s="143">
        <v>0</v>
      </c>
      <c r="R864" s="143">
        <f>Q864*H864</f>
        <v>0</v>
      </c>
      <c r="S864" s="143">
        <v>0.05</v>
      </c>
      <c r="T864" s="144">
        <f>S864*H864</f>
        <v>36.637</v>
      </c>
      <c r="AR864" s="145" t="s">
        <v>177</v>
      </c>
      <c r="AT864" s="145" t="s">
        <v>172</v>
      </c>
      <c r="AU864" s="145" t="s">
        <v>95</v>
      </c>
      <c r="AY864" s="19" t="s">
        <v>169</v>
      </c>
      <c r="BE864" s="146">
        <f>IF(N864="základní",J864,0)</f>
        <v>0</v>
      </c>
      <c r="BF864" s="146">
        <f>IF(N864="snížená",J864,0)</f>
        <v>0</v>
      </c>
      <c r="BG864" s="146">
        <f>IF(N864="zákl. přenesená",J864,0)</f>
        <v>0</v>
      </c>
      <c r="BH864" s="146">
        <f>IF(N864="sníž. přenesená",J864,0)</f>
        <v>0</v>
      </c>
      <c r="BI864" s="146">
        <f>IF(N864="nulová",J864,0)</f>
        <v>0</v>
      </c>
      <c r="BJ864" s="19" t="s">
        <v>83</v>
      </c>
      <c r="BK864" s="146">
        <f>ROUND(I864*H864,2)</f>
        <v>0</v>
      </c>
      <c r="BL864" s="19" t="s">
        <v>177</v>
      </c>
      <c r="BM864" s="145" t="s">
        <v>1151</v>
      </c>
    </row>
    <row r="865" spans="2:65" s="1" customFormat="1" ht="11">
      <c r="B865" s="35"/>
      <c r="D865" s="168" t="s">
        <v>206</v>
      </c>
      <c r="F865" s="169" t="s">
        <v>1152</v>
      </c>
      <c r="I865" s="170"/>
      <c r="L865" s="35"/>
      <c r="M865" s="171"/>
      <c r="T865" s="56"/>
      <c r="AT865" s="19" t="s">
        <v>206</v>
      </c>
      <c r="AU865" s="19" t="s">
        <v>95</v>
      </c>
    </row>
    <row r="866" spans="2:65" s="13" customFormat="1" ht="12">
      <c r="B866" s="154"/>
      <c r="D866" s="148" t="s">
        <v>179</v>
      </c>
      <c r="E866" s="155" t="s">
        <v>34</v>
      </c>
      <c r="F866" s="156" t="s">
        <v>650</v>
      </c>
      <c r="H866" s="157">
        <v>37.159999999999997</v>
      </c>
      <c r="I866" s="158"/>
      <c r="L866" s="154"/>
      <c r="M866" s="159"/>
      <c r="T866" s="160"/>
      <c r="AT866" s="155" t="s">
        <v>179</v>
      </c>
      <c r="AU866" s="155" t="s">
        <v>95</v>
      </c>
      <c r="AV866" s="13" t="s">
        <v>89</v>
      </c>
      <c r="AW866" s="13" t="s">
        <v>39</v>
      </c>
      <c r="AX866" s="13" t="s">
        <v>78</v>
      </c>
      <c r="AY866" s="155" t="s">
        <v>169</v>
      </c>
    </row>
    <row r="867" spans="2:65" s="13" customFormat="1" ht="12">
      <c r="B867" s="154"/>
      <c r="D867" s="148" t="s">
        <v>179</v>
      </c>
      <c r="E867" s="155" t="s">
        <v>34</v>
      </c>
      <c r="F867" s="156" t="s">
        <v>651</v>
      </c>
      <c r="H867" s="157">
        <v>386.24</v>
      </c>
      <c r="I867" s="158"/>
      <c r="L867" s="154"/>
      <c r="M867" s="159"/>
      <c r="T867" s="160"/>
      <c r="AT867" s="155" t="s">
        <v>179</v>
      </c>
      <c r="AU867" s="155" t="s">
        <v>95</v>
      </c>
      <c r="AV867" s="13" t="s">
        <v>89</v>
      </c>
      <c r="AW867" s="13" t="s">
        <v>39</v>
      </c>
      <c r="AX867" s="13" t="s">
        <v>78</v>
      </c>
      <c r="AY867" s="155" t="s">
        <v>169</v>
      </c>
    </row>
    <row r="868" spans="2:65" s="13" customFormat="1" ht="12">
      <c r="B868" s="154"/>
      <c r="D868" s="148" t="s">
        <v>179</v>
      </c>
      <c r="E868" s="155" t="s">
        <v>34</v>
      </c>
      <c r="F868" s="156" t="s">
        <v>652</v>
      </c>
      <c r="H868" s="157">
        <v>309.33999999999997</v>
      </c>
      <c r="I868" s="158"/>
      <c r="L868" s="154"/>
      <c r="M868" s="159"/>
      <c r="T868" s="160"/>
      <c r="AT868" s="155" t="s">
        <v>179</v>
      </c>
      <c r="AU868" s="155" t="s">
        <v>95</v>
      </c>
      <c r="AV868" s="13" t="s">
        <v>89</v>
      </c>
      <c r="AW868" s="13" t="s">
        <v>39</v>
      </c>
      <c r="AX868" s="13" t="s">
        <v>78</v>
      </c>
      <c r="AY868" s="155" t="s">
        <v>169</v>
      </c>
    </row>
    <row r="869" spans="2:65" s="14" customFormat="1" ht="12">
      <c r="B869" s="161"/>
      <c r="D869" s="148" t="s">
        <v>179</v>
      </c>
      <c r="E869" s="162" t="s">
        <v>34</v>
      </c>
      <c r="F869" s="163" t="s">
        <v>195</v>
      </c>
      <c r="H869" s="164">
        <v>732.74</v>
      </c>
      <c r="I869" s="165"/>
      <c r="L869" s="161"/>
      <c r="M869" s="166"/>
      <c r="T869" s="167"/>
      <c r="AT869" s="162" t="s">
        <v>179</v>
      </c>
      <c r="AU869" s="162" t="s">
        <v>95</v>
      </c>
      <c r="AV869" s="14" t="s">
        <v>177</v>
      </c>
      <c r="AW869" s="14" t="s">
        <v>39</v>
      </c>
      <c r="AX869" s="14" t="s">
        <v>83</v>
      </c>
      <c r="AY869" s="162" t="s">
        <v>169</v>
      </c>
    </row>
    <row r="870" spans="2:65" s="1" customFormat="1" ht="37.75" customHeight="1">
      <c r="B870" s="35"/>
      <c r="C870" s="134" t="s">
        <v>1153</v>
      </c>
      <c r="D870" s="134" t="s">
        <v>172</v>
      </c>
      <c r="E870" s="135" t="s">
        <v>1154</v>
      </c>
      <c r="F870" s="136" t="s">
        <v>1155</v>
      </c>
      <c r="G870" s="137" t="s">
        <v>175</v>
      </c>
      <c r="H870" s="138">
        <v>1715.405</v>
      </c>
      <c r="I870" s="139"/>
      <c r="J870" s="140">
        <f>ROUND(I870*H870,2)</f>
        <v>0</v>
      </c>
      <c r="K870" s="136" t="s">
        <v>204</v>
      </c>
      <c r="L870" s="35"/>
      <c r="M870" s="141" t="s">
        <v>34</v>
      </c>
      <c r="N870" s="142" t="s">
        <v>49</v>
      </c>
      <c r="P870" s="143">
        <f>O870*H870</f>
        <v>0</v>
      </c>
      <c r="Q870" s="143">
        <v>0</v>
      </c>
      <c r="R870" s="143">
        <f>Q870*H870</f>
        <v>0</v>
      </c>
      <c r="S870" s="143">
        <v>4.5999999999999999E-2</v>
      </c>
      <c r="T870" s="144">
        <f>S870*H870</f>
        <v>78.908630000000002</v>
      </c>
      <c r="AR870" s="145" t="s">
        <v>177</v>
      </c>
      <c r="AT870" s="145" t="s">
        <v>172</v>
      </c>
      <c r="AU870" s="145" t="s">
        <v>95</v>
      </c>
      <c r="AY870" s="19" t="s">
        <v>169</v>
      </c>
      <c r="BE870" s="146">
        <f>IF(N870="základní",J870,0)</f>
        <v>0</v>
      </c>
      <c r="BF870" s="146">
        <f>IF(N870="snížená",J870,0)</f>
        <v>0</v>
      </c>
      <c r="BG870" s="146">
        <f>IF(N870="zákl. přenesená",J870,0)</f>
        <v>0</v>
      </c>
      <c r="BH870" s="146">
        <f>IF(N870="sníž. přenesená",J870,0)</f>
        <v>0</v>
      </c>
      <c r="BI870" s="146">
        <f>IF(N870="nulová",J870,0)</f>
        <v>0</v>
      </c>
      <c r="BJ870" s="19" t="s">
        <v>83</v>
      </c>
      <c r="BK870" s="146">
        <f>ROUND(I870*H870,2)</f>
        <v>0</v>
      </c>
      <c r="BL870" s="19" t="s">
        <v>177</v>
      </c>
      <c r="BM870" s="145" t="s">
        <v>1156</v>
      </c>
    </row>
    <row r="871" spans="2:65" s="1" customFormat="1" ht="11">
      <c r="B871" s="35"/>
      <c r="D871" s="168" t="s">
        <v>206</v>
      </c>
      <c r="F871" s="169" t="s">
        <v>1157</v>
      </c>
      <c r="I871" s="170"/>
      <c r="L871" s="35"/>
      <c r="M871" s="171"/>
      <c r="T871" s="56"/>
      <c r="AT871" s="19" t="s">
        <v>206</v>
      </c>
      <c r="AU871" s="19" t="s">
        <v>95</v>
      </c>
    </row>
    <row r="872" spans="2:65" s="12" customFormat="1" ht="12">
      <c r="B872" s="147"/>
      <c r="D872" s="148" t="s">
        <v>179</v>
      </c>
      <c r="E872" s="149" t="s">
        <v>34</v>
      </c>
      <c r="F872" s="150" t="s">
        <v>678</v>
      </c>
      <c r="H872" s="149" t="s">
        <v>34</v>
      </c>
      <c r="I872" s="151"/>
      <c r="L872" s="147"/>
      <c r="M872" s="152"/>
      <c r="T872" s="153"/>
      <c r="AT872" s="149" t="s">
        <v>179</v>
      </c>
      <c r="AU872" s="149" t="s">
        <v>95</v>
      </c>
      <c r="AV872" s="12" t="s">
        <v>83</v>
      </c>
      <c r="AW872" s="12" t="s">
        <v>39</v>
      </c>
      <c r="AX872" s="12" t="s">
        <v>78</v>
      </c>
      <c r="AY872" s="149" t="s">
        <v>169</v>
      </c>
    </row>
    <row r="873" spans="2:65" s="12" customFormat="1" ht="12">
      <c r="B873" s="147"/>
      <c r="D873" s="148" t="s">
        <v>179</v>
      </c>
      <c r="E873" s="149" t="s">
        <v>34</v>
      </c>
      <c r="F873" s="150" t="s">
        <v>679</v>
      </c>
      <c r="H873" s="149" t="s">
        <v>34</v>
      </c>
      <c r="I873" s="151"/>
      <c r="L873" s="147"/>
      <c r="M873" s="152"/>
      <c r="T873" s="153"/>
      <c r="AT873" s="149" t="s">
        <v>179</v>
      </c>
      <c r="AU873" s="149" t="s">
        <v>95</v>
      </c>
      <c r="AV873" s="12" t="s">
        <v>83</v>
      </c>
      <c r="AW873" s="12" t="s">
        <v>39</v>
      </c>
      <c r="AX873" s="12" t="s">
        <v>78</v>
      </c>
      <c r="AY873" s="149" t="s">
        <v>169</v>
      </c>
    </row>
    <row r="874" spans="2:65" s="13" customFormat="1" ht="12">
      <c r="B874" s="154"/>
      <c r="D874" s="148" t="s">
        <v>179</v>
      </c>
      <c r="E874" s="155" t="s">
        <v>34</v>
      </c>
      <c r="F874" s="156" t="s">
        <v>680</v>
      </c>
      <c r="H874" s="157">
        <v>35.625999999999998</v>
      </c>
      <c r="I874" s="158"/>
      <c r="L874" s="154"/>
      <c r="M874" s="159"/>
      <c r="T874" s="160"/>
      <c r="AT874" s="155" t="s">
        <v>179</v>
      </c>
      <c r="AU874" s="155" t="s">
        <v>95</v>
      </c>
      <c r="AV874" s="13" t="s">
        <v>89</v>
      </c>
      <c r="AW874" s="13" t="s">
        <v>39</v>
      </c>
      <c r="AX874" s="13" t="s">
        <v>78</v>
      </c>
      <c r="AY874" s="155" t="s">
        <v>169</v>
      </c>
    </row>
    <row r="875" spans="2:65" s="13" customFormat="1" ht="12">
      <c r="B875" s="154"/>
      <c r="D875" s="148" t="s">
        <v>179</v>
      </c>
      <c r="E875" s="155" t="s">
        <v>34</v>
      </c>
      <c r="F875" s="156" t="s">
        <v>681</v>
      </c>
      <c r="H875" s="157">
        <v>14.302</v>
      </c>
      <c r="I875" s="158"/>
      <c r="L875" s="154"/>
      <c r="M875" s="159"/>
      <c r="T875" s="160"/>
      <c r="AT875" s="155" t="s">
        <v>179</v>
      </c>
      <c r="AU875" s="155" t="s">
        <v>95</v>
      </c>
      <c r="AV875" s="13" t="s">
        <v>89</v>
      </c>
      <c r="AW875" s="13" t="s">
        <v>39</v>
      </c>
      <c r="AX875" s="13" t="s">
        <v>78</v>
      </c>
      <c r="AY875" s="155" t="s">
        <v>169</v>
      </c>
    </row>
    <row r="876" spans="2:65" s="13" customFormat="1" ht="12">
      <c r="B876" s="154"/>
      <c r="D876" s="148" t="s">
        <v>179</v>
      </c>
      <c r="E876" s="155" t="s">
        <v>34</v>
      </c>
      <c r="F876" s="156" t="s">
        <v>682</v>
      </c>
      <c r="H876" s="157">
        <v>94.025999999999996</v>
      </c>
      <c r="I876" s="158"/>
      <c r="L876" s="154"/>
      <c r="M876" s="159"/>
      <c r="T876" s="160"/>
      <c r="AT876" s="155" t="s">
        <v>179</v>
      </c>
      <c r="AU876" s="155" t="s">
        <v>95</v>
      </c>
      <c r="AV876" s="13" t="s">
        <v>89</v>
      </c>
      <c r="AW876" s="13" t="s">
        <v>39</v>
      </c>
      <c r="AX876" s="13" t="s">
        <v>78</v>
      </c>
      <c r="AY876" s="155" t="s">
        <v>169</v>
      </c>
    </row>
    <row r="877" spans="2:65" s="13" customFormat="1" ht="12">
      <c r="B877" s="154"/>
      <c r="D877" s="148" t="s">
        <v>179</v>
      </c>
      <c r="E877" s="155" t="s">
        <v>34</v>
      </c>
      <c r="F877" s="156" t="s">
        <v>683</v>
      </c>
      <c r="H877" s="157">
        <v>21.622</v>
      </c>
      <c r="I877" s="158"/>
      <c r="L877" s="154"/>
      <c r="M877" s="159"/>
      <c r="T877" s="160"/>
      <c r="AT877" s="155" t="s">
        <v>179</v>
      </c>
      <c r="AU877" s="155" t="s">
        <v>95</v>
      </c>
      <c r="AV877" s="13" t="s">
        <v>89</v>
      </c>
      <c r="AW877" s="13" t="s">
        <v>39</v>
      </c>
      <c r="AX877" s="13" t="s">
        <v>78</v>
      </c>
      <c r="AY877" s="155" t="s">
        <v>169</v>
      </c>
    </row>
    <row r="878" spans="2:65" s="13" customFormat="1" ht="12">
      <c r="B878" s="154"/>
      <c r="D878" s="148" t="s">
        <v>179</v>
      </c>
      <c r="E878" s="155" t="s">
        <v>34</v>
      </c>
      <c r="F878" s="156" t="s">
        <v>684</v>
      </c>
      <c r="H878" s="157">
        <v>18.297999999999998</v>
      </c>
      <c r="I878" s="158"/>
      <c r="L878" s="154"/>
      <c r="M878" s="159"/>
      <c r="T878" s="160"/>
      <c r="AT878" s="155" t="s">
        <v>179</v>
      </c>
      <c r="AU878" s="155" t="s">
        <v>95</v>
      </c>
      <c r="AV878" s="13" t="s">
        <v>89</v>
      </c>
      <c r="AW878" s="13" t="s">
        <v>39</v>
      </c>
      <c r="AX878" s="13" t="s">
        <v>78</v>
      </c>
      <c r="AY878" s="155" t="s">
        <v>169</v>
      </c>
    </row>
    <row r="879" spans="2:65" s="13" customFormat="1" ht="12">
      <c r="B879" s="154"/>
      <c r="D879" s="148" t="s">
        <v>179</v>
      </c>
      <c r="E879" s="155" t="s">
        <v>34</v>
      </c>
      <c r="F879" s="156" t="s">
        <v>685</v>
      </c>
      <c r="H879" s="157">
        <v>10.4</v>
      </c>
      <c r="I879" s="158"/>
      <c r="L879" s="154"/>
      <c r="M879" s="159"/>
      <c r="T879" s="160"/>
      <c r="AT879" s="155" t="s">
        <v>179</v>
      </c>
      <c r="AU879" s="155" t="s">
        <v>95</v>
      </c>
      <c r="AV879" s="13" t="s">
        <v>89</v>
      </c>
      <c r="AW879" s="13" t="s">
        <v>39</v>
      </c>
      <c r="AX879" s="13" t="s">
        <v>78</v>
      </c>
      <c r="AY879" s="155" t="s">
        <v>169</v>
      </c>
    </row>
    <row r="880" spans="2:65" s="13" customFormat="1" ht="12">
      <c r="B880" s="154"/>
      <c r="D880" s="148" t="s">
        <v>179</v>
      </c>
      <c r="E880" s="155" t="s">
        <v>34</v>
      </c>
      <c r="F880" s="156" t="s">
        <v>686</v>
      </c>
      <c r="H880" s="157">
        <v>-1.1819999999999999</v>
      </c>
      <c r="I880" s="158"/>
      <c r="L880" s="154"/>
      <c r="M880" s="159"/>
      <c r="T880" s="160"/>
      <c r="AT880" s="155" t="s">
        <v>179</v>
      </c>
      <c r="AU880" s="155" t="s">
        <v>95</v>
      </c>
      <c r="AV880" s="13" t="s">
        <v>89</v>
      </c>
      <c r="AW880" s="13" t="s">
        <v>39</v>
      </c>
      <c r="AX880" s="13" t="s">
        <v>78</v>
      </c>
      <c r="AY880" s="155" t="s">
        <v>169</v>
      </c>
    </row>
    <row r="881" spans="2:51" s="13" customFormat="1" ht="12">
      <c r="B881" s="154"/>
      <c r="D881" s="148" t="s">
        <v>179</v>
      </c>
      <c r="E881" s="155" t="s">
        <v>34</v>
      </c>
      <c r="F881" s="156" t="s">
        <v>687</v>
      </c>
      <c r="H881" s="157">
        <v>10.76</v>
      </c>
      <c r="I881" s="158"/>
      <c r="L881" s="154"/>
      <c r="M881" s="159"/>
      <c r="T881" s="160"/>
      <c r="AT881" s="155" t="s">
        <v>179</v>
      </c>
      <c r="AU881" s="155" t="s">
        <v>95</v>
      </c>
      <c r="AV881" s="13" t="s">
        <v>89</v>
      </c>
      <c r="AW881" s="13" t="s">
        <v>39</v>
      </c>
      <c r="AX881" s="13" t="s">
        <v>78</v>
      </c>
      <c r="AY881" s="155" t="s">
        <v>169</v>
      </c>
    </row>
    <row r="882" spans="2:51" s="13" customFormat="1" ht="12">
      <c r="B882" s="154"/>
      <c r="D882" s="148" t="s">
        <v>179</v>
      </c>
      <c r="E882" s="155" t="s">
        <v>34</v>
      </c>
      <c r="F882" s="156" t="s">
        <v>688</v>
      </c>
      <c r="H882" s="157">
        <v>-1.379</v>
      </c>
      <c r="I882" s="158"/>
      <c r="L882" s="154"/>
      <c r="M882" s="159"/>
      <c r="T882" s="160"/>
      <c r="AT882" s="155" t="s">
        <v>179</v>
      </c>
      <c r="AU882" s="155" t="s">
        <v>95</v>
      </c>
      <c r="AV882" s="13" t="s">
        <v>89</v>
      </c>
      <c r="AW882" s="13" t="s">
        <v>39</v>
      </c>
      <c r="AX882" s="13" t="s">
        <v>78</v>
      </c>
      <c r="AY882" s="155" t="s">
        <v>169</v>
      </c>
    </row>
    <row r="883" spans="2:51" s="13" customFormat="1" ht="12">
      <c r="B883" s="154"/>
      <c r="D883" s="148" t="s">
        <v>179</v>
      </c>
      <c r="E883" s="155" t="s">
        <v>34</v>
      </c>
      <c r="F883" s="156" t="s">
        <v>689</v>
      </c>
      <c r="H883" s="157">
        <v>71.795000000000002</v>
      </c>
      <c r="I883" s="158"/>
      <c r="L883" s="154"/>
      <c r="M883" s="159"/>
      <c r="T883" s="160"/>
      <c r="AT883" s="155" t="s">
        <v>179</v>
      </c>
      <c r="AU883" s="155" t="s">
        <v>95</v>
      </c>
      <c r="AV883" s="13" t="s">
        <v>89</v>
      </c>
      <c r="AW883" s="13" t="s">
        <v>39</v>
      </c>
      <c r="AX883" s="13" t="s">
        <v>78</v>
      </c>
      <c r="AY883" s="155" t="s">
        <v>169</v>
      </c>
    </row>
    <row r="884" spans="2:51" s="13" customFormat="1" ht="12">
      <c r="B884" s="154"/>
      <c r="D884" s="148" t="s">
        <v>179</v>
      </c>
      <c r="E884" s="155" t="s">
        <v>34</v>
      </c>
      <c r="F884" s="156" t="s">
        <v>690</v>
      </c>
      <c r="H884" s="157">
        <v>-16.5</v>
      </c>
      <c r="I884" s="158"/>
      <c r="L884" s="154"/>
      <c r="M884" s="159"/>
      <c r="T884" s="160"/>
      <c r="AT884" s="155" t="s">
        <v>179</v>
      </c>
      <c r="AU884" s="155" t="s">
        <v>95</v>
      </c>
      <c r="AV884" s="13" t="s">
        <v>89</v>
      </c>
      <c r="AW884" s="13" t="s">
        <v>39</v>
      </c>
      <c r="AX884" s="13" t="s">
        <v>78</v>
      </c>
      <c r="AY884" s="155" t="s">
        <v>169</v>
      </c>
    </row>
    <row r="885" spans="2:51" s="13" customFormat="1" ht="12">
      <c r="B885" s="154"/>
      <c r="D885" s="148" t="s">
        <v>179</v>
      </c>
      <c r="E885" s="155" t="s">
        <v>34</v>
      </c>
      <c r="F885" s="156" t="s">
        <v>691</v>
      </c>
      <c r="H885" s="157">
        <v>-2.16</v>
      </c>
      <c r="I885" s="158"/>
      <c r="L885" s="154"/>
      <c r="M885" s="159"/>
      <c r="T885" s="160"/>
      <c r="AT885" s="155" t="s">
        <v>179</v>
      </c>
      <c r="AU885" s="155" t="s">
        <v>95</v>
      </c>
      <c r="AV885" s="13" t="s">
        <v>89</v>
      </c>
      <c r="AW885" s="13" t="s">
        <v>39</v>
      </c>
      <c r="AX885" s="13" t="s">
        <v>78</v>
      </c>
      <c r="AY885" s="155" t="s">
        <v>169</v>
      </c>
    </row>
    <row r="886" spans="2:51" s="13" customFormat="1" ht="12">
      <c r="B886" s="154"/>
      <c r="D886" s="148" t="s">
        <v>179</v>
      </c>
      <c r="E886" s="155" t="s">
        <v>34</v>
      </c>
      <c r="F886" s="156" t="s">
        <v>692</v>
      </c>
      <c r="H886" s="157">
        <v>31.646999999999998</v>
      </c>
      <c r="I886" s="158"/>
      <c r="L886" s="154"/>
      <c r="M886" s="159"/>
      <c r="T886" s="160"/>
      <c r="AT886" s="155" t="s">
        <v>179</v>
      </c>
      <c r="AU886" s="155" t="s">
        <v>95</v>
      </c>
      <c r="AV886" s="13" t="s">
        <v>89</v>
      </c>
      <c r="AW886" s="13" t="s">
        <v>39</v>
      </c>
      <c r="AX886" s="13" t="s">
        <v>78</v>
      </c>
      <c r="AY886" s="155" t="s">
        <v>169</v>
      </c>
    </row>
    <row r="887" spans="2:51" s="13" customFormat="1" ht="12">
      <c r="B887" s="154"/>
      <c r="D887" s="148" t="s">
        <v>179</v>
      </c>
      <c r="E887" s="155" t="s">
        <v>34</v>
      </c>
      <c r="F887" s="156" t="s">
        <v>693</v>
      </c>
      <c r="H887" s="157">
        <v>56.08</v>
      </c>
      <c r="I887" s="158"/>
      <c r="L887" s="154"/>
      <c r="M887" s="159"/>
      <c r="T887" s="160"/>
      <c r="AT887" s="155" t="s">
        <v>179</v>
      </c>
      <c r="AU887" s="155" t="s">
        <v>95</v>
      </c>
      <c r="AV887" s="13" t="s">
        <v>89</v>
      </c>
      <c r="AW887" s="13" t="s">
        <v>39</v>
      </c>
      <c r="AX887" s="13" t="s">
        <v>78</v>
      </c>
      <c r="AY887" s="155" t="s">
        <v>169</v>
      </c>
    </row>
    <row r="888" spans="2:51" s="13" customFormat="1" ht="12">
      <c r="B888" s="154"/>
      <c r="D888" s="148" t="s">
        <v>179</v>
      </c>
      <c r="E888" s="155" t="s">
        <v>34</v>
      </c>
      <c r="F888" s="156" t="s">
        <v>694</v>
      </c>
      <c r="H888" s="157">
        <v>-4.95</v>
      </c>
      <c r="I888" s="158"/>
      <c r="L888" s="154"/>
      <c r="M888" s="159"/>
      <c r="T888" s="160"/>
      <c r="AT888" s="155" t="s">
        <v>179</v>
      </c>
      <c r="AU888" s="155" t="s">
        <v>95</v>
      </c>
      <c r="AV888" s="13" t="s">
        <v>89</v>
      </c>
      <c r="AW888" s="13" t="s">
        <v>39</v>
      </c>
      <c r="AX888" s="13" t="s">
        <v>78</v>
      </c>
      <c r="AY888" s="155" t="s">
        <v>169</v>
      </c>
    </row>
    <row r="889" spans="2:51" s="13" customFormat="1" ht="12">
      <c r="B889" s="154"/>
      <c r="D889" s="148" t="s">
        <v>179</v>
      </c>
      <c r="E889" s="155" t="s">
        <v>34</v>
      </c>
      <c r="F889" s="156" t="s">
        <v>695</v>
      </c>
      <c r="H889" s="157">
        <v>38.415999999999997</v>
      </c>
      <c r="I889" s="158"/>
      <c r="L889" s="154"/>
      <c r="M889" s="159"/>
      <c r="T889" s="160"/>
      <c r="AT889" s="155" t="s">
        <v>179</v>
      </c>
      <c r="AU889" s="155" t="s">
        <v>95</v>
      </c>
      <c r="AV889" s="13" t="s">
        <v>89</v>
      </c>
      <c r="AW889" s="13" t="s">
        <v>39</v>
      </c>
      <c r="AX889" s="13" t="s">
        <v>78</v>
      </c>
      <c r="AY889" s="155" t="s">
        <v>169</v>
      </c>
    </row>
    <row r="890" spans="2:51" s="13" customFormat="1" ht="12">
      <c r="B890" s="154"/>
      <c r="D890" s="148" t="s">
        <v>179</v>
      </c>
      <c r="E890" s="155" t="s">
        <v>34</v>
      </c>
      <c r="F890" s="156" t="s">
        <v>696</v>
      </c>
      <c r="H890" s="157">
        <v>-1.7729999999999999</v>
      </c>
      <c r="I890" s="158"/>
      <c r="L890" s="154"/>
      <c r="M890" s="159"/>
      <c r="T890" s="160"/>
      <c r="AT890" s="155" t="s">
        <v>179</v>
      </c>
      <c r="AU890" s="155" t="s">
        <v>95</v>
      </c>
      <c r="AV890" s="13" t="s">
        <v>89</v>
      </c>
      <c r="AW890" s="13" t="s">
        <v>39</v>
      </c>
      <c r="AX890" s="13" t="s">
        <v>78</v>
      </c>
      <c r="AY890" s="155" t="s">
        <v>169</v>
      </c>
    </row>
    <row r="891" spans="2:51" s="13" customFormat="1" ht="12">
      <c r="B891" s="154"/>
      <c r="D891" s="148" t="s">
        <v>179</v>
      </c>
      <c r="E891" s="155" t="s">
        <v>34</v>
      </c>
      <c r="F891" s="156" t="s">
        <v>697</v>
      </c>
      <c r="H891" s="157">
        <v>57.668999999999997</v>
      </c>
      <c r="I891" s="158"/>
      <c r="L891" s="154"/>
      <c r="M891" s="159"/>
      <c r="T891" s="160"/>
      <c r="AT891" s="155" t="s">
        <v>179</v>
      </c>
      <c r="AU891" s="155" t="s">
        <v>95</v>
      </c>
      <c r="AV891" s="13" t="s">
        <v>89</v>
      </c>
      <c r="AW891" s="13" t="s">
        <v>39</v>
      </c>
      <c r="AX891" s="13" t="s">
        <v>78</v>
      </c>
      <c r="AY891" s="155" t="s">
        <v>169</v>
      </c>
    </row>
    <row r="892" spans="2:51" s="13" customFormat="1" ht="12">
      <c r="B892" s="154"/>
      <c r="D892" s="148" t="s">
        <v>179</v>
      </c>
      <c r="E892" s="155" t="s">
        <v>34</v>
      </c>
      <c r="F892" s="156" t="s">
        <v>694</v>
      </c>
      <c r="H892" s="157">
        <v>-4.95</v>
      </c>
      <c r="I892" s="158"/>
      <c r="L892" s="154"/>
      <c r="M892" s="159"/>
      <c r="T892" s="160"/>
      <c r="AT892" s="155" t="s">
        <v>179</v>
      </c>
      <c r="AU892" s="155" t="s">
        <v>95</v>
      </c>
      <c r="AV892" s="13" t="s">
        <v>89</v>
      </c>
      <c r="AW892" s="13" t="s">
        <v>39</v>
      </c>
      <c r="AX892" s="13" t="s">
        <v>78</v>
      </c>
      <c r="AY892" s="155" t="s">
        <v>169</v>
      </c>
    </row>
    <row r="893" spans="2:51" s="15" customFormat="1" ht="12">
      <c r="B893" s="182"/>
      <c r="D893" s="148" t="s">
        <v>179</v>
      </c>
      <c r="E893" s="183" t="s">
        <v>34</v>
      </c>
      <c r="F893" s="184" t="s">
        <v>453</v>
      </c>
      <c r="H893" s="185">
        <v>427.74700000000001</v>
      </c>
      <c r="I893" s="186"/>
      <c r="L893" s="182"/>
      <c r="M893" s="187"/>
      <c r="T893" s="188"/>
      <c r="AT893" s="183" t="s">
        <v>179</v>
      </c>
      <c r="AU893" s="183" t="s">
        <v>95</v>
      </c>
      <c r="AV893" s="15" t="s">
        <v>95</v>
      </c>
      <c r="AW893" s="15" t="s">
        <v>39</v>
      </c>
      <c r="AX893" s="15" t="s">
        <v>78</v>
      </c>
      <c r="AY893" s="183" t="s">
        <v>169</v>
      </c>
    </row>
    <row r="894" spans="2:51" s="12" customFormat="1" ht="12">
      <c r="B894" s="147"/>
      <c r="D894" s="148" t="s">
        <v>179</v>
      </c>
      <c r="E894" s="149" t="s">
        <v>34</v>
      </c>
      <c r="F894" s="150" t="s">
        <v>538</v>
      </c>
      <c r="H894" s="149" t="s">
        <v>34</v>
      </c>
      <c r="I894" s="151"/>
      <c r="L894" s="147"/>
      <c r="M894" s="152"/>
      <c r="T894" s="153"/>
      <c r="AT894" s="149" t="s">
        <v>179</v>
      </c>
      <c r="AU894" s="149" t="s">
        <v>95</v>
      </c>
      <c r="AV894" s="12" t="s">
        <v>83</v>
      </c>
      <c r="AW894" s="12" t="s">
        <v>39</v>
      </c>
      <c r="AX894" s="12" t="s">
        <v>78</v>
      </c>
      <c r="AY894" s="149" t="s">
        <v>169</v>
      </c>
    </row>
    <row r="895" spans="2:51" s="13" customFormat="1" ht="12">
      <c r="B895" s="154"/>
      <c r="D895" s="148" t="s">
        <v>179</v>
      </c>
      <c r="E895" s="155" t="s">
        <v>34</v>
      </c>
      <c r="F895" s="156" t="s">
        <v>698</v>
      </c>
      <c r="H895" s="157">
        <v>104.294</v>
      </c>
      <c r="I895" s="158"/>
      <c r="L895" s="154"/>
      <c r="M895" s="159"/>
      <c r="T895" s="160"/>
      <c r="AT895" s="155" t="s">
        <v>179</v>
      </c>
      <c r="AU895" s="155" t="s">
        <v>95</v>
      </c>
      <c r="AV895" s="13" t="s">
        <v>89</v>
      </c>
      <c r="AW895" s="13" t="s">
        <v>39</v>
      </c>
      <c r="AX895" s="13" t="s">
        <v>78</v>
      </c>
      <c r="AY895" s="155" t="s">
        <v>169</v>
      </c>
    </row>
    <row r="896" spans="2:51" s="13" customFormat="1" ht="12">
      <c r="B896" s="154"/>
      <c r="D896" s="148" t="s">
        <v>179</v>
      </c>
      <c r="E896" s="155" t="s">
        <v>34</v>
      </c>
      <c r="F896" s="156" t="s">
        <v>699</v>
      </c>
      <c r="H896" s="157">
        <v>-5.319</v>
      </c>
      <c r="I896" s="158"/>
      <c r="L896" s="154"/>
      <c r="M896" s="159"/>
      <c r="T896" s="160"/>
      <c r="AT896" s="155" t="s">
        <v>179</v>
      </c>
      <c r="AU896" s="155" t="s">
        <v>95</v>
      </c>
      <c r="AV896" s="13" t="s">
        <v>89</v>
      </c>
      <c r="AW896" s="13" t="s">
        <v>39</v>
      </c>
      <c r="AX896" s="13" t="s">
        <v>78</v>
      </c>
      <c r="AY896" s="155" t="s">
        <v>169</v>
      </c>
    </row>
    <row r="897" spans="2:51" s="13" customFormat="1" ht="12">
      <c r="B897" s="154"/>
      <c r="D897" s="148" t="s">
        <v>179</v>
      </c>
      <c r="E897" s="155" t="s">
        <v>34</v>
      </c>
      <c r="F897" s="156" t="s">
        <v>700</v>
      </c>
      <c r="H897" s="157">
        <v>-3.1520000000000001</v>
      </c>
      <c r="I897" s="158"/>
      <c r="L897" s="154"/>
      <c r="M897" s="159"/>
      <c r="T897" s="160"/>
      <c r="AT897" s="155" t="s">
        <v>179</v>
      </c>
      <c r="AU897" s="155" t="s">
        <v>95</v>
      </c>
      <c r="AV897" s="13" t="s">
        <v>89</v>
      </c>
      <c r="AW897" s="13" t="s">
        <v>39</v>
      </c>
      <c r="AX897" s="13" t="s">
        <v>78</v>
      </c>
      <c r="AY897" s="155" t="s">
        <v>169</v>
      </c>
    </row>
    <row r="898" spans="2:51" s="13" customFormat="1" ht="12">
      <c r="B898" s="154"/>
      <c r="D898" s="148" t="s">
        <v>179</v>
      </c>
      <c r="E898" s="155" t="s">
        <v>34</v>
      </c>
      <c r="F898" s="156" t="s">
        <v>701</v>
      </c>
      <c r="H898" s="157">
        <v>-11.558</v>
      </c>
      <c r="I898" s="158"/>
      <c r="L898" s="154"/>
      <c r="M898" s="159"/>
      <c r="T898" s="160"/>
      <c r="AT898" s="155" t="s">
        <v>179</v>
      </c>
      <c r="AU898" s="155" t="s">
        <v>95</v>
      </c>
      <c r="AV898" s="13" t="s">
        <v>89</v>
      </c>
      <c r="AW898" s="13" t="s">
        <v>39</v>
      </c>
      <c r="AX898" s="13" t="s">
        <v>78</v>
      </c>
      <c r="AY898" s="155" t="s">
        <v>169</v>
      </c>
    </row>
    <row r="899" spans="2:51" s="13" customFormat="1" ht="12">
      <c r="B899" s="154"/>
      <c r="D899" s="148" t="s">
        <v>179</v>
      </c>
      <c r="E899" s="155" t="s">
        <v>34</v>
      </c>
      <c r="F899" s="156" t="s">
        <v>702</v>
      </c>
      <c r="H899" s="157">
        <v>32.200000000000003</v>
      </c>
      <c r="I899" s="158"/>
      <c r="L899" s="154"/>
      <c r="M899" s="159"/>
      <c r="T899" s="160"/>
      <c r="AT899" s="155" t="s">
        <v>179</v>
      </c>
      <c r="AU899" s="155" t="s">
        <v>95</v>
      </c>
      <c r="AV899" s="13" t="s">
        <v>89</v>
      </c>
      <c r="AW899" s="13" t="s">
        <v>39</v>
      </c>
      <c r="AX899" s="13" t="s">
        <v>78</v>
      </c>
      <c r="AY899" s="155" t="s">
        <v>169</v>
      </c>
    </row>
    <row r="900" spans="2:51" s="13" customFormat="1" ht="12">
      <c r="B900" s="154"/>
      <c r="D900" s="148" t="s">
        <v>179</v>
      </c>
      <c r="E900" s="155" t="s">
        <v>34</v>
      </c>
      <c r="F900" s="156" t="s">
        <v>703</v>
      </c>
      <c r="H900" s="157">
        <v>39.590000000000003</v>
      </c>
      <c r="I900" s="158"/>
      <c r="L900" s="154"/>
      <c r="M900" s="159"/>
      <c r="T900" s="160"/>
      <c r="AT900" s="155" t="s">
        <v>179</v>
      </c>
      <c r="AU900" s="155" t="s">
        <v>95</v>
      </c>
      <c r="AV900" s="13" t="s">
        <v>89</v>
      </c>
      <c r="AW900" s="13" t="s">
        <v>39</v>
      </c>
      <c r="AX900" s="13" t="s">
        <v>78</v>
      </c>
      <c r="AY900" s="155" t="s">
        <v>169</v>
      </c>
    </row>
    <row r="901" spans="2:51" s="13" customFormat="1" ht="12">
      <c r="B901" s="154"/>
      <c r="D901" s="148" t="s">
        <v>179</v>
      </c>
      <c r="E901" s="155" t="s">
        <v>34</v>
      </c>
      <c r="F901" s="156" t="s">
        <v>704</v>
      </c>
      <c r="H901" s="157">
        <v>-7.2320000000000002</v>
      </c>
      <c r="I901" s="158"/>
      <c r="L901" s="154"/>
      <c r="M901" s="159"/>
      <c r="T901" s="160"/>
      <c r="AT901" s="155" t="s">
        <v>179</v>
      </c>
      <c r="AU901" s="155" t="s">
        <v>95</v>
      </c>
      <c r="AV901" s="13" t="s">
        <v>89</v>
      </c>
      <c r="AW901" s="13" t="s">
        <v>39</v>
      </c>
      <c r="AX901" s="13" t="s">
        <v>78</v>
      </c>
      <c r="AY901" s="155" t="s">
        <v>169</v>
      </c>
    </row>
    <row r="902" spans="2:51" s="13" customFormat="1" ht="12">
      <c r="B902" s="154"/>
      <c r="D902" s="148" t="s">
        <v>179</v>
      </c>
      <c r="E902" s="155" t="s">
        <v>34</v>
      </c>
      <c r="F902" s="156" t="s">
        <v>696</v>
      </c>
      <c r="H902" s="157">
        <v>-1.7729999999999999</v>
      </c>
      <c r="I902" s="158"/>
      <c r="L902" s="154"/>
      <c r="M902" s="159"/>
      <c r="T902" s="160"/>
      <c r="AT902" s="155" t="s">
        <v>179</v>
      </c>
      <c r="AU902" s="155" t="s">
        <v>95</v>
      </c>
      <c r="AV902" s="13" t="s">
        <v>89</v>
      </c>
      <c r="AW902" s="13" t="s">
        <v>39</v>
      </c>
      <c r="AX902" s="13" t="s">
        <v>78</v>
      </c>
      <c r="AY902" s="155" t="s">
        <v>169</v>
      </c>
    </row>
    <row r="903" spans="2:51" s="13" customFormat="1" ht="12">
      <c r="B903" s="154"/>
      <c r="D903" s="148" t="s">
        <v>179</v>
      </c>
      <c r="E903" s="155" t="s">
        <v>34</v>
      </c>
      <c r="F903" s="156" t="s">
        <v>705</v>
      </c>
      <c r="H903" s="157">
        <v>119.732</v>
      </c>
      <c r="I903" s="158"/>
      <c r="L903" s="154"/>
      <c r="M903" s="159"/>
      <c r="T903" s="160"/>
      <c r="AT903" s="155" t="s">
        <v>179</v>
      </c>
      <c r="AU903" s="155" t="s">
        <v>95</v>
      </c>
      <c r="AV903" s="13" t="s">
        <v>89</v>
      </c>
      <c r="AW903" s="13" t="s">
        <v>39</v>
      </c>
      <c r="AX903" s="13" t="s">
        <v>78</v>
      </c>
      <c r="AY903" s="155" t="s">
        <v>169</v>
      </c>
    </row>
    <row r="904" spans="2:51" s="13" customFormat="1" ht="12">
      <c r="B904" s="154"/>
      <c r="D904" s="148" t="s">
        <v>179</v>
      </c>
      <c r="E904" s="155" t="s">
        <v>34</v>
      </c>
      <c r="F904" s="156" t="s">
        <v>696</v>
      </c>
      <c r="H904" s="157">
        <v>-1.7729999999999999</v>
      </c>
      <c r="I904" s="158"/>
      <c r="L904" s="154"/>
      <c r="M904" s="159"/>
      <c r="T904" s="160"/>
      <c r="AT904" s="155" t="s">
        <v>179</v>
      </c>
      <c r="AU904" s="155" t="s">
        <v>95</v>
      </c>
      <c r="AV904" s="13" t="s">
        <v>89</v>
      </c>
      <c r="AW904" s="13" t="s">
        <v>39</v>
      </c>
      <c r="AX904" s="13" t="s">
        <v>78</v>
      </c>
      <c r="AY904" s="155" t="s">
        <v>169</v>
      </c>
    </row>
    <row r="905" spans="2:51" s="13" customFormat="1" ht="12">
      <c r="B905" s="154"/>
      <c r="D905" s="148" t="s">
        <v>179</v>
      </c>
      <c r="E905" s="155" t="s">
        <v>34</v>
      </c>
      <c r="F905" s="156" t="s">
        <v>706</v>
      </c>
      <c r="H905" s="157">
        <v>-10.305999999999999</v>
      </c>
      <c r="I905" s="158"/>
      <c r="L905" s="154"/>
      <c r="M905" s="159"/>
      <c r="T905" s="160"/>
      <c r="AT905" s="155" t="s">
        <v>179</v>
      </c>
      <c r="AU905" s="155" t="s">
        <v>95</v>
      </c>
      <c r="AV905" s="13" t="s">
        <v>89</v>
      </c>
      <c r="AW905" s="13" t="s">
        <v>39</v>
      </c>
      <c r="AX905" s="13" t="s">
        <v>78</v>
      </c>
      <c r="AY905" s="155" t="s">
        <v>169</v>
      </c>
    </row>
    <row r="906" spans="2:51" s="13" customFormat="1" ht="12">
      <c r="B906" s="154"/>
      <c r="D906" s="148" t="s">
        <v>179</v>
      </c>
      <c r="E906" s="155" t="s">
        <v>34</v>
      </c>
      <c r="F906" s="156" t="s">
        <v>707</v>
      </c>
      <c r="H906" s="157">
        <v>121.509</v>
      </c>
      <c r="I906" s="158"/>
      <c r="L906" s="154"/>
      <c r="M906" s="159"/>
      <c r="T906" s="160"/>
      <c r="AT906" s="155" t="s">
        <v>179</v>
      </c>
      <c r="AU906" s="155" t="s">
        <v>95</v>
      </c>
      <c r="AV906" s="13" t="s">
        <v>89</v>
      </c>
      <c r="AW906" s="13" t="s">
        <v>39</v>
      </c>
      <c r="AX906" s="13" t="s">
        <v>78</v>
      </c>
      <c r="AY906" s="155" t="s">
        <v>169</v>
      </c>
    </row>
    <row r="907" spans="2:51" s="13" customFormat="1" ht="12">
      <c r="B907" s="154"/>
      <c r="D907" s="148" t="s">
        <v>179</v>
      </c>
      <c r="E907" s="155" t="s">
        <v>34</v>
      </c>
      <c r="F907" s="156" t="s">
        <v>696</v>
      </c>
      <c r="H907" s="157">
        <v>-1.7729999999999999</v>
      </c>
      <c r="I907" s="158"/>
      <c r="L907" s="154"/>
      <c r="M907" s="159"/>
      <c r="T907" s="160"/>
      <c r="AT907" s="155" t="s">
        <v>179</v>
      </c>
      <c r="AU907" s="155" t="s">
        <v>95</v>
      </c>
      <c r="AV907" s="13" t="s">
        <v>89</v>
      </c>
      <c r="AW907" s="13" t="s">
        <v>39</v>
      </c>
      <c r="AX907" s="13" t="s">
        <v>78</v>
      </c>
      <c r="AY907" s="155" t="s">
        <v>169</v>
      </c>
    </row>
    <row r="908" spans="2:51" s="13" customFormat="1" ht="12">
      <c r="B908" s="154"/>
      <c r="D908" s="148" t="s">
        <v>179</v>
      </c>
      <c r="E908" s="155" t="s">
        <v>34</v>
      </c>
      <c r="F908" s="156" t="s">
        <v>708</v>
      </c>
      <c r="H908" s="157">
        <v>35.573</v>
      </c>
      <c r="I908" s="158"/>
      <c r="L908" s="154"/>
      <c r="M908" s="159"/>
      <c r="T908" s="160"/>
      <c r="AT908" s="155" t="s">
        <v>179</v>
      </c>
      <c r="AU908" s="155" t="s">
        <v>95</v>
      </c>
      <c r="AV908" s="13" t="s">
        <v>89</v>
      </c>
      <c r="AW908" s="13" t="s">
        <v>39</v>
      </c>
      <c r="AX908" s="13" t="s">
        <v>78</v>
      </c>
      <c r="AY908" s="155" t="s">
        <v>169</v>
      </c>
    </row>
    <row r="909" spans="2:51" s="13" customFormat="1" ht="12">
      <c r="B909" s="154"/>
      <c r="D909" s="148" t="s">
        <v>179</v>
      </c>
      <c r="E909" s="155" t="s">
        <v>34</v>
      </c>
      <c r="F909" s="156" t="s">
        <v>709</v>
      </c>
      <c r="H909" s="157">
        <v>-4.5439999999999996</v>
      </c>
      <c r="I909" s="158"/>
      <c r="L909" s="154"/>
      <c r="M909" s="159"/>
      <c r="T909" s="160"/>
      <c r="AT909" s="155" t="s">
        <v>179</v>
      </c>
      <c r="AU909" s="155" t="s">
        <v>95</v>
      </c>
      <c r="AV909" s="13" t="s">
        <v>89</v>
      </c>
      <c r="AW909" s="13" t="s">
        <v>39</v>
      </c>
      <c r="AX909" s="13" t="s">
        <v>78</v>
      </c>
      <c r="AY909" s="155" t="s">
        <v>169</v>
      </c>
    </row>
    <row r="910" spans="2:51" s="13" customFormat="1" ht="12">
      <c r="B910" s="154"/>
      <c r="D910" s="148" t="s">
        <v>179</v>
      </c>
      <c r="E910" s="155" t="s">
        <v>34</v>
      </c>
      <c r="F910" s="156" t="s">
        <v>710</v>
      </c>
      <c r="H910" s="157">
        <v>95.91</v>
      </c>
      <c r="I910" s="158"/>
      <c r="L910" s="154"/>
      <c r="M910" s="159"/>
      <c r="T910" s="160"/>
      <c r="AT910" s="155" t="s">
        <v>179</v>
      </c>
      <c r="AU910" s="155" t="s">
        <v>95</v>
      </c>
      <c r="AV910" s="13" t="s">
        <v>89</v>
      </c>
      <c r="AW910" s="13" t="s">
        <v>39</v>
      </c>
      <c r="AX910" s="13" t="s">
        <v>78</v>
      </c>
      <c r="AY910" s="155" t="s">
        <v>169</v>
      </c>
    </row>
    <row r="911" spans="2:51" s="13" customFormat="1" ht="12">
      <c r="B911" s="154"/>
      <c r="D911" s="148" t="s">
        <v>179</v>
      </c>
      <c r="E911" s="155" t="s">
        <v>34</v>
      </c>
      <c r="F911" s="156" t="s">
        <v>711</v>
      </c>
      <c r="H911" s="157">
        <v>5.0940000000000003</v>
      </c>
      <c r="I911" s="158"/>
      <c r="L911" s="154"/>
      <c r="M911" s="159"/>
      <c r="T911" s="160"/>
      <c r="AT911" s="155" t="s">
        <v>179</v>
      </c>
      <c r="AU911" s="155" t="s">
        <v>95</v>
      </c>
      <c r="AV911" s="13" t="s">
        <v>89</v>
      </c>
      <c r="AW911" s="13" t="s">
        <v>39</v>
      </c>
      <c r="AX911" s="13" t="s">
        <v>78</v>
      </c>
      <c r="AY911" s="155" t="s">
        <v>169</v>
      </c>
    </row>
    <row r="912" spans="2:51" s="13" customFormat="1" ht="12">
      <c r="B912" s="154"/>
      <c r="D912" s="148" t="s">
        <v>179</v>
      </c>
      <c r="E912" s="155" t="s">
        <v>34</v>
      </c>
      <c r="F912" s="156" t="s">
        <v>696</v>
      </c>
      <c r="H912" s="157">
        <v>-1.7729999999999999</v>
      </c>
      <c r="I912" s="158"/>
      <c r="L912" s="154"/>
      <c r="M912" s="159"/>
      <c r="T912" s="160"/>
      <c r="AT912" s="155" t="s">
        <v>179</v>
      </c>
      <c r="AU912" s="155" t="s">
        <v>95</v>
      </c>
      <c r="AV912" s="13" t="s">
        <v>89</v>
      </c>
      <c r="AW912" s="13" t="s">
        <v>39</v>
      </c>
      <c r="AX912" s="13" t="s">
        <v>78</v>
      </c>
      <c r="AY912" s="155" t="s">
        <v>169</v>
      </c>
    </row>
    <row r="913" spans="2:51" s="13" customFormat="1" ht="12">
      <c r="B913" s="154"/>
      <c r="D913" s="148" t="s">
        <v>179</v>
      </c>
      <c r="E913" s="155" t="s">
        <v>34</v>
      </c>
      <c r="F913" s="156" t="s">
        <v>712</v>
      </c>
      <c r="H913" s="157">
        <v>7.6280000000000001</v>
      </c>
      <c r="I913" s="158"/>
      <c r="L913" s="154"/>
      <c r="M913" s="159"/>
      <c r="T913" s="160"/>
      <c r="AT913" s="155" t="s">
        <v>179</v>
      </c>
      <c r="AU913" s="155" t="s">
        <v>95</v>
      </c>
      <c r="AV913" s="13" t="s">
        <v>89</v>
      </c>
      <c r="AW913" s="13" t="s">
        <v>39</v>
      </c>
      <c r="AX913" s="13" t="s">
        <v>78</v>
      </c>
      <c r="AY913" s="155" t="s">
        <v>169</v>
      </c>
    </row>
    <row r="914" spans="2:51" s="13" customFormat="1" ht="12">
      <c r="B914" s="154"/>
      <c r="D914" s="148" t="s">
        <v>179</v>
      </c>
      <c r="E914" s="155" t="s">
        <v>34</v>
      </c>
      <c r="F914" s="156" t="s">
        <v>713</v>
      </c>
      <c r="H914" s="157">
        <v>9.7129999999999992</v>
      </c>
      <c r="I914" s="158"/>
      <c r="L914" s="154"/>
      <c r="M914" s="159"/>
      <c r="T914" s="160"/>
      <c r="AT914" s="155" t="s">
        <v>179</v>
      </c>
      <c r="AU914" s="155" t="s">
        <v>95</v>
      </c>
      <c r="AV914" s="13" t="s">
        <v>89</v>
      </c>
      <c r="AW914" s="13" t="s">
        <v>39</v>
      </c>
      <c r="AX914" s="13" t="s">
        <v>78</v>
      </c>
      <c r="AY914" s="155" t="s">
        <v>169</v>
      </c>
    </row>
    <row r="915" spans="2:51" s="13" customFormat="1" ht="12">
      <c r="B915" s="154"/>
      <c r="D915" s="148" t="s">
        <v>179</v>
      </c>
      <c r="E915" s="155" t="s">
        <v>34</v>
      </c>
      <c r="F915" s="156" t="s">
        <v>714</v>
      </c>
      <c r="H915" s="157">
        <v>33.44</v>
      </c>
      <c r="I915" s="158"/>
      <c r="L915" s="154"/>
      <c r="M915" s="159"/>
      <c r="T915" s="160"/>
      <c r="AT915" s="155" t="s">
        <v>179</v>
      </c>
      <c r="AU915" s="155" t="s">
        <v>95</v>
      </c>
      <c r="AV915" s="13" t="s">
        <v>89</v>
      </c>
      <c r="AW915" s="13" t="s">
        <v>39</v>
      </c>
      <c r="AX915" s="13" t="s">
        <v>78</v>
      </c>
      <c r="AY915" s="155" t="s">
        <v>169</v>
      </c>
    </row>
    <row r="916" spans="2:51" s="13" customFormat="1" ht="12">
      <c r="B916" s="154"/>
      <c r="D916" s="148" t="s">
        <v>179</v>
      </c>
      <c r="E916" s="155" t="s">
        <v>34</v>
      </c>
      <c r="F916" s="156" t="s">
        <v>715</v>
      </c>
      <c r="H916" s="157">
        <v>-1.5760000000000001</v>
      </c>
      <c r="I916" s="158"/>
      <c r="L916" s="154"/>
      <c r="M916" s="159"/>
      <c r="T916" s="160"/>
      <c r="AT916" s="155" t="s">
        <v>179</v>
      </c>
      <c r="AU916" s="155" t="s">
        <v>95</v>
      </c>
      <c r="AV916" s="13" t="s">
        <v>89</v>
      </c>
      <c r="AW916" s="13" t="s">
        <v>39</v>
      </c>
      <c r="AX916" s="13" t="s">
        <v>78</v>
      </c>
      <c r="AY916" s="155" t="s">
        <v>169</v>
      </c>
    </row>
    <row r="917" spans="2:51" s="12" customFormat="1" ht="12">
      <c r="B917" s="147"/>
      <c r="D917" s="148" t="s">
        <v>179</v>
      </c>
      <c r="E917" s="149" t="s">
        <v>34</v>
      </c>
      <c r="F917" s="150" t="s">
        <v>716</v>
      </c>
      <c r="H917" s="149" t="s">
        <v>34</v>
      </c>
      <c r="I917" s="151"/>
      <c r="L917" s="147"/>
      <c r="M917" s="152"/>
      <c r="T917" s="153"/>
      <c r="AT917" s="149" t="s">
        <v>179</v>
      </c>
      <c r="AU917" s="149" t="s">
        <v>95</v>
      </c>
      <c r="AV917" s="12" t="s">
        <v>83</v>
      </c>
      <c r="AW917" s="12" t="s">
        <v>39</v>
      </c>
      <c r="AX917" s="12" t="s">
        <v>78</v>
      </c>
      <c r="AY917" s="149" t="s">
        <v>169</v>
      </c>
    </row>
    <row r="918" spans="2:51" s="13" customFormat="1" ht="12">
      <c r="B918" s="154"/>
      <c r="D918" s="148" t="s">
        <v>179</v>
      </c>
      <c r="E918" s="155" t="s">
        <v>34</v>
      </c>
      <c r="F918" s="156" t="s">
        <v>717</v>
      </c>
      <c r="H918" s="157">
        <v>18.923999999999999</v>
      </c>
      <c r="I918" s="158"/>
      <c r="L918" s="154"/>
      <c r="M918" s="159"/>
      <c r="T918" s="160"/>
      <c r="AT918" s="155" t="s">
        <v>179</v>
      </c>
      <c r="AU918" s="155" t="s">
        <v>95</v>
      </c>
      <c r="AV918" s="13" t="s">
        <v>89</v>
      </c>
      <c r="AW918" s="13" t="s">
        <v>39</v>
      </c>
      <c r="AX918" s="13" t="s">
        <v>78</v>
      </c>
      <c r="AY918" s="155" t="s">
        <v>169</v>
      </c>
    </row>
    <row r="919" spans="2:51" s="13" customFormat="1" ht="12">
      <c r="B919" s="154"/>
      <c r="D919" s="148" t="s">
        <v>179</v>
      </c>
      <c r="E919" s="155" t="s">
        <v>34</v>
      </c>
      <c r="F919" s="156" t="s">
        <v>686</v>
      </c>
      <c r="H919" s="157">
        <v>-1.1819999999999999</v>
      </c>
      <c r="I919" s="158"/>
      <c r="L919" s="154"/>
      <c r="M919" s="159"/>
      <c r="T919" s="160"/>
      <c r="AT919" s="155" t="s">
        <v>179</v>
      </c>
      <c r="AU919" s="155" t="s">
        <v>95</v>
      </c>
      <c r="AV919" s="13" t="s">
        <v>89</v>
      </c>
      <c r="AW919" s="13" t="s">
        <v>39</v>
      </c>
      <c r="AX919" s="13" t="s">
        <v>78</v>
      </c>
      <c r="AY919" s="155" t="s">
        <v>169</v>
      </c>
    </row>
    <row r="920" spans="2:51" s="13" customFormat="1" ht="12">
      <c r="B920" s="154"/>
      <c r="D920" s="148" t="s">
        <v>179</v>
      </c>
      <c r="E920" s="155" t="s">
        <v>34</v>
      </c>
      <c r="F920" s="156" t="s">
        <v>718</v>
      </c>
      <c r="H920" s="157">
        <v>18.923999999999999</v>
      </c>
      <c r="I920" s="158"/>
      <c r="L920" s="154"/>
      <c r="M920" s="159"/>
      <c r="T920" s="160"/>
      <c r="AT920" s="155" t="s">
        <v>179</v>
      </c>
      <c r="AU920" s="155" t="s">
        <v>95</v>
      </c>
      <c r="AV920" s="13" t="s">
        <v>89</v>
      </c>
      <c r="AW920" s="13" t="s">
        <v>39</v>
      </c>
      <c r="AX920" s="13" t="s">
        <v>78</v>
      </c>
      <c r="AY920" s="155" t="s">
        <v>169</v>
      </c>
    </row>
    <row r="921" spans="2:51" s="13" customFormat="1" ht="12">
      <c r="B921" s="154"/>
      <c r="D921" s="148" t="s">
        <v>179</v>
      </c>
      <c r="E921" s="155" t="s">
        <v>34</v>
      </c>
      <c r="F921" s="156" t="s">
        <v>686</v>
      </c>
      <c r="H921" s="157">
        <v>-1.1819999999999999</v>
      </c>
      <c r="I921" s="158"/>
      <c r="L921" s="154"/>
      <c r="M921" s="159"/>
      <c r="T921" s="160"/>
      <c r="AT921" s="155" t="s">
        <v>179</v>
      </c>
      <c r="AU921" s="155" t="s">
        <v>95</v>
      </c>
      <c r="AV921" s="13" t="s">
        <v>89</v>
      </c>
      <c r="AW921" s="13" t="s">
        <v>39</v>
      </c>
      <c r="AX921" s="13" t="s">
        <v>78</v>
      </c>
      <c r="AY921" s="155" t="s">
        <v>169</v>
      </c>
    </row>
    <row r="922" spans="2:51" s="13" customFormat="1" ht="12">
      <c r="B922" s="154"/>
      <c r="D922" s="148" t="s">
        <v>179</v>
      </c>
      <c r="E922" s="155" t="s">
        <v>34</v>
      </c>
      <c r="F922" s="156" t="s">
        <v>719</v>
      </c>
      <c r="H922" s="157">
        <v>22.495999999999999</v>
      </c>
      <c r="I922" s="158"/>
      <c r="L922" s="154"/>
      <c r="M922" s="159"/>
      <c r="T922" s="160"/>
      <c r="AT922" s="155" t="s">
        <v>179</v>
      </c>
      <c r="AU922" s="155" t="s">
        <v>95</v>
      </c>
      <c r="AV922" s="13" t="s">
        <v>89</v>
      </c>
      <c r="AW922" s="13" t="s">
        <v>39</v>
      </c>
      <c r="AX922" s="13" t="s">
        <v>78</v>
      </c>
      <c r="AY922" s="155" t="s">
        <v>169</v>
      </c>
    </row>
    <row r="923" spans="2:51" s="13" customFormat="1" ht="12">
      <c r="B923" s="154"/>
      <c r="D923" s="148" t="s">
        <v>179</v>
      </c>
      <c r="E923" s="155" t="s">
        <v>34</v>
      </c>
      <c r="F923" s="156" t="s">
        <v>715</v>
      </c>
      <c r="H923" s="157">
        <v>-1.5760000000000001</v>
      </c>
      <c r="I923" s="158"/>
      <c r="L923" s="154"/>
      <c r="M923" s="159"/>
      <c r="T923" s="160"/>
      <c r="AT923" s="155" t="s">
        <v>179</v>
      </c>
      <c r="AU923" s="155" t="s">
        <v>95</v>
      </c>
      <c r="AV923" s="13" t="s">
        <v>89</v>
      </c>
      <c r="AW923" s="13" t="s">
        <v>39</v>
      </c>
      <c r="AX923" s="13" t="s">
        <v>78</v>
      </c>
      <c r="AY923" s="155" t="s">
        <v>169</v>
      </c>
    </row>
    <row r="924" spans="2:51" s="13" customFormat="1" ht="12">
      <c r="B924" s="154"/>
      <c r="D924" s="148" t="s">
        <v>179</v>
      </c>
      <c r="E924" s="155" t="s">
        <v>34</v>
      </c>
      <c r="F924" s="156" t="s">
        <v>720</v>
      </c>
      <c r="H924" s="157">
        <v>-2.3180000000000001</v>
      </c>
      <c r="I924" s="158"/>
      <c r="L924" s="154"/>
      <c r="M924" s="159"/>
      <c r="T924" s="160"/>
      <c r="AT924" s="155" t="s">
        <v>179</v>
      </c>
      <c r="AU924" s="155" t="s">
        <v>95</v>
      </c>
      <c r="AV924" s="13" t="s">
        <v>89</v>
      </c>
      <c r="AW924" s="13" t="s">
        <v>39</v>
      </c>
      <c r="AX924" s="13" t="s">
        <v>78</v>
      </c>
      <c r="AY924" s="155" t="s">
        <v>169</v>
      </c>
    </row>
    <row r="925" spans="2:51" s="13" customFormat="1" ht="12">
      <c r="B925" s="154"/>
      <c r="D925" s="148" t="s">
        <v>179</v>
      </c>
      <c r="E925" s="155" t="s">
        <v>34</v>
      </c>
      <c r="F925" s="156" t="s">
        <v>721</v>
      </c>
      <c r="H925" s="157">
        <v>26.295999999999999</v>
      </c>
      <c r="I925" s="158"/>
      <c r="L925" s="154"/>
      <c r="M925" s="159"/>
      <c r="T925" s="160"/>
      <c r="AT925" s="155" t="s">
        <v>179</v>
      </c>
      <c r="AU925" s="155" t="s">
        <v>95</v>
      </c>
      <c r="AV925" s="13" t="s">
        <v>89</v>
      </c>
      <c r="AW925" s="13" t="s">
        <v>39</v>
      </c>
      <c r="AX925" s="13" t="s">
        <v>78</v>
      </c>
      <c r="AY925" s="155" t="s">
        <v>169</v>
      </c>
    </row>
    <row r="926" spans="2:51" s="13" customFormat="1" ht="12">
      <c r="B926" s="154"/>
      <c r="D926" s="148" t="s">
        <v>179</v>
      </c>
      <c r="E926" s="155" t="s">
        <v>34</v>
      </c>
      <c r="F926" s="156" t="s">
        <v>722</v>
      </c>
      <c r="H926" s="157">
        <v>-0.71499999999999997</v>
      </c>
      <c r="I926" s="158"/>
      <c r="L926" s="154"/>
      <c r="M926" s="159"/>
      <c r="T926" s="160"/>
      <c r="AT926" s="155" t="s">
        <v>179</v>
      </c>
      <c r="AU926" s="155" t="s">
        <v>95</v>
      </c>
      <c r="AV926" s="13" t="s">
        <v>89</v>
      </c>
      <c r="AW926" s="13" t="s">
        <v>39</v>
      </c>
      <c r="AX926" s="13" t="s">
        <v>78</v>
      </c>
      <c r="AY926" s="155" t="s">
        <v>169</v>
      </c>
    </row>
    <row r="927" spans="2:51" s="13" customFormat="1" ht="12">
      <c r="B927" s="154"/>
      <c r="D927" s="148" t="s">
        <v>179</v>
      </c>
      <c r="E927" s="155" t="s">
        <v>34</v>
      </c>
      <c r="F927" s="156" t="s">
        <v>720</v>
      </c>
      <c r="H927" s="157">
        <v>-2.3180000000000001</v>
      </c>
      <c r="I927" s="158"/>
      <c r="L927" s="154"/>
      <c r="M927" s="159"/>
      <c r="T927" s="160"/>
      <c r="AT927" s="155" t="s">
        <v>179</v>
      </c>
      <c r="AU927" s="155" t="s">
        <v>95</v>
      </c>
      <c r="AV927" s="13" t="s">
        <v>89</v>
      </c>
      <c r="AW927" s="13" t="s">
        <v>39</v>
      </c>
      <c r="AX927" s="13" t="s">
        <v>78</v>
      </c>
      <c r="AY927" s="155" t="s">
        <v>169</v>
      </c>
    </row>
    <row r="928" spans="2:51" s="13" customFormat="1" ht="12">
      <c r="B928" s="154"/>
      <c r="D928" s="148" t="s">
        <v>179</v>
      </c>
      <c r="E928" s="155" t="s">
        <v>34</v>
      </c>
      <c r="F928" s="156" t="s">
        <v>723</v>
      </c>
      <c r="H928" s="157">
        <v>17.251999999999999</v>
      </c>
      <c r="I928" s="158"/>
      <c r="L928" s="154"/>
      <c r="M928" s="159"/>
      <c r="T928" s="160"/>
      <c r="AT928" s="155" t="s">
        <v>179</v>
      </c>
      <c r="AU928" s="155" t="s">
        <v>95</v>
      </c>
      <c r="AV928" s="13" t="s">
        <v>89</v>
      </c>
      <c r="AW928" s="13" t="s">
        <v>39</v>
      </c>
      <c r="AX928" s="13" t="s">
        <v>78</v>
      </c>
      <c r="AY928" s="155" t="s">
        <v>169</v>
      </c>
    </row>
    <row r="929" spans="2:51" s="13" customFormat="1" ht="12">
      <c r="B929" s="154"/>
      <c r="D929" s="148" t="s">
        <v>179</v>
      </c>
      <c r="E929" s="155" t="s">
        <v>34</v>
      </c>
      <c r="F929" s="156" t="s">
        <v>686</v>
      </c>
      <c r="H929" s="157">
        <v>-1.1819999999999999</v>
      </c>
      <c r="I929" s="158"/>
      <c r="L929" s="154"/>
      <c r="M929" s="159"/>
      <c r="T929" s="160"/>
      <c r="AT929" s="155" t="s">
        <v>179</v>
      </c>
      <c r="AU929" s="155" t="s">
        <v>95</v>
      </c>
      <c r="AV929" s="13" t="s">
        <v>89</v>
      </c>
      <c r="AW929" s="13" t="s">
        <v>39</v>
      </c>
      <c r="AX929" s="13" t="s">
        <v>78</v>
      </c>
      <c r="AY929" s="155" t="s">
        <v>169</v>
      </c>
    </row>
    <row r="930" spans="2:51" s="13" customFormat="1" ht="12">
      <c r="B930" s="154"/>
      <c r="D930" s="148" t="s">
        <v>179</v>
      </c>
      <c r="E930" s="155" t="s">
        <v>34</v>
      </c>
      <c r="F930" s="156" t="s">
        <v>724</v>
      </c>
      <c r="H930" s="157">
        <v>-0.6</v>
      </c>
      <c r="I930" s="158"/>
      <c r="L930" s="154"/>
      <c r="M930" s="159"/>
      <c r="T930" s="160"/>
      <c r="AT930" s="155" t="s">
        <v>179</v>
      </c>
      <c r="AU930" s="155" t="s">
        <v>95</v>
      </c>
      <c r="AV930" s="13" t="s">
        <v>89</v>
      </c>
      <c r="AW930" s="13" t="s">
        <v>39</v>
      </c>
      <c r="AX930" s="13" t="s">
        <v>78</v>
      </c>
      <c r="AY930" s="155" t="s">
        <v>169</v>
      </c>
    </row>
    <row r="931" spans="2:51" s="13" customFormat="1" ht="12">
      <c r="B931" s="154"/>
      <c r="D931" s="148" t="s">
        <v>179</v>
      </c>
      <c r="E931" s="155" t="s">
        <v>34</v>
      </c>
      <c r="F931" s="156" t="s">
        <v>725</v>
      </c>
      <c r="H931" s="157">
        <v>17.251999999999999</v>
      </c>
      <c r="I931" s="158"/>
      <c r="L931" s="154"/>
      <c r="M931" s="159"/>
      <c r="T931" s="160"/>
      <c r="AT931" s="155" t="s">
        <v>179</v>
      </c>
      <c r="AU931" s="155" t="s">
        <v>95</v>
      </c>
      <c r="AV931" s="13" t="s">
        <v>89</v>
      </c>
      <c r="AW931" s="13" t="s">
        <v>39</v>
      </c>
      <c r="AX931" s="13" t="s">
        <v>78</v>
      </c>
      <c r="AY931" s="155" t="s">
        <v>169</v>
      </c>
    </row>
    <row r="932" spans="2:51" s="13" customFormat="1" ht="12">
      <c r="B932" s="154"/>
      <c r="D932" s="148" t="s">
        <v>179</v>
      </c>
      <c r="E932" s="155" t="s">
        <v>34</v>
      </c>
      <c r="F932" s="156" t="s">
        <v>686</v>
      </c>
      <c r="H932" s="157">
        <v>-1.1819999999999999</v>
      </c>
      <c r="I932" s="158"/>
      <c r="L932" s="154"/>
      <c r="M932" s="159"/>
      <c r="T932" s="160"/>
      <c r="AT932" s="155" t="s">
        <v>179</v>
      </c>
      <c r="AU932" s="155" t="s">
        <v>95</v>
      </c>
      <c r="AV932" s="13" t="s">
        <v>89</v>
      </c>
      <c r="AW932" s="13" t="s">
        <v>39</v>
      </c>
      <c r="AX932" s="13" t="s">
        <v>78</v>
      </c>
      <c r="AY932" s="155" t="s">
        <v>169</v>
      </c>
    </row>
    <row r="933" spans="2:51" s="15" customFormat="1" ht="12">
      <c r="B933" s="182"/>
      <c r="D933" s="148" t="s">
        <v>179</v>
      </c>
      <c r="E933" s="183" t="s">
        <v>34</v>
      </c>
      <c r="F933" s="184" t="s">
        <v>453</v>
      </c>
      <c r="H933" s="185">
        <v>662.79299999999955</v>
      </c>
      <c r="I933" s="186"/>
      <c r="L933" s="182"/>
      <c r="M933" s="187"/>
      <c r="T933" s="188"/>
      <c r="AT933" s="183" t="s">
        <v>179</v>
      </c>
      <c r="AU933" s="183" t="s">
        <v>95</v>
      </c>
      <c r="AV933" s="15" t="s">
        <v>95</v>
      </c>
      <c r="AW933" s="15" t="s">
        <v>39</v>
      </c>
      <c r="AX933" s="15" t="s">
        <v>78</v>
      </c>
      <c r="AY933" s="183" t="s">
        <v>169</v>
      </c>
    </row>
    <row r="934" spans="2:51" s="13" customFormat="1" ht="36">
      <c r="B934" s="154"/>
      <c r="D934" s="148" t="s">
        <v>179</v>
      </c>
      <c r="E934" s="155" t="s">
        <v>34</v>
      </c>
      <c r="F934" s="156" t="s">
        <v>726</v>
      </c>
      <c r="H934" s="157">
        <v>62.143999999999998</v>
      </c>
      <c r="I934" s="158"/>
      <c r="L934" s="154"/>
      <c r="M934" s="159"/>
      <c r="T934" s="160"/>
      <c r="AT934" s="155" t="s">
        <v>179</v>
      </c>
      <c r="AU934" s="155" t="s">
        <v>95</v>
      </c>
      <c r="AV934" s="13" t="s">
        <v>89</v>
      </c>
      <c r="AW934" s="13" t="s">
        <v>39</v>
      </c>
      <c r="AX934" s="13" t="s">
        <v>78</v>
      </c>
      <c r="AY934" s="155" t="s">
        <v>169</v>
      </c>
    </row>
    <row r="935" spans="2:51" s="13" customFormat="1" ht="12">
      <c r="B935" s="154"/>
      <c r="D935" s="148" t="s">
        <v>179</v>
      </c>
      <c r="E935" s="155" t="s">
        <v>34</v>
      </c>
      <c r="F935" s="156" t="s">
        <v>727</v>
      </c>
      <c r="H935" s="157">
        <v>87.046999999999997</v>
      </c>
      <c r="I935" s="158"/>
      <c r="L935" s="154"/>
      <c r="M935" s="159"/>
      <c r="T935" s="160"/>
      <c r="AT935" s="155" t="s">
        <v>179</v>
      </c>
      <c r="AU935" s="155" t="s">
        <v>95</v>
      </c>
      <c r="AV935" s="13" t="s">
        <v>89</v>
      </c>
      <c r="AW935" s="13" t="s">
        <v>39</v>
      </c>
      <c r="AX935" s="13" t="s">
        <v>78</v>
      </c>
      <c r="AY935" s="155" t="s">
        <v>169</v>
      </c>
    </row>
    <row r="936" spans="2:51" s="13" customFormat="1" ht="12">
      <c r="B936" s="154"/>
      <c r="D936" s="148" t="s">
        <v>179</v>
      </c>
      <c r="E936" s="155" t="s">
        <v>34</v>
      </c>
      <c r="F936" s="156" t="s">
        <v>696</v>
      </c>
      <c r="H936" s="157">
        <v>-1.7729999999999999</v>
      </c>
      <c r="I936" s="158"/>
      <c r="L936" s="154"/>
      <c r="M936" s="159"/>
      <c r="T936" s="160"/>
      <c r="AT936" s="155" t="s">
        <v>179</v>
      </c>
      <c r="AU936" s="155" t="s">
        <v>95</v>
      </c>
      <c r="AV936" s="13" t="s">
        <v>89</v>
      </c>
      <c r="AW936" s="13" t="s">
        <v>39</v>
      </c>
      <c r="AX936" s="13" t="s">
        <v>78</v>
      </c>
      <c r="AY936" s="155" t="s">
        <v>169</v>
      </c>
    </row>
    <row r="937" spans="2:51" s="13" customFormat="1" ht="12">
      <c r="B937" s="154"/>
      <c r="D937" s="148" t="s">
        <v>179</v>
      </c>
      <c r="E937" s="155" t="s">
        <v>34</v>
      </c>
      <c r="F937" s="156" t="s">
        <v>728</v>
      </c>
      <c r="H937" s="157">
        <v>-6.95</v>
      </c>
      <c r="I937" s="158"/>
      <c r="L937" s="154"/>
      <c r="M937" s="159"/>
      <c r="T937" s="160"/>
      <c r="AT937" s="155" t="s">
        <v>179</v>
      </c>
      <c r="AU937" s="155" t="s">
        <v>95</v>
      </c>
      <c r="AV937" s="13" t="s">
        <v>89</v>
      </c>
      <c r="AW937" s="13" t="s">
        <v>39</v>
      </c>
      <c r="AX937" s="13" t="s">
        <v>78</v>
      </c>
      <c r="AY937" s="155" t="s">
        <v>169</v>
      </c>
    </row>
    <row r="938" spans="2:51" s="13" customFormat="1" ht="12">
      <c r="B938" s="154"/>
      <c r="D938" s="148" t="s">
        <v>179</v>
      </c>
      <c r="E938" s="155" t="s">
        <v>34</v>
      </c>
      <c r="F938" s="156" t="s">
        <v>729</v>
      </c>
      <c r="H938" s="157">
        <v>87.046999999999997</v>
      </c>
      <c r="I938" s="158"/>
      <c r="L938" s="154"/>
      <c r="M938" s="159"/>
      <c r="T938" s="160"/>
      <c r="AT938" s="155" t="s">
        <v>179</v>
      </c>
      <c r="AU938" s="155" t="s">
        <v>95</v>
      </c>
      <c r="AV938" s="13" t="s">
        <v>89</v>
      </c>
      <c r="AW938" s="13" t="s">
        <v>39</v>
      </c>
      <c r="AX938" s="13" t="s">
        <v>78</v>
      </c>
      <c r="AY938" s="155" t="s">
        <v>169</v>
      </c>
    </row>
    <row r="939" spans="2:51" s="13" customFormat="1" ht="12">
      <c r="B939" s="154"/>
      <c r="D939" s="148" t="s">
        <v>179</v>
      </c>
      <c r="E939" s="155" t="s">
        <v>34</v>
      </c>
      <c r="F939" s="156" t="s">
        <v>696</v>
      </c>
      <c r="H939" s="157">
        <v>-1.7729999999999999</v>
      </c>
      <c r="I939" s="158"/>
      <c r="L939" s="154"/>
      <c r="M939" s="159"/>
      <c r="T939" s="160"/>
      <c r="AT939" s="155" t="s">
        <v>179</v>
      </c>
      <c r="AU939" s="155" t="s">
        <v>95</v>
      </c>
      <c r="AV939" s="13" t="s">
        <v>89</v>
      </c>
      <c r="AW939" s="13" t="s">
        <v>39</v>
      </c>
      <c r="AX939" s="13" t="s">
        <v>78</v>
      </c>
      <c r="AY939" s="155" t="s">
        <v>169</v>
      </c>
    </row>
    <row r="940" spans="2:51" s="13" customFormat="1" ht="12">
      <c r="B940" s="154"/>
      <c r="D940" s="148" t="s">
        <v>179</v>
      </c>
      <c r="E940" s="155" t="s">
        <v>34</v>
      </c>
      <c r="F940" s="156" t="s">
        <v>728</v>
      </c>
      <c r="H940" s="157">
        <v>-6.95</v>
      </c>
      <c r="I940" s="158"/>
      <c r="L940" s="154"/>
      <c r="M940" s="159"/>
      <c r="T940" s="160"/>
      <c r="AT940" s="155" t="s">
        <v>179</v>
      </c>
      <c r="AU940" s="155" t="s">
        <v>95</v>
      </c>
      <c r="AV940" s="13" t="s">
        <v>89</v>
      </c>
      <c r="AW940" s="13" t="s">
        <v>39</v>
      </c>
      <c r="AX940" s="13" t="s">
        <v>78</v>
      </c>
      <c r="AY940" s="155" t="s">
        <v>169</v>
      </c>
    </row>
    <row r="941" spans="2:51" s="13" customFormat="1" ht="12">
      <c r="B941" s="154"/>
      <c r="D941" s="148" t="s">
        <v>179</v>
      </c>
      <c r="E941" s="155" t="s">
        <v>34</v>
      </c>
      <c r="F941" s="156" t="s">
        <v>730</v>
      </c>
      <c r="H941" s="157">
        <v>54.9</v>
      </c>
      <c r="I941" s="158"/>
      <c r="L941" s="154"/>
      <c r="M941" s="159"/>
      <c r="T941" s="160"/>
      <c r="AT941" s="155" t="s">
        <v>179</v>
      </c>
      <c r="AU941" s="155" t="s">
        <v>95</v>
      </c>
      <c r="AV941" s="13" t="s">
        <v>89</v>
      </c>
      <c r="AW941" s="13" t="s">
        <v>39</v>
      </c>
      <c r="AX941" s="13" t="s">
        <v>78</v>
      </c>
      <c r="AY941" s="155" t="s">
        <v>169</v>
      </c>
    </row>
    <row r="942" spans="2:51" s="13" customFormat="1" ht="12">
      <c r="B942" s="154"/>
      <c r="D942" s="148" t="s">
        <v>179</v>
      </c>
      <c r="E942" s="155" t="s">
        <v>34</v>
      </c>
      <c r="F942" s="156" t="s">
        <v>731</v>
      </c>
      <c r="H942" s="157">
        <v>-2.258</v>
      </c>
      <c r="I942" s="158"/>
      <c r="L942" s="154"/>
      <c r="M942" s="159"/>
      <c r="T942" s="160"/>
      <c r="AT942" s="155" t="s">
        <v>179</v>
      </c>
      <c r="AU942" s="155" t="s">
        <v>95</v>
      </c>
      <c r="AV942" s="13" t="s">
        <v>89</v>
      </c>
      <c r="AW942" s="13" t="s">
        <v>39</v>
      </c>
      <c r="AX942" s="13" t="s">
        <v>78</v>
      </c>
      <c r="AY942" s="155" t="s">
        <v>169</v>
      </c>
    </row>
    <row r="943" spans="2:51" s="13" customFormat="1" ht="12">
      <c r="B943" s="154"/>
      <c r="D943" s="148" t="s">
        <v>179</v>
      </c>
      <c r="E943" s="155" t="s">
        <v>34</v>
      </c>
      <c r="F943" s="156" t="s">
        <v>732</v>
      </c>
      <c r="H943" s="157">
        <v>-2.6</v>
      </c>
      <c r="I943" s="158"/>
      <c r="L943" s="154"/>
      <c r="M943" s="159"/>
      <c r="T943" s="160"/>
      <c r="AT943" s="155" t="s">
        <v>179</v>
      </c>
      <c r="AU943" s="155" t="s">
        <v>95</v>
      </c>
      <c r="AV943" s="13" t="s">
        <v>89</v>
      </c>
      <c r="AW943" s="13" t="s">
        <v>39</v>
      </c>
      <c r="AX943" s="13" t="s">
        <v>78</v>
      </c>
      <c r="AY943" s="155" t="s">
        <v>169</v>
      </c>
    </row>
    <row r="944" spans="2:51" s="13" customFormat="1" ht="12">
      <c r="B944" s="154"/>
      <c r="D944" s="148" t="s">
        <v>179</v>
      </c>
      <c r="E944" s="155" t="s">
        <v>34</v>
      </c>
      <c r="F944" s="156" t="s">
        <v>733</v>
      </c>
      <c r="H944" s="157">
        <v>-2.75</v>
      </c>
      <c r="I944" s="158"/>
      <c r="L944" s="154"/>
      <c r="M944" s="159"/>
      <c r="T944" s="160"/>
      <c r="AT944" s="155" t="s">
        <v>179</v>
      </c>
      <c r="AU944" s="155" t="s">
        <v>95</v>
      </c>
      <c r="AV944" s="13" t="s">
        <v>89</v>
      </c>
      <c r="AW944" s="13" t="s">
        <v>39</v>
      </c>
      <c r="AX944" s="13" t="s">
        <v>78</v>
      </c>
      <c r="AY944" s="155" t="s">
        <v>169</v>
      </c>
    </row>
    <row r="945" spans="2:51" s="13" customFormat="1" ht="12">
      <c r="B945" s="154"/>
      <c r="D945" s="148" t="s">
        <v>179</v>
      </c>
      <c r="E945" s="155" t="s">
        <v>34</v>
      </c>
      <c r="F945" s="156" t="s">
        <v>734</v>
      </c>
      <c r="H945" s="157">
        <v>58.377000000000002</v>
      </c>
      <c r="I945" s="158"/>
      <c r="L945" s="154"/>
      <c r="M945" s="159"/>
      <c r="T945" s="160"/>
      <c r="AT945" s="155" t="s">
        <v>179</v>
      </c>
      <c r="AU945" s="155" t="s">
        <v>95</v>
      </c>
      <c r="AV945" s="13" t="s">
        <v>89</v>
      </c>
      <c r="AW945" s="13" t="s">
        <v>39</v>
      </c>
      <c r="AX945" s="13" t="s">
        <v>78</v>
      </c>
      <c r="AY945" s="155" t="s">
        <v>169</v>
      </c>
    </row>
    <row r="946" spans="2:51" s="13" customFormat="1" ht="12">
      <c r="B946" s="154"/>
      <c r="D946" s="148" t="s">
        <v>179</v>
      </c>
      <c r="E946" s="155" t="s">
        <v>34</v>
      </c>
      <c r="F946" s="156" t="s">
        <v>735</v>
      </c>
      <c r="H946" s="157">
        <v>-4.8600000000000003</v>
      </c>
      <c r="I946" s="158"/>
      <c r="L946" s="154"/>
      <c r="M946" s="159"/>
      <c r="T946" s="160"/>
      <c r="AT946" s="155" t="s">
        <v>179</v>
      </c>
      <c r="AU946" s="155" t="s">
        <v>95</v>
      </c>
      <c r="AV946" s="13" t="s">
        <v>89</v>
      </c>
      <c r="AW946" s="13" t="s">
        <v>39</v>
      </c>
      <c r="AX946" s="13" t="s">
        <v>78</v>
      </c>
      <c r="AY946" s="155" t="s">
        <v>169</v>
      </c>
    </row>
    <row r="947" spans="2:51" s="13" customFormat="1" ht="12">
      <c r="B947" s="154"/>
      <c r="D947" s="148" t="s">
        <v>179</v>
      </c>
      <c r="E947" s="155" t="s">
        <v>34</v>
      </c>
      <c r="F947" s="156" t="s">
        <v>732</v>
      </c>
      <c r="H947" s="157">
        <v>-2.6</v>
      </c>
      <c r="I947" s="158"/>
      <c r="L947" s="154"/>
      <c r="M947" s="159"/>
      <c r="T947" s="160"/>
      <c r="AT947" s="155" t="s">
        <v>179</v>
      </c>
      <c r="AU947" s="155" t="s">
        <v>95</v>
      </c>
      <c r="AV947" s="13" t="s">
        <v>89</v>
      </c>
      <c r="AW947" s="13" t="s">
        <v>39</v>
      </c>
      <c r="AX947" s="13" t="s">
        <v>78</v>
      </c>
      <c r="AY947" s="155" t="s">
        <v>169</v>
      </c>
    </row>
    <row r="948" spans="2:51" s="13" customFormat="1" ht="12">
      <c r="B948" s="154"/>
      <c r="D948" s="148" t="s">
        <v>179</v>
      </c>
      <c r="E948" s="155" t="s">
        <v>34</v>
      </c>
      <c r="F948" s="156" t="s">
        <v>736</v>
      </c>
      <c r="H948" s="157">
        <v>35.972000000000001</v>
      </c>
      <c r="I948" s="158"/>
      <c r="L948" s="154"/>
      <c r="M948" s="159"/>
      <c r="T948" s="160"/>
      <c r="AT948" s="155" t="s">
        <v>179</v>
      </c>
      <c r="AU948" s="155" t="s">
        <v>95</v>
      </c>
      <c r="AV948" s="13" t="s">
        <v>89</v>
      </c>
      <c r="AW948" s="13" t="s">
        <v>39</v>
      </c>
      <c r="AX948" s="13" t="s">
        <v>78</v>
      </c>
      <c r="AY948" s="155" t="s">
        <v>169</v>
      </c>
    </row>
    <row r="949" spans="2:51" s="13" customFormat="1" ht="12">
      <c r="B949" s="154"/>
      <c r="D949" s="148" t="s">
        <v>179</v>
      </c>
      <c r="E949" s="155" t="s">
        <v>34</v>
      </c>
      <c r="F949" s="156" t="s">
        <v>737</v>
      </c>
      <c r="H949" s="157">
        <v>-3.5459999999999998</v>
      </c>
      <c r="I949" s="158"/>
      <c r="L949" s="154"/>
      <c r="M949" s="159"/>
      <c r="T949" s="160"/>
      <c r="AT949" s="155" t="s">
        <v>179</v>
      </c>
      <c r="AU949" s="155" t="s">
        <v>95</v>
      </c>
      <c r="AV949" s="13" t="s">
        <v>89</v>
      </c>
      <c r="AW949" s="13" t="s">
        <v>39</v>
      </c>
      <c r="AX949" s="13" t="s">
        <v>78</v>
      </c>
      <c r="AY949" s="155" t="s">
        <v>169</v>
      </c>
    </row>
    <row r="950" spans="2:51" s="13" customFormat="1" ht="12">
      <c r="B950" s="154"/>
      <c r="D950" s="148" t="s">
        <v>179</v>
      </c>
      <c r="E950" s="155" t="s">
        <v>34</v>
      </c>
      <c r="F950" s="156" t="s">
        <v>738</v>
      </c>
      <c r="H950" s="157">
        <v>-5.53</v>
      </c>
      <c r="I950" s="158"/>
      <c r="L950" s="154"/>
      <c r="M950" s="159"/>
      <c r="T950" s="160"/>
      <c r="AT950" s="155" t="s">
        <v>179</v>
      </c>
      <c r="AU950" s="155" t="s">
        <v>95</v>
      </c>
      <c r="AV950" s="13" t="s">
        <v>89</v>
      </c>
      <c r="AW950" s="13" t="s">
        <v>39</v>
      </c>
      <c r="AX950" s="13" t="s">
        <v>78</v>
      </c>
      <c r="AY950" s="155" t="s">
        <v>169</v>
      </c>
    </row>
    <row r="951" spans="2:51" s="13" customFormat="1" ht="24">
      <c r="B951" s="154"/>
      <c r="D951" s="148" t="s">
        <v>179</v>
      </c>
      <c r="E951" s="155" t="s">
        <v>34</v>
      </c>
      <c r="F951" s="156" t="s">
        <v>739</v>
      </c>
      <c r="H951" s="157">
        <v>72.477999999999994</v>
      </c>
      <c r="I951" s="158"/>
      <c r="L951" s="154"/>
      <c r="M951" s="159"/>
      <c r="T951" s="160"/>
      <c r="AT951" s="155" t="s">
        <v>179</v>
      </c>
      <c r="AU951" s="155" t="s">
        <v>95</v>
      </c>
      <c r="AV951" s="13" t="s">
        <v>89</v>
      </c>
      <c r="AW951" s="13" t="s">
        <v>39</v>
      </c>
      <c r="AX951" s="13" t="s">
        <v>78</v>
      </c>
      <c r="AY951" s="155" t="s">
        <v>169</v>
      </c>
    </row>
    <row r="952" spans="2:51" s="13" customFormat="1" ht="12">
      <c r="B952" s="154"/>
      <c r="D952" s="148" t="s">
        <v>179</v>
      </c>
      <c r="E952" s="155" t="s">
        <v>34</v>
      </c>
      <c r="F952" s="156" t="s">
        <v>696</v>
      </c>
      <c r="H952" s="157">
        <v>-1.7729999999999999</v>
      </c>
      <c r="I952" s="158"/>
      <c r="L952" s="154"/>
      <c r="M952" s="159"/>
      <c r="T952" s="160"/>
      <c r="AT952" s="155" t="s">
        <v>179</v>
      </c>
      <c r="AU952" s="155" t="s">
        <v>95</v>
      </c>
      <c r="AV952" s="13" t="s">
        <v>89</v>
      </c>
      <c r="AW952" s="13" t="s">
        <v>39</v>
      </c>
      <c r="AX952" s="13" t="s">
        <v>78</v>
      </c>
      <c r="AY952" s="155" t="s">
        <v>169</v>
      </c>
    </row>
    <row r="953" spans="2:51" s="13" customFormat="1" ht="12">
      <c r="B953" s="154"/>
      <c r="D953" s="148" t="s">
        <v>179</v>
      </c>
      <c r="E953" s="155" t="s">
        <v>34</v>
      </c>
      <c r="F953" s="156" t="s">
        <v>740</v>
      </c>
      <c r="H953" s="157">
        <v>-4.7279999999999998</v>
      </c>
      <c r="I953" s="158"/>
      <c r="L953" s="154"/>
      <c r="M953" s="159"/>
      <c r="T953" s="160"/>
      <c r="AT953" s="155" t="s">
        <v>179</v>
      </c>
      <c r="AU953" s="155" t="s">
        <v>95</v>
      </c>
      <c r="AV953" s="13" t="s">
        <v>89</v>
      </c>
      <c r="AW953" s="13" t="s">
        <v>39</v>
      </c>
      <c r="AX953" s="13" t="s">
        <v>78</v>
      </c>
      <c r="AY953" s="155" t="s">
        <v>169</v>
      </c>
    </row>
    <row r="954" spans="2:51" s="13" customFormat="1" ht="12">
      <c r="B954" s="154"/>
      <c r="D954" s="148" t="s">
        <v>179</v>
      </c>
      <c r="E954" s="155" t="s">
        <v>34</v>
      </c>
      <c r="F954" s="156" t="s">
        <v>741</v>
      </c>
      <c r="H954" s="157">
        <v>-3.25</v>
      </c>
      <c r="I954" s="158"/>
      <c r="L954" s="154"/>
      <c r="M954" s="159"/>
      <c r="T954" s="160"/>
      <c r="AT954" s="155" t="s">
        <v>179</v>
      </c>
      <c r="AU954" s="155" t="s">
        <v>95</v>
      </c>
      <c r="AV954" s="13" t="s">
        <v>89</v>
      </c>
      <c r="AW954" s="13" t="s">
        <v>39</v>
      </c>
      <c r="AX954" s="13" t="s">
        <v>78</v>
      </c>
      <c r="AY954" s="155" t="s">
        <v>169</v>
      </c>
    </row>
    <row r="955" spans="2:51" s="13" customFormat="1" ht="12">
      <c r="B955" s="154"/>
      <c r="D955" s="148" t="s">
        <v>179</v>
      </c>
      <c r="E955" s="155" t="s">
        <v>34</v>
      </c>
      <c r="F955" s="156" t="s">
        <v>742</v>
      </c>
      <c r="H955" s="157">
        <v>-2.3639999999999999</v>
      </c>
      <c r="I955" s="158"/>
      <c r="L955" s="154"/>
      <c r="M955" s="159"/>
      <c r="T955" s="160"/>
      <c r="AT955" s="155" t="s">
        <v>179</v>
      </c>
      <c r="AU955" s="155" t="s">
        <v>95</v>
      </c>
      <c r="AV955" s="13" t="s">
        <v>89</v>
      </c>
      <c r="AW955" s="13" t="s">
        <v>39</v>
      </c>
      <c r="AX955" s="13" t="s">
        <v>78</v>
      </c>
      <c r="AY955" s="155" t="s">
        <v>169</v>
      </c>
    </row>
    <row r="956" spans="2:51" s="13" customFormat="1" ht="12">
      <c r="B956" s="154"/>
      <c r="D956" s="148" t="s">
        <v>179</v>
      </c>
      <c r="E956" s="155" t="s">
        <v>34</v>
      </c>
      <c r="F956" s="156" t="s">
        <v>743</v>
      </c>
      <c r="H956" s="157">
        <v>24.4</v>
      </c>
      <c r="I956" s="158"/>
      <c r="L956" s="154"/>
      <c r="M956" s="159"/>
      <c r="T956" s="160"/>
      <c r="AT956" s="155" t="s">
        <v>179</v>
      </c>
      <c r="AU956" s="155" t="s">
        <v>95</v>
      </c>
      <c r="AV956" s="13" t="s">
        <v>89</v>
      </c>
      <c r="AW956" s="13" t="s">
        <v>39</v>
      </c>
      <c r="AX956" s="13" t="s">
        <v>78</v>
      </c>
      <c r="AY956" s="155" t="s">
        <v>169</v>
      </c>
    </row>
    <row r="957" spans="2:51" s="13" customFormat="1" ht="12">
      <c r="B957" s="154"/>
      <c r="D957" s="148" t="s">
        <v>179</v>
      </c>
      <c r="E957" s="155" t="s">
        <v>34</v>
      </c>
      <c r="F957" s="156" t="s">
        <v>744</v>
      </c>
      <c r="H957" s="157">
        <v>23.547000000000001</v>
      </c>
      <c r="I957" s="158"/>
      <c r="L957" s="154"/>
      <c r="M957" s="159"/>
      <c r="T957" s="160"/>
      <c r="AT957" s="155" t="s">
        <v>179</v>
      </c>
      <c r="AU957" s="155" t="s">
        <v>95</v>
      </c>
      <c r="AV957" s="13" t="s">
        <v>89</v>
      </c>
      <c r="AW957" s="13" t="s">
        <v>39</v>
      </c>
      <c r="AX957" s="13" t="s">
        <v>78</v>
      </c>
      <c r="AY957" s="155" t="s">
        <v>169</v>
      </c>
    </row>
    <row r="958" spans="2:51" s="13" customFormat="1" ht="12">
      <c r="B958" s="154"/>
      <c r="D958" s="148" t="s">
        <v>179</v>
      </c>
      <c r="E958" s="155" t="s">
        <v>34</v>
      </c>
      <c r="F958" s="156" t="s">
        <v>745</v>
      </c>
      <c r="H958" s="157">
        <v>17.053999999999998</v>
      </c>
      <c r="I958" s="158"/>
      <c r="L958" s="154"/>
      <c r="M958" s="159"/>
      <c r="T958" s="160"/>
      <c r="AT958" s="155" t="s">
        <v>179</v>
      </c>
      <c r="AU958" s="155" t="s">
        <v>95</v>
      </c>
      <c r="AV958" s="13" t="s">
        <v>89</v>
      </c>
      <c r="AW958" s="13" t="s">
        <v>39</v>
      </c>
      <c r="AX958" s="13" t="s">
        <v>78</v>
      </c>
      <c r="AY958" s="155" t="s">
        <v>169</v>
      </c>
    </row>
    <row r="959" spans="2:51" s="13" customFormat="1" ht="12">
      <c r="B959" s="154"/>
      <c r="D959" s="148" t="s">
        <v>179</v>
      </c>
      <c r="E959" s="155" t="s">
        <v>34</v>
      </c>
      <c r="F959" s="156" t="s">
        <v>746</v>
      </c>
      <c r="H959" s="157">
        <v>17.053999999999998</v>
      </c>
      <c r="I959" s="158"/>
      <c r="L959" s="154"/>
      <c r="M959" s="159"/>
      <c r="T959" s="160"/>
      <c r="AT959" s="155" t="s">
        <v>179</v>
      </c>
      <c r="AU959" s="155" t="s">
        <v>95</v>
      </c>
      <c r="AV959" s="13" t="s">
        <v>89</v>
      </c>
      <c r="AW959" s="13" t="s">
        <v>39</v>
      </c>
      <c r="AX959" s="13" t="s">
        <v>78</v>
      </c>
      <c r="AY959" s="155" t="s">
        <v>169</v>
      </c>
    </row>
    <row r="960" spans="2:51" s="13" customFormat="1" ht="12">
      <c r="B960" s="154"/>
      <c r="D960" s="148" t="s">
        <v>179</v>
      </c>
      <c r="E960" s="155" t="s">
        <v>34</v>
      </c>
      <c r="F960" s="156" t="s">
        <v>747</v>
      </c>
      <c r="H960" s="157">
        <v>97.251000000000005</v>
      </c>
      <c r="I960" s="158"/>
      <c r="L960" s="154"/>
      <c r="M960" s="159"/>
      <c r="T960" s="160"/>
      <c r="AT960" s="155" t="s">
        <v>179</v>
      </c>
      <c r="AU960" s="155" t="s">
        <v>95</v>
      </c>
      <c r="AV960" s="13" t="s">
        <v>89</v>
      </c>
      <c r="AW960" s="13" t="s">
        <v>39</v>
      </c>
      <c r="AX960" s="13" t="s">
        <v>78</v>
      </c>
      <c r="AY960" s="155" t="s">
        <v>169</v>
      </c>
    </row>
    <row r="961" spans="2:51" s="13" customFormat="1" ht="12">
      <c r="B961" s="154"/>
      <c r="D961" s="148" t="s">
        <v>179</v>
      </c>
      <c r="E961" s="155" t="s">
        <v>34</v>
      </c>
      <c r="F961" s="156" t="s">
        <v>748</v>
      </c>
      <c r="H961" s="157">
        <v>-21.15</v>
      </c>
      <c r="I961" s="158"/>
      <c r="L961" s="154"/>
      <c r="M961" s="159"/>
      <c r="T961" s="160"/>
      <c r="AT961" s="155" t="s">
        <v>179</v>
      </c>
      <c r="AU961" s="155" t="s">
        <v>95</v>
      </c>
      <c r="AV961" s="13" t="s">
        <v>89</v>
      </c>
      <c r="AW961" s="13" t="s">
        <v>39</v>
      </c>
      <c r="AX961" s="13" t="s">
        <v>78</v>
      </c>
      <c r="AY961" s="155" t="s">
        <v>169</v>
      </c>
    </row>
    <row r="962" spans="2:51" s="13" customFormat="1" ht="12">
      <c r="B962" s="154"/>
      <c r="D962" s="148" t="s">
        <v>179</v>
      </c>
      <c r="E962" s="155" t="s">
        <v>34</v>
      </c>
      <c r="F962" s="156" t="s">
        <v>749</v>
      </c>
      <c r="H962" s="157">
        <v>-1.6</v>
      </c>
      <c r="I962" s="158"/>
      <c r="L962" s="154"/>
      <c r="M962" s="159"/>
      <c r="T962" s="160"/>
      <c r="AT962" s="155" t="s">
        <v>179</v>
      </c>
      <c r="AU962" s="155" t="s">
        <v>95</v>
      </c>
      <c r="AV962" s="13" t="s">
        <v>89</v>
      </c>
      <c r="AW962" s="13" t="s">
        <v>39</v>
      </c>
      <c r="AX962" s="13" t="s">
        <v>78</v>
      </c>
      <c r="AY962" s="155" t="s">
        <v>169</v>
      </c>
    </row>
    <row r="963" spans="2:51" s="13" customFormat="1" ht="12">
      <c r="B963" s="154"/>
      <c r="D963" s="148" t="s">
        <v>179</v>
      </c>
      <c r="E963" s="155" t="s">
        <v>34</v>
      </c>
      <c r="F963" s="156" t="s">
        <v>750</v>
      </c>
      <c r="H963" s="157">
        <v>-3.69</v>
      </c>
      <c r="I963" s="158"/>
      <c r="L963" s="154"/>
      <c r="M963" s="159"/>
      <c r="T963" s="160"/>
      <c r="AT963" s="155" t="s">
        <v>179</v>
      </c>
      <c r="AU963" s="155" t="s">
        <v>95</v>
      </c>
      <c r="AV963" s="13" t="s">
        <v>89</v>
      </c>
      <c r="AW963" s="13" t="s">
        <v>39</v>
      </c>
      <c r="AX963" s="13" t="s">
        <v>78</v>
      </c>
      <c r="AY963" s="155" t="s">
        <v>169</v>
      </c>
    </row>
    <row r="964" spans="2:51" s="13" customFormat="1" ht="12">
      <c r="B964" s="154"/>
      <c r="D964" s="148" t="s">
        <v>179</v>
      </c>
      <c r="E964" s="155" t="s">
        <v>34</v>
      </c>
      <c r="F964" s="156" t="s">
        <v>751</v>
      </c>
      <c r="H964" s="157">
        <v>23.584</v>
      </c>
      <c r="I964" s="158"/>
      <c r="L964" s="154"/>
      <c r="M964" s="159"/>
      <c r="T964" s="160"/>
      <c r="AT964" s="155" t="s">
        <v>179</v>
      </c>
      <c r="AU964" s="155" t="s">
        <v>95</v>
      </c>
      <c r="AV964" s="13" t="s">
        <v>89</v>
      </c>
      <c r="AW964" s="13" t="s">
        <v>39</v>
      </c>
      <c r="AX964" s="13" t="s">
        <v>78</v>
      </c>
      <c r="AY964" s="155" t="s">
        <v>169</v>
      </c>
    </row>
    <row r="965" spans="2:51" s="13" customFormat="1" ht="12">
      <c r="B965" s="154"/>
      <c r="D965" s="148" t="s">
        <v>179</v>
      </c>
      <c r="E965" s="155" t="s">
        <v>34</v>
      </c>
      <c r="F965" s="156" t="s">
        <v>752</v>
      </c>
      <c r="H965" s="157">
        <v>-3.38</v>
      </c>
      <c r="I965" s="158"/>
      <c r="L965" s="154"/>
      <c r="M965" s="159"/>
      <c r="T965" s="160"/>
      <c r="AT965" s="155" t="s">
        <v>179</v>
      </c>
      <c r="AU965" s="155" t="s">
        <v>95</v>
      </c>
      <c r="AV965" s="13" t="s">
        <v>89</v>
      </c>
      <c r="AW965" s="13" t="s">
        <v>39</v>
      </c>
      <c r="AX965" s="13" t="s">
        <v>78</v>
      </c>
      <c r="AY965" s="155" t="s">
        <v>169</v>
      </c>
    </row>
    <row r="966" spans="2:51" s="13" customFormat="1" ht="12">
      <c r="B966" s="154"/>
      <c r="D966" s="148" t="s">
        <v>179</v>
      </c>
      <c r="E966" s="155" t="s">
        <v>34</v>
      </c>
      <c r="F966" s="156" t="s">
        <v>753</v>
      </c>
      <c r="H966" s="157">
        <v>31.670999999999999</v>
      </c>
      <c r="I966" s="158"/>
      <c r="L966" s="154"/>
      <c r="M966" s="159"/>
      <c r="T966" s="160"/>
      <c r="AT966" s="155" t="s">
        <v>179</v>
      </c>
      <c r="AU966" s="155" t="s">
        <v>95</v>
      </c>
      <c r="AV966" s="13" t="s">
        <v>89</v>
      </c>
      <c r="AW966" s="13" t="s">
        <v>39</v>
      </c>
      <c r="AX966" s="13" t="s">
        <v>78</v>
      </c>
      <c r="AY966" s="155" t="s">
        <v>169</v>
      </c>
    </row>
    <row r="967" spans="2:51" s="13" customFormat="1" ht="12">
      <c r="B967" s="154"/>
      <c r="D967" s="148" t="s">
        <v>179</v>
      </c>
      <c r="E967" s="155" t="s">
        <v>34</v>
      </c>
      <c r="F967" s="156" t="s">
        <v>754</v>
      </c>
      <c r="H967" s="157">
        <v>-1.845</v>
      </c>
      <c r="I967" s="158"/>
      <c r="L967" s="154"/>
      <c r="M967" s="159"/>
      <c r="T967" s="160"/>
      <c r="AT967" s="155" t="s">
        <v>179</v>
      </c>
      <c r="AU967" s="155" t="s">
        <v>95</v>
      </c>
      <c r="AV967" s="13" t="s">
        <v>89</v>
      </c>
      <c r="AW967" s="13" t="s">
        <v>39</v>
      </c>
      <c r="AX967" s="13" t="s">
        <v>78</v>
      </c>
      <c r="AY967" s="155" t="s">
        <v>169</v>
      </c>
    </row>
    <row r="968" spans="2:51" s="13" customFormat="1" ht="12">
      <c r="B968" s="154"/>
      <c r="D968" s="148" t="s">
        <v>179</v>
      </c>
      <c r="E968" s="155" t="s">
        <v>34</v>
      </c>
      <c r="F968" s="156" t="s">
        <v>755</v>
      </c>
      <c r="H968" s="157">
        <v>24.375</v>
      </c>
      <c r="I968" s="158"/>
      <c r="L968" s="154"/>
      <c r="M968" s="159"/>
      <c r="T968" s="160"/>
      <c r="AT968" s="155" t="s">
        <v>179</v>
      </c>
      <c r="AU968" s="155" t="s">
        <v>95</v>
      </c>
      <c r="AV968" s="13" t="s">
        <v>89</v>
      </c>
      <c r="AW968" s="13" t="s">
        <v>39</v>
      </c>
      <c r="AX968" s="13" t="s">
        <v>78</v>
      </c>
      <c r="AY968" s="155" t="s">
        <v>169</v>
      </c>
    </row>
    <row r="969" spans="2:51" s="13" customFormat="1" ht="12">
      <c r="B969" s="154"/>
      <c r="D969" s="148" t="s">
        <v>179</v>
      </c>
      <c r="E969" s="155" t="s">
        <v>34</v>
      </c>
      <c r="F969" s="156" t="s">
        <v>715</v>
      </c>
      <c r="H969" s="157">
        <v>-1.5760000000000001</v>
      </c>
      <c r="I969" s="158"/>
      <c r="L969" s="154"/>
      <c r="M969" s="159"/>
      <c r="T969" s="160"/>
      <c r="AT969" s="155" t="s">
        <v>179</v>
      </c>
      <c r="AU969" s="155" t="s">
        <v>95</v>
      </c>
      <c r="AV969" s="13" t="s">
        <v>89</v>
      </c>
      <c r="AW969" s="13" t="s">
        <v>39</v>
      </c>
      <c r="AX969" s="13" t="s">
        <v>78</v>
      </c>
      <c r="AY969" s="155" t="s">
        <v>169</v>
      </c>
    </row>
    <row r="970" spans="2:51" s="13" customFormat="1" ht="12">
      <c r="B970" s="154"/>
      <c r="D970" s="148" t="s">
        <v>179</v>
      </c>
      <c r="E970" s="155" t="s">
        <v>34</v>
      </c>
      <c r="F970" s="156" t="s">
        <v>686</v>
      </c>
      <c r="H970" s="157">
        <v>-1.1819999999999999</v>
      </c>
      <c r="I970" s="158"/>
      <c r="L970" s="154"/>
      <c r="M970" s="159"/>
      <c r="T970" s="160"/>
      <c r="AT970" s="155" t="s">
        <v>179</v>
      </c>
      <c r="AU970" s="155" t="s">
        <v>95</v>
      </c>
      <c r="AV970" s="13" t="s">
        <v>89</v>
      </c>
      <c r="AW970" s="13" t="s">
        <v>39</v>
      </c>
      <c r="AX970" s="13" t="s">
        <v>78</v>
      </c>
      <c r="AY970" s="155" t="s">
        <v>169</v>
      </c>
    </row>
    <row r="971" spans="2:51" s="13" customFormat="1" ht="12">
      <c r="B971" s="154"/>
      <c r="D971" s="148" t="s">
        <v>179</v>
      </c>
      <c r="E971" s="155" t="s">
        <v>34</v>
      </c>
      <c r="F971" s="156" t="s">
        <v>756</v>
      </c>
      <c r="H971" s="157">
        <v>32.143999999999998</v>
      </c>
      <c r="I971" s="158"/>
      <c r="L971" s="154"/>
      <c r="M971" s="159"/>
      <c r="T971" s="160"/>
      <c r="AT971" s="155" t="s">
        <v>179</v>
      </c>
      <c r="AU971" s="155" t="s">
        <v>95</v>
      </c>
      <c r="AV971" s="13" t="s">
        <v>89</v>
      </c>
      <c r="AW971" s="13" t="s">
        <v>39</v>
      </c>
      <c r="AX971" s="13" t="s">
        <v>78</v>
      </c>
      <c r="AY971" s="155" t="s">
        <v>169</v>
      </c>
    </row>
    <row r="972" spans="2:51" s="13" customFormat="1" ht="12">
      <c r="B972" s="154"/>
      <c r="D972" s="148" t="s">
        <v>179</v>
      </c>
      <c r="E972" s="155" t="s">
        <v>34</v>
      </c>
      <c r="F972" s="156" t="s">
        <v>686</v>
      </c>
      <c r="H972" s="157">
        <v>-1.1819999999999999</v>
      </c>
      <c r="I972" s="158"/>
      <c r="L972" s="154"/>
      <c r="M972" s="159"/>
      <c r="T972" s="160"/>
      <c r="AT972" s="155" t="s">
        <v>179</v>
      </c>
      <c r="AU972" s="155" t="s">
        <v>95</v>
      </c>
      <c r="AV972" s="13" t="s">
        <v>89</v>
      </c>
      <c r="AW972" s="13" t="s">
        <v>39</v>
      </c>
      <c r="AX972" s="13" t="s">
        <v>78</v>
      </c>
      <c r="AY972" s="155" t="s">
        <v>169</v>
      </c>
    </row>
    <row r="973" spans="2:51" s="13" customFormat="1" ht="12">
      <c r="B973" s="154"/>
      <c r="D973" s="148" t="s">
        <v>179</v>
      </c>
      <c r="E973" s="155" t="s">
        <v>34</v>
      </c>
      <c r="F973" s="156" t="s">
        <v>757</v>
      </c>
      <c r="H973" s="157">
        <v>30.568999999999999</v>
      </c>
      <c r="I973" s="158"/>
      <c r="L973" s="154"/>
      <c r="M973" s="159"/>
      <c r="T973" s="160"/>
      <c r="AT973" s="155" t="s">
        <v>179</v>
      </c>
      <c r="AU973" s="155" t="s">
        <v>95</v>
      </c>
      <c r="AV973" s="13" t="s">
        <v>89</v>
      </c>
      <c r="AW973" s="13" t="s">
        <v>39</v>
      </c>
      <c r="AX973" s="13" t="s">
        <v>78</v>
      </c>
      <c r="AY973" s="155" t="s">
        <v>169</v>
      </c>
    </row>
    <row r="974" spans="2:51" s="13" customFormat="1" ht="12">
      <c r="B974" s="154"/>
      <c r="D974" s="148" t="s">
        <v>179</v>
      </c>
      <c r="E974" s="155" t="s">
        <v>34</v>
      </c>
      <c r="F974" s="156" t="s">
        <v>688</v>
      </c>
      <c r="H974" s="157">
        <v>-1.379</v>
      </c>
      <c r="I974" s="158"/>
      <c r="L974" s="154"/>
      <c r="M974" s="159"/>
      <c r="T974" s="160"/>
      <c r="AT974" s="155" t="s">
        <v>179</v>
      </c>
      <c r="AU974" s="155" t="s">
        <v>95</v>
      </c>
      <c r="AV974" s="13" t="s">
        <v>89</v>
      </c>
      <c r="AW974" s="13" t="s">
        <v>39</v>
      </c>
      <c r="AX974" s="13" t="s">
        <v>78</v>
      </c>
      <c r="AY974" s="155" t="s">
        <v>169</v>
      </c>
    </row>
    <row r="975" spans="2:51" s="13" customFormat="1" ht="12">
      <c r="B975" s="154"/>
      <c r="D975" s="148" t="s">
        <v>179</v>
      </c>
      <c r="E975" s="155" t="s">
        <v>34</v>
      </c>
      <c r="F975" s="156" t="s">
        <v>758</v>
      </c>
      <c r="H975" s="157">
        <v>4.59</v>
      </c>
      <c r="I975" s="158"/>
      <c r="L975" s="154"/>
      <c r="M975" s="159"/>
      <c r="T975" s="160"/>
      <c r="AT975" s="155" t="s">
        <v>179</v>
      </c>
      <c r="AU975" s="155" t="s">
        <v>95</v>
      </c>
      <c r="AV975" s="13" t="s">
        <v>89</v>
      </c>
      <c r="AW975" s="13" t="s">
        <v>39</v>
      </c>
      <c r="AX975" s="13" t="s">
        <v>78</v>
      </c>
      <c r="AY975" s="155" t="s">
        <v>169</v>
      </c>
    </row>
    <row r="976" spans="2:51" s="13" customFormat="1" ht="12">
      <c r="B976" s="154"/>
      <c r="D976" s="148" t="s">
        <v>179</v>
      </c>
      <c r="E976" s="155" t="s">
        <v>34</v>
      </c>
      <c r="F976" s="156" t="s">
        <v>759</v>
      </c>
      <c r="H976" s="157">
        <v>15.147</v>
      </c>
      <c r="I976" s="158"/>
      <c r="L976" s="154"/>
      <c r="M976" s="159"/>
      <c r="T976" s="160"/>
      <c r="AT976" s="155" t="s">
        <v>179</v>
      </c>
      <c r="AU976" s="155" t="s">
        <v>95</v>
      </c>
      <c r="AV976" s="13" t="s">
        <v>89</v>
      </c>
      <c r="AW976" s="13" t="s">
        <v>39</v>
      </c>
      <c r="AX976" s="13" t="s">
        <v>78</v>
      </c>
      <c r="AY976" s="155" t="s">
        <v>169</v>
      </c>
    </row>
    <row r="977" spans="2:51" s="13" customFormat="1" ht="12">
      <c r="B977" s="154"/>
      <c r="D977" s="148" t="s">
        <v>179</v>
      </c>
      <c r="E977" s="155" t="s">
        <v>34</v>
      </c>
      <c r="F977" s="156" t="s">
        <v>686</v>
      </c>
      <c r="H977" s="157">
        <v>-1.1819999999999999</v>
      </c>
      <c r="I977" s="158"/>
      <c r="L977" s="154"/>
      <c r="M977" s="159"/>
      <c r="T977" s="160"/>
      <c r="AT977" s="155" t="s">
        <v>179</v>
      </c>
      <c r="AU977" s="155" t="s">
        <v>95</v>
      </c>
      <c r="AV977" s="13" t="s">
        <v>89</v>
      </c>
      <c r="AW977" s="13" t="s">
        <v>39</v>
      </c>
      <c r="AX977" s="13" t="s">
        <v>78</v>
      </c>
      <c r="AY977" s="155" t="s">
        <v>169</v>
      </c>
    </row>
    <row r="978" spans="2:51" s="13" customFormat="1" ht="12">
      <c r="B978" s="154"/>
      <c r="D978" s="148" t="s">
        <v>179</v>
      </c>
      <c r="E978" s="155" t="s">
        <v>34</v>
      </c>
      <c r="F978" s="156" t="s">
        <v>760</v>
      </c>
      <c r="H978" s="157">
        <v>11.377000000000001</v>
      </c>
      <c r="I978" s="158"/>
      <c r="L978" s="154"/>
      <c r="M978" s="159"/>
      <c r="T978" s="160"/>
      <c r="AT978" s="155" t="s">
        <v>179</v>
      </c>
      <c r="AU978" s="155" t="s">
        <v>95</v>
      </c>
      <c r="AV978" s="13" t="s">
        <v>89</v>
      </c>
      <c r="AW978" s="13" t="s">
        <v>39</v>
      </c>
      <c r="AX978" s="13" t="s">
        <v>78</v>
      </c>
      <c r="AY978" s="155" t="s">
        <v>169</v>
      </c>
    </row>
    <row r="979" spans="2:51" s="13" customFormat="1" ht="12">
      <c r="B979" s="154"/>
      <c r="D979" s="148" t="s">
        <v>179</v>
      </c>
      <c r="E979" s="155" t="s">
        <v>34</v>
      </c>
      <c r="F979" s="156" t="s">
        <v>761</v>
      </c>
      <c r="H979" s="157">
        <v>19.847000000000001</v>
      </c>
      <c r="I979" s="158"/>
      <c r="L979" s="154"/>
      <c r="M979" s="159"/>
      <c r="T979" s="160"/>
      <c r="AT979" s="155" t="s">
        <v>179</v>
      </c>
      <c r="AU979" s="155" t="s">
        <v>95</v>
      </c>
      <c r="AV979" s="13" t="s">
        <v>89</v>
      </c>
      <c r="AW979" s="13" t="s">
        <v>39</v>
      </c>
      <c r="AX979" s="13" t="s">
        <v>78</v>
      </c>
      <c r="AY979" s="155" t="s">
        <v>169</v>
      </c>
    </row>
    <row r="980" spans="2:51" s="13" customFormat="1" ht="12">
      <c r="B980" s="154"/>
      <c r="D980" s="148" t="s">
        <v>179</v>
      </c>
      <c r="E980" s="155" t="s">
        <v>34</v>
      </c>
      <c r="F980" s="156" t="s">
        <v>762</v>
      </c>
      <c r="H980" s="157">
        <v>-4.633</v>
      </c>
      <c r="I980" s="158"/>
      <c r="L980" s="154"/>
      <c r="M980" s="159"/>
      <c r="T980" s="160"/>
      <c r="AT980" s="155" t="s">
        <v>179</v>
      </c>
      <c r="AU980" s="155" t="s">
        <v>95</v>
      </c>
      <c r="AV980" s="13" t="s">
        <v>89</v>
      </c>
      <c r="AW980" s="13" t="s">
        <v>39</v>
      </c>
      <c r="AX980" s="13" t="s">
        <v>78</v>
      </c>
      <c r="AY980" s="155" t="s">
        <v>169</v>
      </c>
    </row>
    <row r="981" spans="2:51" s="13" customFormat="1" ht="12">
      <c r="B981" s="154"/>
      <c r="D981" s="148" t="s">
        <v>179</v>
      </c>
      <c r="E981" s="155" t="s">
        <v>34</v>
      </c>
      <c r="F981" s="156" t="s">
        <v>763</v>
      </c>
      <c r="H981" s="157">
        <v>76.180999999999997</v>
      </c>
      <c r="I981" s="158"/>
      <c r="L981" s="154"/>
      <c r="M981" s="159"/>
      <c r="T981" s="160"/>
      <c r="AT981" s="155" t="s">
        <v>179</v>
      </c>
      <c r="AU981" s="155" t="s">
        <v>95</v>
      </c>
      <c r="AV981" s="13" t="s">
        <v>89</v>
      </c>
      <c r="AW981" s="13" t="s">
        <v>39</v>
      </c>
      <c r="AX981" s="13" t="s">
        <v>78</v>
      </c>
      <c r="AY981" s="155" t="s">
        <v>169</v>
      </c>
    </row>
    <row r="982" spans="2:51" s="13" customFormat="1" ht="12">
      <c r="B982" s="154"/>
      <c r="D982" s="148" t="s">
        <v>179</v>
      </c>
      <c r="E982" s="155" t="s">
        <v>34</v>
      </c>
      <c r="F982" s="156" t="s">
        <v>764</v>
      </c>
      <c r="H982" s="157">
        <v>70.820999999999998</v>
      </c>
      <c r="I982" s="158"/>
      <c r="L982" s="154"/>
      <c r="M982" s="159"/>
      <c r="T982" s="160"/>
      <c r="AT982" s="155" t="s">
        <v>179</v>
      </c>
      <c r="AU982" s="155" t="s">
        <v>95</v>
      </c>
      <c r="AV982" s="13" t="s">
        <v>89</v>
      </c>
      <c r="AW982" s="13" t="s">
        <v>39</v>
      </c>
      <c r="AX982" s="13" t="s">
        <v>78</v>
      </c>
      <c r="AY982" s="155" t="s">
        <v>169</v>
      </c>
    </row>
    <row r="983" spans="2:51" s="13" customFormat="1" ht="12">
      <c r="B983" s="154"/>
      <c r="D983" s="148" t="s">
        <v>179</v>
      </c>
      <c r="E983" s="155" t="s">
        <v>34</v>
      </c>
      <c r="F983" s="156" t="s">
        <v>765</v>
      </c>
      <c r="H983" s="157">
        <v>-9.266</v>
      </c>
      <c r="I983" s="158"/>
      <c r="L983" s="154"/>
      <c r="M983" s="159"/>
      <c r="T983" s="160"/>
      <c r="AT983" s="155" t="s">
        <v>179</v>
      </c>
      <c r="AU983" s="155" t="s">
        <v>95</v>
      </c>
      <c r="AV983" s="13" t="s">
        <v>89</v>
      </c>
      <c r="AW983" s="13" t="s">
        <v>39</v>
      </c>
      <c r="AX983" s="13" t="s">
        <v>78</v>
      </c>
      <c r="AY983" s="155" t="s">
        <v>169</v>
      </c>
    </row>
    <row r="984" spans="2:51" s="13" customFormat="1" ht="12">
      <c r="B984" s="154"/>
      <c r="D984" s="148" t="s">
        <v>179</v>
      </c>
      <c r="E984" s="155" t="s">
        <v>34</v>
      </c>
      <c r="F984" s="156" t="s">
        <v>715</v>
      </c>
      <c r="H984" s="157">
        <v>-1.5760000000000001</v>
      </c>
      <c r="I984" s="158"/>
      <c r="L984" s="154"/>
      <c r="M984" s="159"/>
      <c r="T984" s="160"/>
      <c r="AT984" s="155" t="s">
        <v>179</v>
      </c>
      <c r="AU984" s="155" t="s">
        <v>95</v>
      </c>
      <c r="AV984" s="13" t="s">
        <v>89</v>
      </c>
      <c r="AW984" s="13" t="s">
        <v>39</v>
      </c>
      <c r="AX984" s="13" t="s">
        <v>78</v>
      </c>
      <c r="AY984" s="155" t="s">
        <v>169</v>
      </c>
    </row>
    <row r="985" spans="2:51" s="13" customFormat="1" ht="12">
      <c r="B985" s="154"/>
      <c r="D985" s="148" t="s">
        <v>179</v>
      </c>
      <c r="E985" s="155" t="s">
        <v>34</v>
      </c>
      <c r="F985" s="156" t="s">
        <v>766</v>
      </c>
      <c r="H985" s="157">
        <v>-7.1070000000000002</v>
      </c>
      <c r="I985" s="158"/>
      <c r="L985" s="154"/>
      <c r="M985" s="159"/>
      <c r="T985" s="160"/>
      <c r="AT985" s="155" t="s">
        <v>179</v>
      </c>
      <c r="AU985" s="155" t="s">
        <v>95</v>
      </c>
      <c r="AV985" s="13" t="s">
        <v>89</v>
      </c>
      <c r="AW985" s="13" t="s">
        <v>39</v>
      </c>
      <c r="AX985" s="13" t="s">
        <v>78</v>
      </c>
      <c r="AY985" s="155" t="s">
        <v>169</v>
      </c>
    </row>
    <row r="986" spans="2:51" s="13" customFormat="1" ht="12">
      <c r="B986" s="154"/>
      <c r="D986" s="148" t="s">
        <v>179</v>
      </c>
      <c r="E986" s="155" t="s">
        <v>34</v>
      </c>
      <c r="F986" s="156" t="s">
        <v>767</v>
      </c>
      <c r="H986" s="157">
        <v>65.025000000000006</v>
      </c>
      <c r="I986" s="158"/>
      <c r="L986" s="154"/>
      <c r="M986" s="159"/>
      <c r="T986" s="160"/>
      <c r="AT986" s="155" t="s">
        <v>179</v>
      </c>
      <c r="AU986" s="155" t="s">
        <v>95</v>
      </c>
      <c r="AV986" s="13" t="s">
        <v>89</v>
      </c>
      <c r="AW986" s="13" t="s">
        <v>39</v>
      </c>
      <c r="AX986" s="13" t="s">
        <v>78</v>
      </c>
      <c r="AY986" s="155" t="s">
        <v>169</v>
      </c>
    </row>
    <row r="987" spans="2:51" s="13" customFormat="1" ht="12">
      <c r="B987" s="154"/>
      <c r="D987" s="148" t="s">
        <v>179</v>
      </c>
      <c r="E987" s="155" t="s">
        <v>34</v>
      </c>
      <c r="F987" s="156" t="s">
        <v>750</v>
      </c>
      <c r="H987" s="157">
        <v>-3.69</v>
      </c>
      <c r="I987" s="158"/>
      <c r="L987" s="154"/>
      <c r="M987" s="159"/>
      <c r="T987" s="160"/>
      <c r="AT987" s="155" t="s">
        <v>179</v>
      </c>
      <c r="AU987" s="155" t="s">
        <v>95</v>
      </c>
      <c r="AV987" s="13" t="s">
        <v>89</v>
      </c>
      <c r="AW987" s="13" t="s">
        <v>39</v>
      </c>
      <c r="AX987" s="13" t="s">
        <v>78</v>
      </c>
      <c r="AY987" s="155" t="s">
        <v>169</v>
      </c>
    </row>
    <row r="988" spans="2:51" s="13" customFormat="1" ht="12">
      <c r="B988" s="154"/>
      <c r="D988" s="148" t="s">
        <v>179</v>
      </c>
      <c r="E988" s="155" t="s">
        <v>34</v>
      </c>
      <c r="F988" s="156" t="s">
        <v>768</v>
      </c>
      <c r="H988" s="157">
        <v>-2.61</v>
      </c>
      <c r="I988" s="158"/>
      <c r="L988" s="154"/>
      <c r="M988" s="159"/>
      <c r="T988" s="160"/>
      <c r="AT988" s="155" t="s">
        <v>179</v>
      </c>
      <c r="AU988" s="155" t="s">
        <v>95</v>
      </c>
      <c r="AV988" s="13" t="s">
        <v>89</v>
      </c>
      <c r="AW988" s="13" t="s">
        <v>39</v>
      </c>
      <c r="AX988" s="13" t="s">
        <v>78</v>
      </c>
      <c r="AY988" s="155" t="s">
        <v>169</v>
      </c>
    </row>
    <row r="989" spans="2:51" s="13" customFormat="1" ht="12">
      <c r="B989" s="154"/>
      <c r="D989" s="148" t="s">
        <v>179</v>
      </c>
      <c r="E989" s="155" t="s">
        <v>34</v>
      </c>
      <c r="F989" s="156" t="s">
        <v>769</v>
      </c>
      <c r="H989" s="157">
        <v>-2.33</v>
      </c>
      <c r="I989" s="158"/>
      <c r="L989" s="154"/>
      <c r="M989" s="159"/>
      <c r="T989" s="160"/>
      <c r="AT989" s="155" t="s">
        <v>179</v>
      </c>
      <c r="AU989" s="155" t="s">
        <v>95</v>
      </c>
      <c r="AV989" s="13" t="s">
        <v>89</v>
      </c>
      <c r="AW989" s="13" t="s">
        <v>39</v>
      </c>
      <c r="AX989" s="13" t="s">
        <v>78</v>
      </c>
      <c r="AY989" s="155" t="s">
        <v>169</v>
      </c>
    </row>
    <row r="990" spans="2:51" s="13" customFormat="1" ht="12">
      <c r="B990" s="154"/>
      <c r="D990" s="148" t="s">
        <v>179</v>
      </c>
      <c r="E990" s="155" t="s">
        <v>34</v>
      </c>
      <c r="F990" s="156" t="s">
        <v>770</v>
      </c>
      <c r="H990" s="157">
        <v>16.335000000000001</v>
      </c>
      <c r="I990" s="158"/>
      <c r="L990" s="154"/>
      <c r="M990" s="159"/>
      <c r="T990" s="160"/>
      <c r="AT990" s="155" t="s">
        <v>179</v>
      </c>
      <c r="AU990" s="155" t="s">
        <v>95</v>
      </c>
      <c r="AV990" s="13" t="s">
        <v>89</v>
      </c>
      <c r="AW990" s="13" t="s">
        <v>39</v>
      </c>
      <c r="AX990" s="13" t="s">
        <v>78</v>
      </c>
      <c r="AY990" s="155" t="s">
        <v>169</v>
      </c>
    </row>
    <row r="991" spans="2:51" s="13" customFormat="1" ht="12">
      <c r="B991" s="154"/>
      <c r="D991" s="148" t="s">
        <v>179</v>
      </c>
      <c r="E991" s="155" t="s">
        <v>34</v>
      </c>
      <c r="F991" s="156" t="s">
        <v>742</v>
      </c>
      <c r="H991" s="157">
        <v>-2.3639999999999999</v>
      </c>
      <c r="I991" s="158"/>
      <c r="L991" s="154"/>
      <c r="M991" s="159"/>
      <c r="T991" s="160"/>
      <c r="AT991" s="155" t="s">
        <v>179</v>
      </c>
      <c r="AU991" s="155" t="s">
        <v>95</v>
      </c>
      <c r="AV991" s="13" t="s">
        <v>89</v>
      </c>
      <c r="AW991" s="13" t="s">
        <v>39</v>
      </c>
      <c r="AX991" s="13" t="s">
        <v>78</v>
      </c>
      <c r="AY991" s="155" t="s">
        <v>169</v>
      </c>
    </row>
    <row r="992" spans="2:51" s="13" customFormat="1" ht="12">
      <c r="B992" s="154"/>
      <c r="D992" s="148" t="s">
        <v>179</v>
      </c>
      <c r="E992" s="155" t="s">
        <v>34</v>
      </c>
      <c r="F992" s="156" t="s">
        <v>771</v>
      </c>
      <c r="H992" s="157">
        <v>18.483000000000001</v>
      </c>
      <c r="I992" s="158"/>
      <c r="L992" s="154"/>
      <c r="M992" s="159"/>
      <c r="T992" s="160"/>
      <c r="AT992" s="155" t="s">
        <v>179</v>
      </c>
      <c r="AU992" s="155" t="s">
        <v>95</v>
      </c>
      <c r="AV992" s="13" t="s">
        <v>89</v>
      </c>
      <c r="AW992" s="13" t="s">
        <v>39</v>
      </c>
      <c r="AX992" s="13" t="s">
        <v>78</v>
      </c>
      <c r="AY992" s="155" t="s">
        <v>169</v>
      </c>
    </row>
    <row r="993" spans="2:51" s="13" customFormat="1" ht="12">
      <c r="B993" s="154"/>
      <c r="D993" s="148" t="s">
        <v>179</v>
      </c>
      <c r="E993" s="155" t="s">
        <v>34</v>
      </c>
      <c r="F993" s="156" t="s">
        <v>742</v>
      </c>
      <c r="H993" s="157">
        <v>-2.3639999999999999</v>
      </c>
      <c r="I993" s="158"/>
      <c r="L993" s="154"/>
      <c r="M993" s="159"/>
      <c r="T993" s="160"/>
      <c r="AT993" s="155" t="s">
        <v>179</v>
      </c>
      <c r="AU993" s="155" t="s">
        <v>95</v>
      </c>
      <c r="AV993" s="13" t="s">
        <v>89</v>
      </c>
      <c r="AW993" s="13" t="s">
        <v>39</v>
      </c>
      <c r="AX993" s="13" t="s">
        <v>78</v>
      </c>
      <c r="AY993" s="155" t="s">
        <v>169</v>
      </c>
    </row>
    <row r="994" spans="2:51" s="13" customFormat="1" ht="12">
      <c r="B994" s="154"/>
      <c r="D994" s="148" t="s">
        <v>179</v>
      </c>
      <c r="E994" s="155" t="s">
        <v>34</v>
      </c>
      <c r="F994" s="156" t="s">
        <v>772</v>
      </c>
      <c r="H994" s="157">
        <v>13.725</v>
      </c>
      <c r="I994" s="158"/>
      <c r="L994" s="154"/>
      <c r="M994" s="159"/>
      <c r="T994" s="160"/>
      <c r="AT994" s="155" t="s">
        <v>179</v>
      </c>
      <c r="AU994" s="155" t="s">
        <v>95</v>
      </c>
      <c r="AV994" s="13" t="s">
        <v>89</v>
      </c>
      <c r="AW994" s="13" t="s">
        <v>39</v>
      </c>
      <c r="AX994" s="13" t="s">
        <v>78</v>
      </c>
      <c r="AY994" s="155" t="s">
        <v>169</v>
      </c>
    </row>
    <row r="995" spans="2:51" s="13" customFormat="1" ht="12">
      <c r="B995" s="154"/>
      <c r="D995" s="148" t="s">
        <v>179</v>
      </c>
      <c r="E995" s="155" t="s">
        <v>34</v>
      </c>
      <c r="F995" s="156" t="s">
        <v>686</v>
      </c>
      <c r="H995" s="157">
        <v>-1.1819999999999999</v>
      </c>
      <c r="I995" s="158"/>
      <c r="L995" s="154"/>
      <c r="M995" s="159"/>
      <c r="T995" s="160"/>
      <c r="AT995" s="155" t="s">
        <v>179</v>
      </c>
      <c r="AU995" s="155" t="s">
        <v>95</v>
      </c>
      <c r="AV995" s="13" t="s">
        <v>89</v>
      </c>
      <c r="AW995" s="13" t="s">
        <v>39</v>
      </c>
      <c r="AX995" s="13" t="s">
        <v>78</v>
      </c>
      <c r="AY995" s="155" t="s">
        <v>169</v>
      </c>
    </row>
    <row r="996" spans="2:51" s="13" customFormat="1" ht="12">
      <c r="B996" s="154"/>
      <c r="D996" s="148" t="s">
        <v>179</v>
      </c>
      <c r="E996" s="155" t="s">
        <v>34</v>
      </c>
      <c r="F996" s="156" t="s">
        <v>773</v>
      </c>
      <c r="H996" s="157">
        <v>-0.54</v>
      </c>
      <c r="I996" s="158"/>
      <c r="L996" s="154"/>
      <c r="M996" s="159"/>
      <c r="T996" s="160"/>
      <c r="AT996" s="155" t="s">
        <v>179</v>
      </c>
      <c r="AU996" s="155" t="s">
        <v>95</v>
      </c>
      <c r="AV996" s="13" t="s">
        <v>89</v>
      </c>
      <c r="AW996" s="13" t="s">
        <v>39</v>
      </c>
      <c r="AX996" s="13" t="s">
        <v>78</v>
      </c>
      <c r="AY996" s="155" t="s">
        <v>169</v>
      </c>
    </row>
    <row r="997" spans="2:51" s="13" customFormat="1" ht="12">
      <c r="B997" s="154"/>
      <c r="D997" s="148" t="s">
        <v>179</v>
      </c>
      <c r="E997" s="155" t="s">
        <v>34</v>
      </c>
      <c r="F997" s="156" t="s">
        <v>774</v>
      </c>
      <c r="H997" s="157">
        <v>25.437000000000001</v>
      </c>
      <c r="I997" s="158"/>
      <c r="L997" s="154"/>
      <c r="M997" s="159"/>
      <c r="T997" s="160"/>
      <c r="AT997" s="155" t="s">
        <v>179</v>
      </c>
      <c r="AU997" s="155" t="s">
        <v>95</v>
      </c>
      <c r="AV997" s="13" t="s">
        <v>89</v>
      </c>
      <c r="AW997" s="13" t="s">
        <v>39</v>
      </c>
      <c r="AX997" s="13" t="s">
        <v>78</v>
      </c>
      <c r="AY997" s="155" t="s">
        <v>169</v>
      </c>
    </row>
    <row r="998" spans="2:51" s="13" customFormat="1" ht="12">
      <c r="B998" s="154"/>
      <c r="D998" s="148" t="s">
        <v>179</v>
      </c>
      <c r="E998" s="155" t="s">
        <v>34</v>
      </c>
      <c r="F998" s="156" t="s">
        <v>715</v>
      </c>
      <c r="H998" s="157">
        <v>-1.5760000000000001</v>
      </c>
      <c r="I998" s="158"/>
      <c r="L998" s="154"/>
      <c r="M998" s="159"/>
      <c r="T998" s="160"/>
      <c r="AT998" s="155" t="s">
        <v>179</v>
      </c>
      <c r="AU998" s="155" t="s">
        <v>95</v>
      </c>
      <c r="AV998" s="13" t="s">
        <v>89</v>
      </c>
      <c r="AW998" s="13" t="s">
        <v>39</v>
      </c>
      <c r="AX998" s="13" t="s">
        <v>78</v>
      </c>
      <c r="AY998" s="155" t="s">
        <v>169</v>
      </c>
    </row>
    <row r="999" spans="2:51" s="13" customFormat="1" ht="12">
      <c r="B999" s="154"/>
      <c r="D999" s="148" t="s">
        <v>179</v>
      </c>
      <c r="E999" s="155" t="s">
        <v>34</v>
      </c>
      <c r="F999" s="156" t="s">
        <v>773</v>
      </c>
      <c r="H999" s="157">
        <v>-0.54</v>
      </c>
      <c r="I999" s="158"/>
      <c r="L999" s="154"/>
      <c r="M999" s="159"/>
      <c r="T999" s="160"/>
      <c r="AT999" s="155" t="s">
        <v>179</v>
      </c>
      <c r="AU999" s="155" t="s">
        <v>95</v>
      </c>
      <c r="AV999" s="13" t="s">
        <v>89</v>
      </c>
      <c r="AW999" s="13" t="s">
        <v>39</v>
      </c>
      <c r="AX999" s="13" t="s">
        <v>78</v>
      </c>
      <c r="AY999" s="155" t="s">
        <v>169</v>
      </c>
    </row>
    <row r="1000" spans="2:51" s="13" customFormat="1" ht="12">
      <c r="B1000" s="154"/>
      <c r="D1000" s="148" t="s">
        <v>179</v>
      </c>
      <c r="E1000" s="155" t="s">
        <v>34</v>
      </c>
      <c r="F1000" s="156" t="s">
        <v>775</v>
      </c>
      <c r="H1000" s="157">
        <v>18.727</v>
      </c>
      <c r="I1000" s="158"/>
      <c r="L1000" s="154"/>
      <c r="M1000" s="159"/>
      <c r="T1000" s="160"/>
      <c r="AT1000" s="155" t="s">
        <v>179</v>
      </c>
      <c r="AU1000" s="155" t="s">
        <v>95</v>
      </c>
      <c r="AV1000" s="13" t="s">
        <v>89</v>
      </c>
      <c r="AW1000" s="13" t="s">
        <v>39</v>
      </c>
      <c r="AX1000" s="13" t="s">
        <v>78</v>
      </c>
      <c r="AY1000" s="155" t="s">
        <v>169</v>
      </c>
    </row>
    <row r="1001" spans="2:51" s="13" customFormat="1" ht="12">
      <c r="B1001" s="154"/>
      <c r="D1001" s="148" t="s">
        <v>179</v>
      </c>
      <c r="E1001" s="155" t="s">
        <v>34</v>
      </c>
      <c r="F1001" s="156" t="s">
        <v>742</v>
      </c>
      <c r="H1001" s="157">
        <v>-2.3639999999999999</v>
      </c>
      <c r="I1001" s="158"/>
      <c r="L1001" s="154"/>
      <c r="M1001" s="159"/>
      <c r="T1001" s="160"/>
      <c r="AT1001" s="155" t="s">
        <v>179</v>
      </c>
      <c r="AU1001" s="155" t="s">
        <v>95</v>
      </c>
      <c r="AV1001" s="13" t="s">
        <v>89</v>
      </c>
      <c r="AW1001" s="13" t="s">
        <v>39</v>
      </c>
      <c r="AX1001" s="13" t="s">
        <v>78</v>
      </c>
      <c r="AY1001" s="155" t="s">
        <v>169</v>
      </c>
    </row>
    <row r="1002" spans="2:51" s="13" customFormat="1" ht="12">
      <c r="B1002" s="154"/>
      <c r="D1002" s="148" t="s">
        <v>179</v>
      </c>
      <c r="E1002" s="155" t="s">
        <v>34</v>
      </c>
      <c r="F1002" s="156" t="s">
        <v>776</v>
      </c>
      <c r="H1002" s="157">
        <v>14.64</v>
      </c>
      <c r="I1002" s="158"/>
      <c r="L1002" s="154"/>
      <c r="M1002" s="159"/>
      <c r="T1002" s="160"/>
      <c r="AT1002" s="155" t="s">
        <v>179</v>
      </c>
      <c r="AU1002" s="155" t="s">
        <v>95</v>
      </c>
      <c r="AV1002" s="13" t="s">
        <v>89</v>
      </c>
      <c r="AW1002" s="13" t="s">
        <v>39</v>
      </c>
      <c r="AX1002" s="13" t="s">
        <v>78</v>
      </c>
      <c r="AY1002" s="155" t="s">
        <v>169</v>
      </c>
    </row>
    <row r="1003" spans="2:51" s="13" customFormat="1" ht="12">
      <c r="B1003" s="154"/>
      <c r="D1003" s="148" t="s">
        <v>179</v>
      </c>
      <c r="E1003" s="155" t="s">
        <v>34</v>
      </c>
      <c r="F1003" s="156" t="s">
        <v>686</v>
      </c>
      <c r="H1003" s="157">
        <v>-1.1819999999999999</v>
      </c>
      <c r="I1003" s="158"/>
      <c r="L1003" s="154"/>
      <c r="M1003" s="159"/>
      <c r="T1003" s="160"/>
      <c r="AT1003" s="155" t="s">
        <v>179</v>
      </c>
      <c r="AU1003" s="155" t="s">
        <v>95</v>
      </c>
      <c r="AV1003" s="13" t="s">
        <v>89</v>
      </c>
      <c r="AW1003" s="13" t="s">
        <v>39</v>
      </c>
      <c r="AX1003" s="13" t="s">
        <v>78</v>
      </c>
      <c r="AY1003" s="155" t="s">
        <v>169</v>
      </c>
    </row>
    <row r="1004" spans="2:51" s="13" customFormat="1" ht="12">
      <c r="B1004" s="154"/>
      <c r="D1004" s="148" t="s">
        <v>179</v>
      </c>
      <c r="E1004" s="155" t="s">
        <v>34</v>
      </c>
      <c r="F1004" s="156" t="s">
        <v>777</v>
      </c>
      <c r="H1004" s="157">
        <v>57.582000000000001</v>
      </c>
      <c r="I1004" s="158"/>
      <c r="L1004" s="154"/>
      <c r="M1004" s="159"/>
      <c r="T1004" s="160"/>
      <c r="AT1004" s="155" t="s">
        <v>179</v>
      </c>
      <c r="AU1004" s="155" t="s">
        <v>95</v>
      </c>
      <c r="AV1004" s="13" t="s">
        <v>89</v>
      </c>
      <c r="AW1004" s="13" t="s">
        <v>39</v>
      </c>
      <c r="AX1004" s="13" t="s">
        <v>78</v>
      </c>
      <c r="AY1004" s="155" t="s">
        <v>169</v>
      </c>
    </row>
    <row r="1005" spans="2:51" s="13" customFormat="1" ht="12">
      <c r="B1005" s="154"/>
      <c r="D1005" s="148" t="s">
        <v>179</v>
      </c>
      <c r="E1005" s="155" t="s">
        <v>34</v>
      </c>
      <c r="F1005" s="156" t="s">
        <v>737</v>
      </c>
      <c r="H1005" s="157">
        <v>-3.5459999999999998</v>
      </c>
      <c r="I1005" s="158"/>
      <c r="L1005" s="154"/>
      <c r="M1005" s="159"/>
      <c r="T1005" s="160"/>
      <c r="AT1005" s="155" t="s">
        <v>179</v>
      </c>
      <c r="AU1005" s="155" t="s">
        <v>95</v>
      </c>
      <c r="AV1005" s="13" t="s">
        <v>89</v>
      </c>
      <c r="AW1005" s="13" t="s">
        <v>39</v>
      </c>
      <c r="AX1005" s="13" t="s">
        <v>78</v>
      </c>
      <c r="AY1005" s="155" t="s">
        <v>169</v>
      </c>
    </row>
    <row r="1006" spans="2:51" s="13" customFormat="1" ht="12">
      <c r="B1006" s="154"/>
      <c r="D1006" s="148" t="s">
        <v>179</v>
      </c>
      <c r="E1006" s="155" t="s">
        <v>34</v>
      </c>
      <c r="F1006" s="156" t="s">
        <v>762</v>
      </c>
      <c r="H1006" s="157">
        <v>-4.633</v>
      </c>
      <c r="I1006" s="158"/>
      <c r="L1006" s="154"/>
      <c r="M1006" s="159"/>
      <c r="T1006" s="160"/>
      <c r="AT1006" s="155" t="s">
        <v>179</v>
      </c>
      <c r="AU1006" s="155" t="s">
        <v>95</v>
      </c>
      <c r="AV1006" s="13" t="s">
        <v>89</v>
      </c>
      <c r="AW1006" s="13" t="s">
        <v>39</v>
      </c>
      <c r="AX1006" s="13" t="s">
        <v>78</v>
      </c>
      <c r="AY1006" s="155" t="s">
        <v>169</v>
      </c>
    </row>
    <row r="1007" spans="2:51" s="13" customFormat="1" ht="12">
      <c r="B1007" s="154"/>
      <c r="D1007" s="148" t="s">
        <v>179</v>
      </c>
      <c r="E1007" s="155" t="s">
        <v>34</v>
      </c>
      <c r="F1007" s="156" t="s">
        <v>778</v>
      </c>
      <c r="H1007" s="157">
        <v>-192.047</v>
      </c>
      <c r="I1007" s="158"/>
      <c r="L1007" s="154"/>
      <c r="M1007" s="159"/>
      <c r="T1007" s="160"/>
      <c r="AT1007" s="155" t="s">
        <v>179</v>
      </c>
      <c r="AU1007" s="155" t="s">
        <v>95</v>
      </c>
      <c r="AV1007" s="13" t="s">
        <v>89</v>
      </c>
      <c r="AW1007" s="13" t="s">
        <v>39</v>
      </c>
      <c r="AX1007" s="13" t="s">
        <v>78</v>
      </c>
      <c r="AY1007" s="155" t="s">
        <v>169</v>
      </c>
    </row>
    <row r="1008" spans="2:51" s="12" customFormat="1" ht="12">
      <c r="B1008" s="147"/>
      <c r="D1008" s="148" t="s">
        <v>179</v>
      </c>
      <c r="E1008" s="149" t="s">
        <v>34</v>
      </c>
      <c r="F1008" s="150" t="s">
        <v>779</v>
      </c>
      <c r="H1008" s="149" t="s">
        <v>34</v>
      </c>
      <c r="I1008" s="151"/>
      <c r="L1008" s="147"/>
      <c r="M1008" s="152"/>
      <c r="T1008" s="153"/>
      <c r="AT1008" s="149" t="s">
        <v>179</v>
      </c>
      <c r="AU1008" s="149" t="s">
        <v>95</v>
      </c>
      <c r="AV1008" s="12" t="s">
        <v>83</v>
      </c>
      <c r="AW1008" s="12" t="s">
        <v>39</v>
      </c>
      <c r="AX1008" s="12" t="s">
        <v>78</v>
      </c>
      <c r="AY1008" s="149" t="s">
        <v>169</v>
      </c>
    </row>
    <row r="1009" spans="2:65" s="13" customFormat="1" ht="12">
      <c r="B1009" s="154"/>
      <c r="D1009" s="148" t="s">
        <v>179</v>
      </c>
      <c r="E1009" s="155" t="s">
        <v>34</v>
      </c>
      <c r="F1009" s="156" t="s">
        <v>780</v>
      </c>
      <c r="H1009" s="157">
        <v>4.0049999999999999</v>
      </c>
      <c r="I1009" s="158"/>
      <c r="L1009" s="154"/>
      <c r="M1009" s="159"/>
      <c r="T1009" s="160"/>
      <c r="AT1009" s="155" t="s">
        <v>179</v>
      </c>
      <c r="AU1009" s="155" t="s">
        <v>95</v>
      </c>
      <c r="AV1009" s="13" t="s">
        <v>89</v>
      </c>
      <c r="AW1009" s="13" t="s">
        <v>39</v>
      </c>
      <c r="AX1009" s="13" t="s">
        <v>78</v>
      </c>
      <c r="AY1009" s="155" t="s">
        <v>169</v>
      </c>
    </row>
    <row r="1010" spans="2:65" s="13" customFormat="1" ht="12">
      <c r="B1010" s="154"/>
      <c r="D1010" s="148" t="s">
        <v>179</v>
      </c>
      <c r="E1010" s="155" t="s">
        <v>34</v>
      </c>
      <c r="F1010" s="156" t="s">
        <v>781</v>
      </c>
      <c r="H1010" s="157">
        <v>2.9820000000000002</v>
      </c>
      <c r="I1010" s="158"/>
      <c r="L1010" s="154"/>
      <c r="M1010" s="159"/>
      <c r="T1010" s="160"/>
      <c r="AT1010" s="155" t="s">
        <v>179</v>
      </c>
      <c r="AU1010" s="155" t="s">
        <v>95</v>
      </c>
      <c r="AV1010" s="13" t="s">
        <v>89</v>
      </c>
      <c r="AW1010" s="13" t="s">
        <v>39</v>
      </c>
      <c r="AX1010" s="13" t="s">
        <v>78</v>
      </c>
      <c r="AY1010" s="155" t="s">
        <v>169</v>
      </c>
    </row>
    <row r="1011" spans="2:65" s="13" customFormat="1" ht="12">
      <c r="B1011" s="154"/>
      <c r="D1011" s="148" t="s">
        <v>179</v>
      </c>
      <c r="E1011" s="155" t="s">
        <v>34</v>
      </c>
      <c r="F1011" s="156" t="s">
        <v>782</v>
      </c>
      <c r="H1011" s="157">
        <v>2.4870000000000001</v>
      </c>
      <c r="I1011" s="158"/>
      <c r="L1011" s="154"/>
      <c r="M1011" s="159"/>
      <c r="T1011" s="160"/>
      <c r="AT1011" s="155" t="s">
        <v>179</v>
      </c>
      <c r="AU1011" s="155" t="s">
        <v>95</v>
      </c>
      <c r="AV1011" s="13" t="s">
        <v>89</v>
      </c>
      <c r="AW1011" s="13" t="s">
        <v>39</v>
      </c>
      <c r="AX1011" s="13" t="s">
        <v>78</v>
      </c>
      <c r="AY1011" s="155" t="s">
        <v>169</v>
      </c>
    </row>
    <row r="1012" spans="2:65" s="13" customFormat="1" ht="12">
      <c r="B1012" s="154"/>
      <c r="D1012" s="148" t="s">
        <v>179</v>
      </c>
      <c r="E1012" s="155" t="s">
        <v>34</v>
      </c>
      <c r="F1012" s="156" t="s">
        <v>783</v>
      </c>
      <c r="H1012" s="157">
        <v>2.0579999999999998</v>
      </c>
      <c r="I1012" s="158"/>
      <c r="L1012" s="154"/>
      <c r="M1012" s="159"/>
      <c r="T1012" s="160"/>
      <c r="AT1012" s="155" t="s">
        <v>179</v>
      </c>
      <c r="AU1012" s="155" t="s">
        <v>95</v>
      </c>
      <c r="AV1012" s="13" t="s">
        <v>89</v>
      </c>
      <c r="AW1012" s="13" t="s">
        <v>39</v>
      </c>
      <c r="AX1012" s="13" t="s">
        <v>78</v>
      </c>
      <c r="AY1012" s="155" t="s">
        <v>169</v>
      </c>
    </row>
    <row r="1013" spans="2:65" s="13" customFormat="1" ht="12">
      <c r="B1013" s="154"/>
      <c r="D1013" s="148" t="s">
        <v>179</v>
      </c>
      <c r="E1013" s="155" t="s">
        <v>34</v>
      </c>
      <c r="F1013" s="156" t="s">
        <v>784</v>
      </c>
      <c r="H1013" s="157">
        <v>1.8420000000000001</v>
      </c>
      <c r="I1013" s="158"/>
      <c r="L1013" s="154"/>
      <c r="M1013" s="159"/>
      <c r="T1013" s="160"/>
      <c r="AT1013" s="155" t="s">
        <v>179</v>
      </c>
      <c r="AU1013" s="155" t="s">
        <v>95</v>
      </c>
      <c r="AV1013" s="13" t="s">
        <v>89</v>
      </c>
      <c r="AW1013" s="13" t="s">
        <v>39</v>
      </c>
      <c r="AX1013" s="13" t="s">
        <v>78</v>
      </c>
      <c r="AY1013" s="155" t="s">
        <v>169</v>
      </c>
    </row>
    <row r="1014" spans="2:65" s="13" customFormat="1" ht="12">
      <c r="B1014" s="154"/>
      <c r="D1014" s="148" t="s">
        <v>179</v>
      </c>
      <c r="E1014" s="155" t="s">
        <v>34</v>
      </c>
      <c r="F1014" s="156" t="s">
        <v>785</v>
      </c>
      <c r="H1014" s="157">
        <v>1.68</v>
      </c>
      <c r="I1014" s="158"/>
      <c r="L1014" s="154"/>
      <c r="M1014" s="159"/>
      <c r="T1014" s="160"/>
      <c r="AT1014" s="155" t="s">
        <v>179</v>
      </c>
      <c r="AU1014" s="155" t="s">
        <v>95</v>
      </c>
      <c r="AV1014" s="13" t="s">
        <v>89</v>
      </c>
      <c r="AW1014" s="13" t="s">
        <v>39</v>
      </c>
      <c r="AX1014" s="13" t="s">
        <v>78</v>
      </c>
      <c r="AY1014" s="155" t="s">
        <v>169</v>
      </c>
    </row>
    <row r="1015" spans="2:65" s="13" customFormat="1" ht="12">
      <c r="B1015" s="154"/>
      <c r="D1015" s="148" t="s">
        <v>179</v>
      </c>
      <c r="E1015" s="155" t="s">
        <v>34</v>
      </c>
      <c r="F1015" s="156" t="s">
        <v>786</v>
      </c>
      <c r="H1015" s="157">
        <v>27.9</v>
      </c>
      <c r="I1015" s="158"/>
      <c r="L1015" s="154"/>
      <c r="M1015" s="159"/>
      <c r="T1015" s="160"/>
      <c r="AT1015" s="155" t="s">
        <v>179</v>
      </c>
      <c r="AU1015" s="155" t="s">
        <v>95</v>
      </c>
      <c r="AV1015" s="13" t="s">
        <v>89</v>
      </c>
      <c r="AW1015" s="13" t="s">
        <v>39</v>
      </c>
      <c r="AX1015" s="13" t="s">
        <v>78</v>
      </c>
      <c r="AY1015" s="155" t="s">
        <v>169</v>
      </c>
    </row>
    <row r="1016" spans="2:65" s="13" customFormat="1" ht="12">
      <c r="B1016" s="154"/>
      <c r="D1016" s="148" t="s">
        <v>179</v>
      </c>
      <c r="E1016" s="155" t="s">
        <v>34</v>
      </c>
      <c r="F1016" s="156" t="s">
        <v>787</v>
      </c>
      <c r="H1016" s="157">
        <v>2.718</v>
      </c>
      <c r="I1016" s="158"/>
      <c r="L1016" s="154"/>
      <c r="M1016" s="159"/>
      <c r="T1016" s="160"/>
      <c r="AT1016" s="155" t="s">
        <v>179</v>
      </c>
      <c r="AU1016" s="155" t="s">
        <v>95</v>
      </c>
      <c r="AV1016" s="13" t="s">
        <v>89</v>
      </c>
      <c r="AW1016" s="13" t="s">
        <v>39</v>
      </c>
      <c r="AX1016" s="13" t="s">
        <v>78</v>
      </c>
      <c r="AY1016" s="155" t="s">
        <v>169</v>
      </c>
    </row>
    <row r="1017" spans="2:65" s="13" customFormat="1" ht="12">
      <c r="B1017" s="154"/>
      <c r="D1017" s="148" t="s">
        <v>179</v>
      </c>
      <c r="E1017" s="155" t="s">
        <v>34</v>
      </c>
      <c r="F1017" s="156" t="s">
        <v>788</v>
      </c>
      <c r="H1017" s="157">
        <v>0.90600000000000003</v>
      </c>
      <c r="I1017" s="158"/>
      <c r="L1017" s="154"/>
      <c r="M1017" s="159"/>
      <c r="T1017" s="160"/>
      <c r="AT1017" s="155" t="s">
        <v>179</v>
      </c>
      <c r="AU1017" s="155" t="s">
        <v>95</v>
      </c>
      <c r="AV1017" s="13" t="s">
        <v>89</v>
      </c>
      <c r="AW1017" s="13" t="s">
        <v>39</v>
      </c>
      <c r="AX1017" s="13" t="s">
        <v>78</v>
      </c>
      <c r="AY1017" s="155" t="s">
        <v>169</v>
      </c>
    </row>
    <row r="1018" spans="2:65" s="12" customFormat="1" ht="12">
      <c r="B1018" s="147"/>
      <c r="D1018" s="148" t="s">
        <v>179</v>
      </c>
      <c r="E1018" s="149" t="s">
        <v>34</v>
      </c>
      <c r="F1018" s="150" t="s">
        <v>1158</v>
      </c>
      <c r="H1018" s="149" t="s">
        <v>34</v>
      </c>
      <c r="I1018" s="151"/>
      <c r="L1018" s="147"/>
      <c r="M1018" s="152"/>
      <c r="T1018" s="153"/>
      <c r="AT1018" s="149" t="s">
        <v>179</v>
      </c>
      <c r="AU1018" s="149" t="s">
        <v>95</v>
      </c>
      <c r="AV1018" s="12" t="s">
        <v>83</v>
      </c>
      <c r="AW1018" s="12" t="s">
        <v>39</v>
      </c>
      <c r="AX1018" s="12" t="s">
        <v>78</v>
      </c>
      <c r="AY1018" s="149" t="s">
        <v>169</v>
      </c>
    </row>
    <row r="1019" spans="2:65" s="13" customFormat="1" ht="12">
      <c r="B1019" s="154"/>
      <c r="D1019" s="148" t="s">
        <v>179</v>
      </c>
      <c r="E1019" s="155" t="s">
        <v>34</v>
      </c>
      <c r="F1019" s="156" t="s">
        <v>1159</v>
      </c>
      <c r="H1019" s="157">
        <v>-53.993000000000002</v>
      </c>
      <c r="I1019" s="158"/>
      <c r="L1019" s="154"/>
      <c r="M1019" s="159"/>
      <c r="T1019" s="160"/>
      <c r="AT1019" s="155" t="s">
        <v>179</v>
      </c>
      <c r="AU1019" s="155" t="s">
        <v>95</v>
      </c>
      <c r="AV1019" s="13" t="s">
        <v>89</v>
      </c>
      <c r="AW1019" s="13" t="s">
        <v>39</v>
      </c>
      <c r="AX1019" s="13" t="s">
        <v>78</v>
      </c>
      <c r="AY1019" s="155" t="s">
        <v>169</v>
      </c>
    </row>
    <row r="1020" spans="2:65" s="13" customFormat="1" ht="12">
      <c r="B1020" s="154"/>
      <c r="D1020" s="148" t="s">
        <v>179</v>
      </c>
      <c r="E1020" s="155" t="s">
        <v>34</v>
      </c>
      <c r="F1020" s="156" t="s">
        <v>1160</v>
      </c>
      <c r="H1020" s="157">
        <v>-239.83</v>
      </c>
      <c r="I1020" s="158"/>
      <c r="L1020" s="154"/>
      <c r="M1020" s="159"/>
      <c r="T1020" s="160"/>
      <c r="AT1020" s="155" t="s">
        <v>179</v>
      </c>
      <c r="AU1020" s="155" t="s">
        <v>95</v>
      </c>
      <c r="AV1020" s="13" t="s">
        <v>89</v>
      </c>
      <c r="AW1020" s="13" t="s">
        <v>39</v>
      </c>
      <c r="AX1020" s="13" t="s">
        <v>78</v>
      </c>
      <c r="AY1020" s="155" t="s">
        <v>169</v>
      </c>
    </row>
    <row r="1021" spans="2:65" s="14" customFormat="1" ht="12">
      <c r="B1021" s="161"/>
      <c r="D1021" s="148" t="s">
        <v>179</v>
      </c>
      <c r="E1021" s="162" t="s">
        <v>34</v>
      </c>
      <c r="F1021" s="163" t="s">
        <v>195</v>
      </c>
      <c r="H1021" s="164">
        <v>1715.4050000000016</v>
      </c>
      <c r="I1021" s="165"/>
      <c r="L1021" s="161"/>
      <c r="M1021" s="166"/>
      <c r="T1021" s="167"/>
      <c r="AT1021" s="162" t="s">
        <v>179</v>
      </c>
      <c r="AU1021" s="162" t="s">
        <v>95</v>
      </c>
      <c r="AV1021" s="14" t="s">
        <v>177</v>
      </c>
      <c r="AW1021" s="14" t="s">
        <v>39</v>
      </c>
      <c r="AX1021" s="14" t="s">
        <v>83</v>
      </c>
      <c r="AY1021" s="162" t="s">
        <v>169</v>
      </c>
    </row>
    <row r="1022" spans="2:65" s="1" customFormat="1" ht="37.75" customHeight="1">
      <c r="B1022" s="35"/>
      <c r="C1022" s="134" t="s">
        <v>1161</v>
      </c>
      <c r="D1022" s="134" t="s">
        <v>172</v>
      </c>
      <c r="E1022" s="135" t="s">
        <v>1162</v>
      </c>
      <c r="F1022" s="136" t="s">
        <v>1163</v>
      </c>
      <c r="G1022" s="137" t="s">
        <v>175</v>
      </c>
      <c r="H1022" s="138">
        <v>4.71</v>
      </c>
      <c r="I1022" s="139"/>
      <c r="J1022" s="140">
        <f>ROUND(I1022*H1022,2)</f>
        <v>0</v>
      </c>
      <c r="K1022" s="136" t="s">
        <v>204</v>
      </c>
      <c r="L1022" s="35"/>
      <c r="M1022" s="141" t="s">
        <v>34</v>
      </c>
      <c r="N1022" s="142" t="s">
        <v>49</v>
      </c>
      <c r="P1022" s="143">
        <f>O1022*H1022</f>
        <v>0</v>
      </c>
      <c r="Q1022" s="143">
        <v>0</v>
      </c>
      <c r="R1022" s="143">
        <f>Q1022*H1022</f>
        <v>0</v>
      </c>
      <c r="S1022" s="143">
        <v>6.8000000000000005E-2</v>
      </c>
      <c r="T1022" s="144">
        <f>S1022*H1022</f>
        <v>0.32028000000000001</v>
      </c>
      <c r="AR1022" s="145" t="s">
        <v>177</v>
      </c>
      <c r="AT1022" s="145" t="s">
        <v>172</v>
      </c>
      <c r="AU1022" s="145" t="s">
        <v>95</v>
      </c>
      <c r="AY1022" s="19" t="s">
        <v>169</v>
      </c>
      <c r="BE1022" s="146">
        <f>IF(N1022="základní",J1022,0)</f>
        <v>0</v>
      </c>
      <c r="BF1022" s="146">
        <f>IF(N1022="snížená",J1022,0)</f>
        <v>0</v>
      </c>
      <c r="BG1022" s="146">
        <f>IF(N1022="zákl. přenesená",J1022,0)</f>
        <v>0</v>
      </c>
      <c r="BH1022" s="146">
        <f>IF(N1022="sníž. přenesená",J1022,0)</f>
        <v>0</v>
      </c>
      <c r="BI1022" s="146">
        <f>IF(N1022="nulová",J1022,0)</f>
        <v>0</v>
      </c>
      <c r="BJ1022" s="19" t="s">
        <v>83</v>
      </c>
      <c r="BK1022" s="146">
        <f>ROUND(I1022*H1022,2)</f>
        <v>0</v>
      </c>
      <c r="BL1022" s="19" t="s">
        <v>177</v>
      </c>
      <c r="BM1022" s="145" t="s">
        <v>1164</v>
      </c>
    </row>
    <row r="1023" spans="2:65" s="1" customFormat="1" ht="11">
      <c r="B1023" s="35"/>
      <c r="D1023" s="168" t="s">
        <v>206</v>
      </c>
      <c r="F1023" s="169" t="s">
        <v>1165</v>
      </c>
      <c r="I1023" s="170"/>
      <c r="L1023" s="35"/>
      <c r="M1023" s="171"/>
      <c r="T1023" s="56"/>
      <c r="AT1023" s="19" t="s">
        <v>206</v>
      </c>
      <c r="AU1023" s="19" t="s">
        <v>95</v>
      </c>
    </row>
    <row r="1024" spans="2:65" s="12" customFormat="1" ht="12">
      <c r="B1024" s="147"/>
      <c r="D1024" s="148" t="s">
        <v>179</v>
      </c>
      <c r="E1024" s="149" t="s">
        <v>34</v>
      </c>
      <c r="F1024" s="150" t="s">
        <v>1166</v>
      </c>
      <c r="H1024" s="149" t="s">
        <v>34</v>
      </c>
      <c r="I1024" s="151"/>
      <c r="L1024" s="147"/>
      <c r="M1024" s="152"/>
      <c r="T1024" s="153"/>
      <c r="AT1024" s="149" t="s">
        <v>179</v>
      </c>
      <c r="AU1024" s="149" t="s">
        <v>95</v>
      </c>
      <c r="AV1024" s="12" t="s">
        <v>83</v>
      </c>
      <c r="AW1024" s="12" t="s">
        <v>39</v>
      </c>
      <c r="AX1024" s="12" t="s">
        <v>78</v>
      </c>
      <c r="AY1024" s="149" t="s">
        <v>169</v>
      </c>
    </row>
    <row r="1025" spans="2:65" s="13" customFormat="1" ht="12">
      <c r="B1025" s="154"/>
      <c r="D1025" s="148" t="s">
        <v>179</v>
      </c>
      <c r="E1025" s="155" t="s">
        <v>34</v>
      </c>
      <c r="F1025" s="156" t="s">
        <v>1167</v>
      </c>
      <c r="H1025" s="157">
        <v>4.71</v>
      </c>
      <c r="I1025" s="158"/>
      <c r="L1025" s="154"/>
      <c r="M1025" s="159"/>
      <c r="T1025" s="160"/>
      <c r="AT1025" s="155" t="s">
        <v>179</v>
      </c>
      <c r="AU1025" s="155" t="s">
        <v>95</v>
      </c>
      <c r="AV1025" s="13" t="s">
        <v>89</v>
      </c>
      <c r="AW1025" s="13" t="s">
        <v>39</v>
      </c>
      <c r="AX1025" s="13" t="s">
        <v>78</v>
      </c>
      <c r="AY1025" s="155" t="s">
        <v>169</v>
      </c>
    </row>
    <row r="1026" spans="2:65" s="14" customFormat="1" ht="12">
      <c r="B1026" s="161"/>
      <c r="D1026" s="148" t="s">
        <v>179</v>
      </c>
      <c r="E1026" s="162" t="s">
        <v>34</v>
      </c>
      <c r="F1026" s="163" t="s">
        <v>195</v>
      </c>
      <c r="H1026" s="164">
        <v>4.71</v>
      </c>
      <c r="I1026" s="165"/>
      <c r="L1026" s="161"/>
      <c r="M1026" s="166"/>
      <c r="T1026" s="167"/>
      <c r="AT1026" s="162" t="s">
        <v>179</v>
      </c>
      <c r="AU1026" s="162" t="s">
        <v>95</v>
      </c>
      <c r="AV1026" s="14" t="s">
        <v>177</v>
      </c>
      <c r="AW1026" s="14" t="s">
        <v>39</v>
      </c>
      <c r="AX1026" s="14" t="s">
        <v>83</v>
      </c>
      <c r="AY1026" s="162" t="s">
        <v>169</v>
      </c>
    </row>
    <row r="1027" spans="2:65" s="11" customFormat="1" ht="20.75" customHeight="1">
      <c r="B1027" s="122"/>
      <c r="D1027" s="123" t="s">
        <v>77</v>
      </c>
      <c r="E1027" s="132" t="s">
        <v>617</v>
      </c>
      <c r="F1027" s="132" t="s">
        <v>1168</v>
      </c>
      <c r="I1027" s="125"/>
      <c r="J1027" s="133">
        <f>BK1027</f>
        <v>0</v>
      </c>
      <c r="L1027" s="122"/>
      <c r="M1027" s="127"/>
      <c r="P1027" s="128">
        <f>P1028</f>
        <v>0</v>
      </c>
      <c r="R1027" s="128">
        <f>R1028</f>
        <v>0.10972519999999998</v>
      </c>
      <c r="T1027" s="129">
        <f>T1028</f>
        <v>0</v>
      </c>
      <c r="AR1027" s="123" t="s">
        <v>83</v>
      </c>
      <c r="AT1027" s="130" t="s">
        <v>77</v>
      </c>
      <c r="AU1027" s="130" t="s">
        <v>89</v>
      </c>
      <c r="AY1027" s="123" t="s">
        <v>169</v>
      </c>
      <c r="BK1027" s="131">
        <f>BK1028</f>
        <v>0</v>
      </c>
    </row>
    <row r="1028" spans="2:65" s="16" customFormat="1" ht="20.75" customHeight="1">
      <c r="B1028" s="190"/>
      <c r="D1028" s="191" t="s">
        <v>77</v>
      </c>
      <c r="E1028" s="191" t="s">
        <v>918</v>
      </c>
      <c r="F1028" s="191" t="s">
        <v>1169</v>
      </c>
      <c r="I1028" s="192"/>
      <c r="J1028" s="193">
        <f>BK1028</f>
        <v>0</v>
      </c>
      <c r="L1028" s="190"/>
      <c r="M1028" s="194"/>
      <c r="P1028" s="195">
        <f>SUM(P1029:P1076)</f>
        <v>0</v>
      </c>
      <c r="R1028" s="195">
        <f>SUM(R1029:R1076)</f>
        <v>0.10972519999999998</v>
      </c>
      <c r="T1028" s="196">
        <f>SUM(T1029:T1076)</f>
        <v>0</v>
      </c>
      <c r="AR1028" s="191" t="s">
        <v>83</v>
      </c>
      <c r="AT1028" s="197" t="s">
        <v>77</v>
      </c>
      <c r="AU1028" s="197" t="s">
        <v>95</v>
      </c>
      <c r="AY1028" s="191" t="s">
        <v>169</v>
      </c>
      <c r="BK1028" s="198">
        <f>SUM(BK1029:BK1076)</f>
        <v>0</v>
      </c>
    </row>
    <row r="1029" spans="2:65" s="1" customFormat="1" ht="49" customHeight="1">
      <c r="B1029" s="35"/>
      <c r="C1029" s="134" t="s">
        <v>1170</v>
      </c>
      <c r="D1029" s="134" t="s">
        <v>172</v>
      </c>
      <c r="E1029" s="135" t="s">
        <v>1171</v>
      </c>
      <c r="F1029" s="136" t="s">
        <v>1172</v>
      </c>
      <c r="G1029" s="137" t="s">
        <v>175</v>
      </c>
      <c r="H1029" s="138">
        <v>570.89800000000002</v>
      </c>
      <c r="I1029" s="139"/>
      <c r="J1029" s="140">
        <f>ROUND(I1029*H1029,2)</f>
        <v>0</v>
      </c>
      <c r="K1029" s="136" t="s">
        <v>927</v>
      </c>
      <c r="L1029" s="35"/>
      <c r="M1029" s="141" t="s">
        <v>34</v>
      </c>
      <c r="N1029" s="142" t="s">
        <v>49</v>
      </c>
      <c r="P1029" s="143">
        <f>O1029*H1029</f>
        <v>0</v>
      </c>
      <c r="Q1029" s="143">
        <v>0</v>
      </c>
      <c r="R1029" s="143">
        <f>Q1029*H1029</f>
        <v>0</v>
      </c>
      <c r="S1029" s="143">
        <v>0</v>
      </c>
      <c r="T1029" s="144">
        <f>S1029*H1029</f>
        <v>0</v>
      </c>
      <c r="AR1029" s="145" t="s">
        <v>177</v>
      </c>
      <c r="AT1029" s="145" t="s">
        <v>172</v>
      </c>
      <c r="AU1029" s="145" t="s">
        <v>177</v>
      </c>
      <c r="AY1029" s="19" t="s">
        <v>169</v>
      </c>
      <c r="BE1029" s="146">
        <f>IF(N1029="základní",J1029,0)</f>
        <v>0</v>
      </c>
      <c r="BF1029" s="146">
        <f>IF(N1029="snížená",J1029,0)</f>
        <v>0</v>
      </c>
      <c r="BG1029" s="146">
        <f>IF(N1029="zákl. přenesená",J1029,0)</f>
        <v>0</v>
      </c>
      <c r="BH1029" s="146">
        <f>IF(N1029="sníž. přenesená",J1029,0)</f>
        <v>0</v>
      </c>
      <c r="BI1029" s="146">
        <f>IF(N1029="nulová",J1029,0)</f>
        <v>0</v>
      </c>
      <c r="BJ1029" s="19" t="s">
        <v>83</v>
      </c>
      <c r="BK1029" s="146">
        <f>ROUND(I1029*H1029,2)</f>
        <v>0</v>
      </c>
      <c r="BL1029" s="19" t="s">
        <v>177</v>
      </c>
      <c r="BM1029" s="145" t="s">
        <v>1173</v>
      </c>
    </row>
    <row r="1030" spans="2:65" s="12" customFormat="1" ht="12">
      <c r="B1030" s="147"/>
      <c r="D1030" s="148" t="s">
        <v>179</v>
      </c>
      <c r="E1030" s="149" t="s">
        <v>34</v>
      </c>
      <c r="F1030" s="150" t="s">
        <v>1174</v>
      </c>
      <c r="H1030" s="149" t="s">
        <v>34</v>
      </c>
      <c r="I1030" s="151"/>
      <c r="L1030" s="147"/>
      <c r="M1030" s="152"/>
      <c r="T1030" s="153"/>
      <c r="AT1030" s="149" t="s">
        <v>179</v>
      </c>
      <c r="AU1030" s="149" t="s">
        <v>177</v>
      </c>
      <c r="AV1030" s="12" t="s">
        <v>83</v>
      </c>
      <c r="AW1030" s="12" t="s">
        <v>39</v>
      </c>
      <c r="AX1030" s="12" t="s">
        <v>78</v>
      </c>
      <c r="AY1030" s="149" t="s">
        <v>169</v>
      </c>
    </row>
    <row r="1031" spans="2:65" s="13" customFormat="1" ht="12">
      <c r="B1031" s="154"/>
      <c r="D1031" s="148" t="s">
        <v>179</v>
      </c>
      <c r="E1031" s="155" t="s">
        <v>34</v>
      </c>
      <c r="F1031" s="156" t="s">
        <v>1175</v>
      </c>
      <c r="H1031" s="157">
        <v>37.5</v>
      </c>
      <c r="I1031" s="158"/>
      <c r="L1031" s="154"/>
      <c r="M1031" s="159"/>
      <c r="T1031" s="160"/>
      <c r="AT1031" s="155" t="s">
        <v>179</v>
      </c>
      <c r="AU1031" s="155" t="s">
        <v>177</v>
      </c>
      <c r="AV1031" s="13" t="s">
        <v>89</v>
      </c>
      <c r="AW1031" s="13" t="s">
        <v>39</v>
      </c>
      <c r="AX1031" s="13" t="s">
        <v>78</v>
      </c>
      <c r="AY1031" s="155" t="s">
        <v>169</v>
      </c>
    </row>
    <row r="1032" spans="2:65" s="13" customFormat="1" ht="24">
      <c r="B1032" s="154"/>
      <c r="D1032" s="148" t="s">
        <v>179</v>
      </c>
      <c r="E1032" s="155" t="s">
        <v>34</v>
      </c>
      <c r="F1032" s="156" t="s">
        <v>1176</v>
      </c>
      <c r="H1032" s="157">
        <v>533.39800000000002</v>
      </c>
      <c r="I1032" s="158"/>
      <c r="L1032" s="154"/>
      <c r="M1032" s="159"/>
      <c r="T1032" s="160"/>
      <c r="AT1032" s="155" t="s">
        <v>179</v>
      </c>
      <c r="AU1032" s="155" t="s">
        <v>177</v>
      </c>
      <c r="AV1032" s="13" t="s">
        <v>89</v>
      </c>
      <c r="AW1032" s="13" t="s">
        <v>39</v>
      </c>
      <c r="AX1032" s="13" t="s">
        <v>78</v>
      </c>
      <c r="AY1032" s="155" t="s">
        <v>169</v>
      </c>
    </row>
    <row r="1033" spans="2:65" s="14" customFormat="1" ht="12">
      <c r="B1033" s="161"/>
      <c r="D1033" s="148" t="s">
        <v>179</v>
      </c>
      <c r="E1033" s="162" t="s">
        <v>34</v>
      </c>
      <c r="F1033" s="163" t="s">
        <v>195</v>
      </c>
      <c r="H1033" s="164">
        <v>570.89800000000002</v>
      </c>
      <c r="I1033" s="165"/>
      <c r="L1033" s="161"/>
      <c r="M1033" s="166"/>
      <c r="T1033" s="167"/>
      <c r="AT1033" s="162" t="s">
        <v>179</v>
      </c>
      <c r="AU1033" s="162" t="s">
        <v>177</v>
      </c>
      <c r="AV1033" s="14" t="s">
        <v>177</v>
      </c>
      <c r="AW1033" s="14" t="s">
        <v>39</v>
      </c>
      <c r="AX1033" s="14" t="s">
        <v>83</v>
      </c>
      <c r="AY1033" s="162" t="s">
        <v>169</v>
      </c>
    </row>
    <row r="1034" spans="2:65" s="1" customFormat="1" ht="49" customHeight="1">
      <c r="B1034" s="35"/>
      <c r="C1034" s="134" t="s">
        <v>1177</v>
      </c>
      <c r="D1034" s="134" t="s">
        <v>172</v>
      </c>
      <c r="E1034" s="135" t="s">
        <v>1178</v>
      </c>
      <c r="F1034" s="136" t="s">
        <v>1179</v>
      </c>
      <c r="G1034" s="137" t="s">
        <v>175</v>
      </c>
      <c r="H1034" s="138">
        <v>34253.4</v>
      </c>
      <c r="I1034" s="139"/>
      <c r="J1034" s="140">
        <f>ROUND(I1034*H1034,2)</f>
        <v>0</v>
      </c>
      <c r="K1034" s="136" t="s">
        <v>927</v>
      </c>
      <c r="L1034" s="35"/>
      <c r="M1034" s="141" t="s">
        <v>34</v>
      </c>
      <c r="N1034" s="142" t="s">
        <v>49</v>
      </c>
      <c r="P1034" s="143">
        <f>O1034*H1034</f>
        <v>0</v>
      </c>
      <c r="Q1034" s="143">
        <v>0</v>
      </c>
      <c r="R1034" s="143">
        <f>Q1034*H1034</f>
        <v>0</v>
      </c>
      <c r="S1034" s="143">
        <v>0</v>
      </c>
      <c r="T1034" s="144">
        <f>S1034*H1034</f>
        <v>0</v>
      </c>
      <c r="AR1034" s="145" t="s">
        <v>177</v>
      </c>
      <c r="AT1034" s="145" t="s">
        <v>172</v>
      </c>
      <c r="AU1034" s="145" t="s">
        <v>177</v>
      </c>
      <c r="AY1034" s="19" t="s">
        <v>169</v>
      </c>
      <c r="BE1034" s="146">
        <f>IF(N1034="základní",J1034,0)</f>
        <v>0</v>
      </c>
      <c r="BF1034" s="146">
        <f>IF(N1034="snížená",J1034,0)</f>
        <v>0</v>
      </c>
      <c r="BG1034" s="146">
        <f>IF(N1034="zákl. přenesená",J1034,0)</f>
        <v>0</v>
      </c>
      <c r="BH1034" s="146">
        <f>IF(N1034="sníž. přenesená",J1034,0)</f>
        <v>0</v>
      </c>
      <c r="BI1034" s="146">
        <f>IF(N1034="nulová",J1034,0)</f>
        <v>0</v>
      </c>
      <c r="BJ1034" s="19" t="s">
        <v>83</v>
      </c>
      <c r="BK1034" s="146">
        <f>ROUND(I1034*H1034,2)</f>
        <v>0</v>
      </c>
      <c r="BL1034" s="19" t="s">
        <v>177</v>
      </c>
      <c r="BM1034" s="145" t="s">
        <v>1180</v>
      </c>
    </row>
    <row r="1035" spans="2:65" s="13" customFormat="1" ht="12">
      <c r="B1035" s="154"/>
      <c r="D1035" s="148" t="s">
        <v>179</v>
      </c>
      <c r="E1035" s="155" t="s">
        <v>34</v>
      </c>
      <c r="F1035" s="156" t="s">
        <v>1181</v>
      </c>
      <c r="H1035" s="157">
        <v>34253.4</v>
      </c>
      <c r="I1035" s="158"/>
      <c r="L1035" s="154"/>
      <c r="M1035" s="159"/>
      <c r="T1035" s="160"/>
      <c r="AT1035" s="155" t="s">
        <v>179</v>
      </c>
      <c r="AU1035" s="155" t="s">
        <v>177</v>
      </c>
      <c r="AV1035" s="13" t="s">
        <v>89</v>
      </c>
      <c r="AW1035" s="13" t="s">
        <v>39</v>
      </c>
      <c r="AX1035" s="13" t="s">
        <v>78</v>
      </c>
      <c r="AY1035" s="155" t="s">
        <v>169</v>
      </c>
    </row>
    <row r="1036" spans="2:65" s="14" customFormat="1" ht="12">
      <c r="B1036" s="161"/>
      <c r="D1036" s="148" t="s">
        <v>179</v>
      </c>
      <c r="E1036" s="162" t="s">
        <v>34</v>
      </c>
      <c r="F1036" s="163" t="s">
        <v>195</v>
      </c>
      <c r="H1036" s="164">
        <v>34253.4</v>
      </c>
      <c r="I1036" s="165"/>
      <c r="L1036" s="161"/>
      <c r="M1036" s="166"/>
      <c r="T1036" s="167"/>
      <c r="AT1036" s="162" t="s">
        <v>179</v>
      </c>
      <c r="AU1036" s="162" t="s">
        <v>177</v>
      </c>
      <c r="AV1036" s="14" t="s">
        <v>177</v>
      </c>
      <c r="AW1036" s="14" t="s">
        <v>39</v>
      </c>
      <c r="AX1036" s="14" t="s">
        <v>83</v>
      </c>
      <c r="AY1036" s="162" t="s">
        <v>169</v>
      </c>
    </row>
    <row r="1037" spans="2:65" s="1" customFormat="1" ht="49" customHeight="1">
      <c r="B1037" s="35"/>
      <c r="C1037" s="134" t="s">
        <v>1182</v>
      </c>
      <c r="D1037" s="134" t="s">
        <v>172</v>
      </c>
      <c r="E1037" s="135" t="s">
        <v>1183</v>
      </c>
      <c r="F1037" s="136" t="s">
        <v>1184</v>
      </c>
      <c r="G1037" s="137" t="s">
        <v>175</v>
      </c>
      <c r="H1037" s="138">
        <v>570.89</v>
      </c>
      <c r="I1037" s="139"/>
      <c r="J1037" s="140">
        <f>ROUND(I1037*H1037,2)</f>
        <v>0</v>
      </c>
      <c r="K1037" s="136" t="s">
        <v>927</v>
      </c>
      <c r="L1037" s="35"/>
      <c r="M1037" s="141" t="s">
        <v>34</v>
      </c>
      <c r="N1037" s="142" t="s">
        <v>49</v>
      </c>
      <c r="P1037" s="143">
        <f>O1037*H1037</f>
        <v>0</v>
      </c>
      <c r="Q1037" s="143">
        <v>0</v>
      </c>
      <c r="R1037" s="143">
        <f>Q1037*H1037</f>
        <v>0</v>
      </c>
      <c r="S1037" s="143">
        <v>0</v>
      </c>
      <c r="T1037" s="144">
        <f>S1037*H1037</f>
        <v>0</v>
      </c>
      <c r="AR1037" s="145" t="s">
        <v>177</v>
      </c>
      <c r="AT1037" s="145" t="s">
        <v>172</v>
      </c>
      <c r="AU1037" s="145" t="s">
        <v>177</v>
      </c>
      <c r="AY1037" s="19" t="s">
        <v>169</v>
      </c>
      <c r="BE1037" s="146">
        <f>IF(N1037="základní",J1037,0)</f>
        <v>0</v>
      </c>
      <c r="BF1037" s="146">
        <f>IF(N1037="snížená",J1037,0)</f>
        <v>0</v>
      </c>
      <c r="BG1037" s="146">
        <f>IF(N1037="zákl. přenesená",J1037,0)</f>
        <v>0</v>
      </c>
      <c r="BH1037" s="146">
        <f>IF(N1037="sníž. přenesená",J1037,0)</f>
        <v>0</v>
      </c>
      <c r="BI1037" s="146">
        <f>IF(N1037="nulová",J1037,0)</f>
        <v>0</v>
      </c>
      <c r="BJ1037" s="19" t="s">
        <v>83</v>
      </c>
      <c r="BK1037" s="146">
        <f>ROUND(I1037*H1037,2)</f>
        <v>0</v>
      </c>
      <c r="BL1037" s="19" t="s">
        <v>177</v>
      </c>
      <c r="BM1037" s="145" t="s">
        <v>1185</v>
      </c>
    </row>
    <row r="1038" spans="2:65" s="1" customFormat="1" ht="37.75" customHeight="1">
      <c r="B1038" s="35"/>
      <c r="C1038" s="134" t="s">
        <v>1186</v>
      </c>
      <c r="D1038" s="134" t="s">
        <v>172</v>
      </c>
      <c r="E1038" s="135" t="s">
        <v>1187</v>
      </c>
      <c r="F1038" s="136" t="s">
        <v>1188</v>
      </c>
      <c r="G1038" s="137" t="s">
        <v>189</v>
      </c>
      <c r="H1038" s="138">
        <v>44.975000000000001</v>
      </c>
      <c r="I1038" s="139"/>
      <c r="J1038" s="140">
        <f>ROUND(I1038*H1038,2)</f>
        <v>0</v>
      </c>
      <c r="K1038" s="136" t="s">
        <v>927</v>
      </c>
      <c r="L1038" s="35"/>
      <c r="M1038" s="141" t="s">
        <v>34</v>
      </c>
      <c r="N1038" s="142" t="s">
        <v>49</v>
      </c>
      <c r="P1038" s="143">
        <f>O1038*H1038</f>
        <v>0</v>
      </c>
      <c r="Q1038" s="143">
        <v>0</v>
      </c>
      <c r="R1038" s="143">
        <f>Q1038*H1038</f>
        <v>0</v>
      </c>
      <c r="S1038" s="143">
        <v>0</v>
      </c>
      <c r="T1038" s="144">
        <f>S1038*H1038</f>
        <v>0</v>
      </c>
      <c r="AR1038" s="145" t="s">
        <v>177</v>
      </c>
      <c r="AT1038" s="145" t="s">
        <v>172</v>
      </c>
      <c r="AU1038" s="145" t="s">
        <v>177</v>
      </c>
      <c r="AY1038" s="19" t="s">
        <v>169</v>
      </c>
      <c r="BE1038" s="146">
        <f>IF(N1038="základní",J1038,0)</f>
        <v>0</v>
      </c>
      <c r="BF1038" s="146">
        <f>IF(N1038="snížená",J1038,0)</f>
        <v>0</v>
      </c>
      <c r="BG1038" s="146">
        <f>IF(N1038="zákl. přenesená",J1038,0)</f>
        <v>0</v>
      </c>
      <c r="BH1038" s="146">
        <f>IF(N1038="sníž. přenesená",J1038,0)</f>
        <v>0</v>
      </c>
      <c r="BI1038" s="146">
        <f>IF(N1038="nulová",J1038,0)</f>
        <v>0</v>
      </c>
      <c r="BJ1038" s="19" t="s">
        <v>83</v>
      </c>
      <c r="BK1038" s="146">
        <f>ROUND(I1038*H1038,2)</f>
        <v>0</v>
      </c>
      <c r="BL1038" s="19" t="s">
        <v>177</v>
      </c>
      <c r="BM1038" s="145" t="s">
        <v>1189</v>
      </c>
    </row>
    <row r="1039" spans="2:65" s="12" customFormat="1" ht="12">
      <c r="B1039" s="147"/>
      <c r="D1039" s="148" t="s">
        <v>179</v>
      </c>
      <c r="E1039" s="149" t="s">
        <v>34</v>
      </c>
      <c r="F1039" s="150" t="s">
        <v>1190</v>
      </c>
      <c r="H1039" s="149" t="s">
        <v>34</v>
      </c>
      <c r="I1039" s="151"/>
      <c r="L1039" s="147"/>
      <c r="M1039" s="152"/>
      <c r="T1039" s="153"/>
      <c r="AT1039" s="149" t="s">
        <v>179</v>
      </c>
      <c r="AU1039" s="149" t="s">
        <v>177</v>
      </c>
      <c r="AV1039" s="12" t="s">
        <v>83</v>
      </c>
      <c r="AW1039" s="12" t="s">
        <v>39</v>
      </c>
      <c r="AX1039" s="12" t="s">
        <v>78</v>
      </c>
      <c r="AY1039" s="149" t="s">
        <v>169</v>
      </c>
    </row>
    <row r="1040" spans="2:65" s="12" customFormat="1" ht="12">
      <c r="B1040" s="147"/>
      <c r="D1040" s="148" t="s">
        <v>179</v>
      </c>
      <c r="E1040" s="149" t="s">
        <v>34</v>
      </c>
      <c r="F1040" s="150" t="s">
        <v>1191</v>
      </c>
      <c r="H1040" s="149" t="s">
        <v>34</v>
      </c>
      <c r="I1040" s="151"/>
      <c r="L1040" s="147"/>
      <c r="M1040" s="152"/>
      <c r="T1040" s="153"/>
      <c r="AT1040" s="149" t="s">
        <v>179</v>
      </c>
      <c r="AU1040" s="149" t="s">
        <v>177</v>
      </c>
      <c r="AV1040" s="12" t="s">
        <v>83</v>
      </c>
      <c r="AW1040" s="12" t="s">
        <v>39</v>
      </c>
      <c r="AX1040" s="12" t="s">
        <v>78</v>
      </c>
      <c r="AY1040" s="149" t="s">
        <v>169</v>
      </c>
    </row>
    <row r="1041" spans="2:65" s="12" customFormat="1" ht="12">
      <c r="B1041" s="147"/>
      <c r="D1041" s="148" t="s">
        <v>179</v>
      </c>
      <c r="E1041" s="149" t="s">
        <v>34</v>
      </c>
      <c r="F1041" s="150" t="s">
        <v>1192</v>
      </c>
      <c r="H1041" s="149" t="s">
        <v>34</v>
      </c>
      <c r="I1041" s="151"/>
      <c r="L1041" s="147"/>
      <c r="M1041" s="152"/>
      <c r="T1041" s="153"/>
      <c r="AT1041" s="149" t="s">
        <v>179</v>
      </c>
      <c r="AU1041" s="149" t="s">
        <v>177</v>
      </c>
      <c r="AV1041" s="12" t="s">
        <v>83</v>
      </c>
      <c r="AW1041" s="12" t="s">
        <v>39</v>
      </c>
      <c r="AX1041" s="12" t="s">
        <v>78</v>
      </c>
      <c r="AY1041" s="149" t="s">
        <v>169</v>
      </c>
    </row>
    <row r="1042" spans="2:65" s="12" customFormat="1" ht="12">
      <c r="B1042" s="147"/>
      <c r="D1042" s="148" t="s">
        <v>179</v>
      </c>
      <c r="E1042" s="149" t="s">
        <v>34</v>
      </c>
      <c r="F1042" s="150" t="s">
        <v>1193</v>
      </c>
      <c r="H1042" s="149" t="s">
        <v>34</v>
      </c>
      <c r="I1042" s="151"/>
      <c r="L1042" s="147"/>
      <c r="M1042" s="152"/>
      <c r="T1042" s="153"/>
      <c r="AT1042" s="149" t="s">
        <v>179</v>
      </c>
      <c r="AU1042" s="149" t="s">
        <v>177</v>
      </c>
      <c r="AV1042" s="12" t="s">
        <v>83</v>
      </c>
      <c r="AW1042" s="12" t="s">
        <v>39</v>
      </c>
      <c r="AX1042" s="12" t="s">
        <v>78</v>
      </c>
      <c r="AY1042" s="149" t="s">
        <v>169</v>
      </c>
    </row>
    <row r="1043" spans="2:65" s="13" customFormat="1" ht="12">
      <c r="B1043" s="154"/>
      <c r="D1043" s="148" t="s">
        <v>179</v>
      </c>
      <c r="E1043" s="155" t="s">
        <v>34</v>
      </c>
      <c r="F1043" s="156" t="s">
        <v>1194</v>
      </c>
      <c r="H1043" s="157">
        <v>12.76</v>
      </c>
      <c r="I1043" s="158"/>
      <c r="L1043" s="154"/>
      <c r="M1043" s="159"/>
      <c r="T1043" s="160"/>
      <c r="AT1043" s="155" t="s">
        <v>179</v>
      </c>
      <c r="AU1043" s="155" t="s">
        <v>177</v>
      </c>
      <c r="AV1043" s="13" t="s">
        <v>89</v>
      </c>
      <c r="AW1043" s="13" t="s">
        <v>39</v>
      </c>
      <c r="AX1043" s="13" t="s">
        <v>78</v>
      </c>
      <c r="AY1043" s="155" t="s">
        <v>169</v>
      </c>
    </row>
    <row r="1044" spans="2:65" s="12" customFormat="1" ht="12">
      <c r="B1044" s="147"/>
      <c r="D1044" s="148" t="s">
        <v>179</v>
      </c>
      <c r="E1044" s="149" t="s">
        <v>34</v>
      </c>
      <c r="F1044" s="150" t="s">
        <v>1195</v>
      </c>
      <c r="H1044" s="149" t="s">
        <v>34</v>
      </c>
      <c r="I1044" s="151"/>
      <c r="L1044" s="147"/>
      <c r="M1044" s="152"/>
      <c r="T1044" s="153"/>
      <c r="AT1044" s="149" t="s">
        <v>179</v>
      </c>
      <c r="AU1044" s="149" t="s">
        <v>177</v>
      </c>
      <c r="AV1044" s="12" t="s">
        <v>83</v>
      </c>
      <c r="AW1044" s="12" t="s">
        <v>39</v>
      </c>
      <c r="AX1044" s="12" t="s">
        <v>78</v>
      </c>
      <c r="AY1044" s="149" t="s">
        <v>169</v>
      </c>
    </row>
    <row r="1045" spans="2:65" s="13" customFormat="1" ht="12">
      <c r="B1045" s="154"/>
      <c r="D1045" s="148" t="s">
        <v>179</v>
      </c>
      <c r="E1045" s="155" t="s">
        <v>34</v>
      </c>
      <c r="F1045" s="156" t="s">
        <v>1196</v>
      </c>
      <c r="H1045" s="157">
        <v>32.215000000000003</v>
      </c>
      <c r="I1045" s="158"/>
      <c r="L1045" s="154"/>
      <c r="M1045" s="159"/>
      <c r="T1045" s="160"/>
      <c r="AT1045" s="155" t="s">
        <v>179</v>
      </c>
      <c r="AU1045" s="155" t="s">
        <v>177</v>
      </c>
      <c r="AV1045" s="13" t="s">
        <v>89</v>
      </c>
      <c r="AW1045" s="13" t="s">
        <v>39</v>
      </c>
      <c r="AX1045" s="13" t="s">
        <v>78</v>
      </c>
      <c r="AY1045" s="155" t="s">
        <v>169</v>
      </c>
    </row>
    <row r="1046" spans="2:65" s="14" customFormat="1" ht="12">
      <c r="B1046" s="161"/>
      <c r="D1046" s="148" t="s">
        <v>179</v>
      </c>
      <c r="E1046" s="162" t="s">
        <v>34</v>
      </c>
      <c r="F1046" s="163" t="s">
        <v>195</v>
      </c>
      <c r="H1046" s="164">
        <v>44.975000000000001</v>
      </c>
      <c r="I1046" s="165"/>
      <c r="L1046" s="161"/>
      <c r="M1046" s="166"/>
      <c r="T1046" s="167"/>
      <c r="AT1046" s="162" t="s">
        <v>179</v>
      </c>
      <c r="AU1046" s="162" t="s">
        <v>177</v>
      </c>
      <c r="AV1046" s="14" t="s">
        <v>177</v>
      </c>
      <c r="AW1046" s="14" t="s">
        <v>39</v>
      </c>
      <c r="AX1046" s="14" t="s">
        <v>83</v>
      </c>
      <c r="AY1046" s="162" t="s">
        <v>169</v>
      </c>
    </row>
    <row r="1047" spans="2:65" s="1" customFormat="1" ht="37.75" customHeight="1">
      <c r="B1047" s="35"/>
      <c r="C1047" s="134" t="s">
        <v>1197</v>
      </c>
      <c r="D1047" s="134" t="s">
        <v>172</v>
      </c>
      <c r="E1047" s="135" t="s">
        <v>1198</v>
      </c>
      <c r="F1047" s="136" t="s">
        <v>1199</v>
      </c>
      <c r="G1047" s="137" t="s">
        <v>189</v>
      </c>
      <c r="H1047" s="138">
        <v>44.984000000000002</v>
      </c>
      <c r="I1047" s="139"/>
      <c r="J1047" s="140">
        <f>ROUND(I1047*H1047,2)</f>
        <v>0</v>
      </c>
      <c r="K1047" s="136" t="s">
        <v>927</v>
      </c>
      <c r="L1047" s="35"/>
      <c r="M1047" s="141" t="s">
        <v>34</v>
      </c>
      <c r="N1047" s="142" t="s">
        <v>49</v>
      </c>
      <c r="P1047" s="143">
        <f>O1047*H1047</f>
        <v>0</v>
      </c>
      <c r="Q1047" s="143">
        <v>0</v>
      </c>
      <c r="R1047" s="143">
        <f>Q1047*H1047</f>
        <v>0</v>
      </c>
      <c r="S1047" s="143">
        <v>0</v>
      </c>
      <c r="T1047" s="144">
        <f>S1047*H1047</f>
        <v>0</v>
      </c>
      <c r="AR1047" s="145" t="s">
        <v>177</v>
      </c>
      <c r="AT1047" s="145" t="s">
        <v>172</v>
      </c>
      <c r="AU1047" s="145" t="s">
        <v>177</v>
      </c>
      <c r="AY1047" s="19" t="s">
        <v>169</v>
      </c>
      <c r="BE1047" s="146">
        <f>IF(N1047="základní",J1047,0)</f>
        <v>0</v>
      </c>
      <c r="BF1047" s="146">
        <f>IF(N1047="snížená",J1047,0)</f>
        <v>0</v>
      </c>
      <c r="BG1047" s="146">
        <f>IF(N1047="zákl. přenesená",J1047,0)</f>
        <v>0</v>
      </c>
      <c r="BH1047" s="146">
        <f>IF(N1047="sníž. přenesená",J1047,0)</f>
        <v>0</v>
      </c>
      <c r="BI1047" s="146">
        <f>IF(N1047="nulová",J1047,0)</f>
        <v>0</v>
      </c>
      <c r="BJ1047" s="19" t="s">
        <v>83</v>
      </c>
      <c r="BK1047" s="146">
        <f>ROUND(I1047*H1047,2)</f>
        <v>0</v>
      </c>
      <c r="BL1047" s="19" t="s">
        <v>177</v>
      </c>
      <c r="BM1047" s="145" t="s">
        <v>1200</v>
      </c>
    </row>
    <row r="1048" spans="2:65" s="1" customFormat="1" ht="44.25" customHeight="1">
      <c r="B1048" s="35"/>
      <c r="C1048" s="134" t="s">
        <v>1201</v>
      </c>
      <c r="D1048" s="134" t="s">
        <v>172</v>
      </c>
      <c r="E1048" s="135" t="s">
        <v>1202</v>
      </c>
      <c r="F1048" s="136" t="s">
        <v>1203</v>
      </c>
      <c r="G1048" s="137" t="s">
        <v>175</v>
      </c>
      <c r="H1048" s="138">
        <v>44.984000000000002</v>
      </c>
      <c r="I1048" s="139"/>
      <c r="J1048" s="140">
        <f>ROUND(I1048*H1048,2)</f>
        <v>0</v>
      </c>
      <c r="K1048" s="136" t="s">
        <v>927</v>
      </c>
      <c r="L1048" s="35"/>
      <c r="M1048" s="141" t="s">
        <v>34</v>
      </c>
      <c r="N1048" s="142" t="s">
        <v>49</v>
      </c>
      <c r="P1048" s="143">
        <f>O1048*H1048</f>
        <v>0</v>
      </c>
      <c r="Q1048" s="143">
        <v>0</v>
      </c>
      <c r="R1048" s="143">
        <f>Q1048*H1048</f>
        <v>0</v>
      </c>
      <c r="S1048" s="143">
        <v>0</v>
      </c>
      <c r="T1048" s="144">
        <f>S1048*H1048</f>
        <v>0</v>
      </c>
      <c r="AR1048" s="145" t="s">
        <v>177</v>
      </c>
      <c r="AT1048" s="145" t="s">
        <v>172</v>
      </c>
      <c r="AU1048" s="145" t="s">
        <v>177</v>
      </c>
      <c r="AY1048" s="19" t="s">
        <v>169</v>
      </c>
      <c r="BE1048" s="146">
        <f>IF(N1048="základní",J1048,0)</f>
        <v>0</v>
      </c>
      <c r="BF1048" s="146">
        <f>IF(N1048="snížená",J1048,0)</f>
        <v>0</v>
      </c>
      <c r="BG1048" s="146">
        <f>IF(N1048="zákl. přenesená",J1048,0)</f>
        <v>0</v>
      </c>
      <c r="BH1048" s="146">
        <f>IF(N1048="sníž. přenesená",J1048,0)</f>
        <v>0</v>
      </c>
      <c r="BI1048" s="146">
        <f>IF(N1048="nulová",J1048,0)</f>
        <v>0</v>
      </c>
      <c r="BJ1048" s="19" t="s">
        <v>83</v>
      </c>
      <c r="BK1048" s="146">
        <f>ROUND(I1048*H1048,2)</f>
        <v>0</v>
      </c>
      <c r="BL1048" s="19" t="s">
        <v>177</v>
      </c>
      <c r="BM1048" s="145" t="s">
        <v>1204</v>
      </c>
    </row>
    <row r="1049" spans="2:65" s="1" customFormat="1" ht="37.75" customHeight="1">
      <c r="B1049" s="35"/>
      <c r="C1049" s="134" t="s">
        <v>1205</v>
      </c>
      <c r="D1049" s="134" t="s">
        <v>172</v>
      </c>
      <c r="E1049" s="135" t="s">
        <v>1206</v>
      </c>
      <c r="F1049" s="136" t="s">
        <v>1207</v>
      </c>
      <c r="G1049" s="137" t="s">
        <v>189</v>
      </c>
      <c r="H1049" s="138">
        <v>899.68</v>
      </c>
      <c r="I1049" s="139"/>
      <c r="J1049" s="140">
        <f>ROUND(I1049*H1049,2)</f>
        <v>0</v>
      </c>
      <c r="K1049" s="136" t="s">
        <v>927</v>
      </c>
      <c r="L1049" s="35"/>
      <c r="M1049" s="141" t="s">
        <v>34</v>
      </c>
      <c r="N1049" s="142" t="s">
        <v>49</v>
      </c>
      <c r="P1049" s="143">
        <f>O1049*H1049</f>
        <v>0</v>
      </c>
      <c r="Q1049" s="143">
        <v>0</v>
      </c>
      <c r="R1049" s="143">
        <f>Q1049*H1049</f>
        <v>0</v>
      </c>
      <c r="S1049" s="143">
        <v>0</v>
      </c>
      <c r="T1049" s="144">
        <f>S1049*H1049</f>
        <v>0</v>
      </c>
      <c r="AR1049" s="145" t="s">
        <v>177</v>
      </c>
      <c r="AT1049" s="145" t="s">
        <v>172</v>
      </c>
      <c r="AU1049" s="145" t="s">
        <v>177</v>
      </c>
      <c r="AY1049" s="19" t="s">
        <v>169</v>
      </c>
      <c r="BE1049" s="146">
        <f>IF(N1049="základní",J1049,0)</f>
        <v>0</v>
      </c>
      <c r="BF1049" s="146">
        <f>IF(N1049="snížená",J1049,0)</f>
        <v>0</v>
      </c>
      <c r="BG1049" s="146">
        <f>IF(N1049="zákl. přenesená",J1049,0)</f>
        <v>0</v>
      </c>
      <c r="BH1049" s="146">
        <f>IF(N1049="sníž. přenesená",J1049,0)</f>
        <v>0</v>
      </c>
      <c r="BI1049" s="146">
        <f>IF(N1049="nulová",J1049,0)</f>
        <v>0</v>
      </c>
      <c r="BJ1049" s="19" t="s">
        <v>83</v>
      </c>
      <c r="BK1049" s="146">
        <f>ROUND(I1049*H1049,2)</f>
        <v>0</v>
      </c>
      <c r="BL1049" s="19" t="s">
        <v>177</v>
      </c>
      <c r="BM1049" s="145" t="s">
        <v>1208</v>
      </c>
    </row>
    <row r="1050" spans="2:65" s="13" customFormat="1" ht="12">
      <c r="B1050" s="154"/>
      <c r="D1050" s="148" t="s">
        <v>179</v>
      </c>
      <c r="E1050" s="155" t="s">
        <v>34</v>
      </c>
      <c r="F1050" s="156" t="s">
        <v>1209</v>
      </c>
      <c r="H1050" s="157">
        <v>899.68</v>
      </c>
      <c r="I1050" s="158"/>
      <c r="L1050" s="154"/>
      <c r="M1050" s="159"/>
      <c r="T1050" s="160"/>
      <c r="AT1050" s="155" t="s">
        <v>179</v>
      </c>
      <c r="AU1050" s="155" t="s">
        <v>177</v>
      </c>
      <c r="AV1050" s="13" t="s">
        <v>89</v>
      </c>
      <c r="AW1050" s="13" t="s">
        <v>39</v>
      </c>
      <c r="AX1050" s="13" t="s">
        <v>83</v>
      </c>
      <c r="AY1050" s="155" t="s">
        <v>169</v>
      </c>
    </row>
    <row r="1051" spans="2:65" s="1" customFormat="1" ht="37.75" customHeight="1">
      <c r="B1051" s="35"/>
      <c r="C1051" s="134" t="s">
        <v>954</v>
      </c>
      <c r="D1051" s="134" t="s">
        <v>172</v>
      </c>
      <c r="E1051" s="135" t="s">
        <v>1210</v>
      </c>
      <c r="F1051" s="136" t="s">
        <v>1211</v>
      </c>
      <c r="G1051" s="137" t="s">
        <v>175</v>
      </c>
      <c r="H1051" s="138">
        <v>844.04</v>
      </c>
      <c r="I1051" s="139"/>
      <c r="J1051" s="140">
        <f>ROUND(I1051*H1051,2)</f>
        <v>0</v>
      </c>
      <c r="K1051" s="136" t="s">
        <v>927</v>
      </c>
      <c r="L1051" s="35"/>
      <c r="M1051" s="141" t="s">
        <v>34</v>
      </c>
      <c r="N1051" s="142" t="s">
        <v>49</v>
      </c>
      <c r="P1051" s="143">
        <f>O1051*H1051</f>
        <v>0</v>
      </c>
      <c r="Q1051" s="143">
        <v>1.2999999999999999E-4</v>
      </c>
      <c r="R1051" s="143">
        <f>Q1051*H1051</f>
        <v>0.10972519999999998</v>
      </c>
      <c r="S1051" s="143">
        <v>0</v>
      </c>
      <c r="T1051" s="144">
        <f>S1051*H1051</f>
        <v>0</v>
      </c>
      <c r="AR1051" s="145" t="s">
        <v>177</v>
      </c>
      <c r="AT1051" s="145" t="s">
        <v>172</v>
      </c>
      <c r="AU1051" s="145" t="s">
        <v>177</v>
      </c>
      <c r="AY1051" s="19" t="s">
        <v>169</v>
      </c>
      <c r="BE1051" s="146">
        <f>IF(N1051="základní",J1051,0)</f>
        <v>0</v>
      </c>
      <c r="BF1051" s="146">
        <f>IF(N1051="snížená",J1051,0)</f>
        <v>0</v>
      </c>
      <c r="BG1051" s="146">
        <f>IF(N1051="zákl. přenesená",J1051,0)</f>
        <v>0</v>
      </c>
      <c r="BH1051" s="146">
        <f>IF(N1051="sníž. přenesená",J1051,0)</f>
        <v>0</v>
      </c>
      <c r="BI1051" s="146">
        <f>IF(N1051="nulová",J1051,0)</f>
        <v>0</v>
      </c>
      <c r="BJ1051" s="19" t="s">
        <v>83</v>
      </c>
      <c r="BK1051" s="146">
        <f>ROUND(I1051*H1051,2)</f>
        <v>0</v>
      </c>
      <c r="BL1051" s="19" t="s">
        <v>177</v>
      </c>
      <c r="BM1051" s="145" t="s">
        <v>1212</v>
      </c>
    </row>
    <row r="1052" spans="2:65" s="12" customFormat="1" ht="12">
      <c r="B1052" s="147"/>
      <c r="D1052" s="148" t="s">
        <v>179</v>
      </c>
      <c r="E1052" s="149" t="s">
        <v>34</v>
      </c>
      <c r="F1052" s="150" t="s">
        <v>191</v>
      </c>
      <c r="H1052" s="149" t="s">
        <v>34</v>
      </c>
      <c r="I1052" s="151"/>
      <c r="L1052" s="147"/>
      <c r="M1052" s="152"/>
      <c r="T1052" s="153"/>
      <c r="AT1052" s="149" t="s">
        <v>179</v>
      </c>
      <c r="AU1052" s="149" t="s">
        <v>177</v>
      </c>
      <c r="AV1052" s="12" t="s">
        <v>83</v>
      </c>
      <c r="AW1052" s="12" t="s">
        <v>39</v>
      </c>
      <c r="AX1052" s="12" t="s">
        <v>78</v>
      </c>
      <c r="AY1052" s="149" t="s">
        <v>169</v>
      </c>
    </row>
    <row r="1053" spans="2:65" s="12" customFormat="1" ht="12">
      <c r="B1053" s="147"/>
      <c r="D1053" s="148" t="s">
        <v>179</v>
      </c>
      <c r="E1053" s="149" t="s">
        <v>34</v>
      </c>
      <c r="F1053" s="150" t="s">
        <v>1190</v>
      </c>
      <c r="H1053" s="149" t="s">
        <v>34</v>
      </c>
      <c r="I1053" s="151"/>
      <c r="L1053" s="147"/>
      <c r="M1053" s="152"/>
      <c r="T1053" s="153"/>
      <c r="AT1053" s="149" t="s">
        <v>179</v>
      </c>
      <c r="AU1053" s="149" t="s">
        <v>177</v>
      </c>
      <c r="AV1053" s="12" t="s">
        <v>83</v>
      </c>
      <c r="AW1053" s="12" t="s">
        <v>39</v>
      </c>
      <c r="AX1053" s="12" t="s">
        <v>78</v>
      </c>
      <c r="AY1053" s="149" t="s">
        <v>169</v>
      </c>
    </row>
    <row r="1054" spans="2:65" s="12" customFormat="1" ht="12">
      <c r="B1054" s="147"/>
      <c r="D1054" s="148" t="s">
        <v>179</v>
      </c>
      <c r="E1054" s="149" t="s">
        <v>34</v>
      </c>
      <c r="F1054" s="150" t="s">
        <v>1213</v>
      </c>
      <c r="H1054" s="149" t="s">
        <v>34</v>
      </c>
      <c r="I1054" s="151"/>
      <c r="L1054" s="147"/>
      <c r="M1054" s="152"/>
      <c r="T1054" s="153"/>
      <c r="AT1054" s="149" t="s">
        <v>179</v>
      </c>
      <c r="AU1054" s="149" t="s">
        <v>177</v>
      </c>
      <c r="AV1054" s="12" t="s">
        <v>83</v>
      </c>
      <c r="AW1054" s="12" t="s">
        <v>39</v>
      </c>
      <c r="AX1054" s="12" t="s">
        <v>78</v>
      </c>
      <c r="AY1054" s="149" t="s">
        <v>169</v>
      </c>
    </row>
    <row r="1055" spans="2:65" s="12" customFormat="1" ht="12">
      <c r="B1055" s="147"/>
      <c r="D1055" s="148" t="s">
        <v>179</v>
      </c>
      <c r="E1055" s="149" t="s">
        <v>34</v>
      </c>
      <c r="F1055" s="150" t="s">
        <v>678</v>
      </c>
      <c r="H1055" s="149" t="s">
        <v>34</v>
      </c>
      <c r="I1055" s="151"/>
      <c r="L1055" s="147"/>
      <c r="M1055" s="152"/>
      <c r="T1055" s="153"/>
      <c r="AT1055" s="149" t="s">
        <v>179</v>
      </c>
      <c r="AU1055" s="149" t="s">
        <v>177</v>
      </c>
      <c r="AV1055" s="12" t="s">
        <v>83</v>
      </c>
      <c r="AW1055" s="12" t="s">
        <v>39</v>
      </c>
      <c r="AX1055" s="12" t="s">
        <v>78</v>
      </c>
      <c r="AY1055" s="149" t="s">
        <v>169</v>
      </c>
    </row>
    <row r="1056" spans="2:65" s="13" customFormat="1" ht="12">
      <c r="B1056" s="154"/>
      <c r="D1056" s="148" t="s">
        <v>179</v>
      </c>
      <c r="E1056" s="155" t="s">
        <v>34</v>
      </c>
      <c r="F1056" s="156" t="s">
        <v>1214</v>
      </c>
      <c r="H1056" s="157">
        <v>844.04</v>
      </c>
      <c r="I1056" s="158"/>
      <c r="L1056" s="154"/>
      <c r="M1056" s="159"/>
      <c r="T1056" s="160"/>
      <c r="AT1056" s="155" t="s">
        <v>179</v>
      </c>
      <c r="AU1056" s="155" t="s">
        <v>177</v>
      </c>
      <c r="AV1056" s="13" t="s">
        <v>89</v>
      </c>
      <c r="AW1056" s="13" t="s">
        <v>39</v>
      </c>
      <c r="AX1056" s="13" t="s">
        <v>78</v>
      </c>
      <c r="AY1056" s="155" t="s">
        <v>169</v>
      </c>
    </row>
    <row r="1057" spans="2:65" s="14" customFormat="1" ht="12">
      <c r="B1057" s="161"/>
      <c r="D1057" s="148" t="s">
        <v>179</v>
      </c>
      <c r="E1057" s="162" t="s">
        <v>34</v>
      </c>
      <c r="F1057" s="163" t="s">
        <v>195</v>
      </c>
      <c r="H1057" s="164">
        <v>844.04</v>
      </c>
      <c r="I1057" s="165"/>
      <c r="L1057" s="161"/>
      <c r="M1057" s="166"/>
      <c r="T1057" s="167"/>
      <c r="AT1057" s="162" t="s">
        <v>179</v>
      </c>
      <c r="AU1057" s="162" t="s">
        <v>177</v>
      </c>
      <c r="AV1057" s="14" t="s">
        <v>177</v>
      </c>
      <c r="AW1057" s="14" t="s">
        <v>39</v>
      </c>
      <c r="AX1057" s="14" t="s">
        <v>83</v>
      </c>
      <c r="AY1057" s="162" t="s">
        <v>169</v>
      </c>
    </row>
    <row r="1058" spans="2:65" s="1" customFormat="1" ht="37.75" customHeight="1">
      <c r="B1058" s="35"/>
      <c r="C1058" s="134" t="s">
        <v>1215</v>
      </c>
      <c r="D1058" s="134" t="s">
        <v>172</v>
      </c>
      <c r="E1058" s="135" t="s">
        <v>1216</v>
      </c>
      <c r="F1058" s="136" t="s">
        <v>1217</v>
      </c>
      <c r="G1058" s="137" t="s">
        <v>434</v>
      </c>
      <c r="H1058" s="138">
        <v>84.897999999999996</v>
      </c>
      <c r="I1058" s="139"/>
      <c r="J1058" s="140">
        <f>ROUND(I1058*H1058,2)</f>
        <v>0</v>
      </c>
      <c r="K1058" s="136" t="s">
        <v>927</v>
      </c>
      <c r="L1058" s="35"/>
      <c r="M1058" s="141" t="s">
        <v>34</v>
      </c>
      <c r="N1058" s="142" t="s">
        <v>49</v>
      </c>
      <c r="P1058" s="143">
        <f>O1058*H1058</f>
        <v>0</v>
      </c>
      <c r="Q1058" s="143">
        <v>0</v>
      </c>
      <c r="R1058" s="143">
        <f>Q1058*H1058</f>
        <v>0</v>
      </c>
      <c r="S1058" s="143">
        <v>0</v>
      </c>
      <c r="T1058" s="144">
        <f>S1058*H1058</f>
        <v>0</v>
      </c>
      <c r="AR1058" s="145" t="s">
        <v>177</v>
      </c>
      <c r="AT1058" s="145" t="s">
        <v>172</v>
      </c>
      <c r="AU1058" s="145" t="s">
        <v>177</v>
      </c>
      <c r="AY1058" s="19" t="s">
        <v>169</v>
      </c>
      <c r="BE1058" s="146">
        <f>IF(N1058="základní",J1058,0)</f>
        <v>0</v>
      </c>
      <c r="BF1058" s="146">
        <f>IF(N1058="snížená",J1058,0)</f>
        <v>0</v>
      </c>
      <c r="BG1058" s="146">
        <f>IF(N1058="zákl. přenesená",J1058,0)</f>
        <v>0</v>
      </c>
      <c r="BH1058" s="146">
        <f>IF(N1058="sníž. přenesená",J1058,0)</f>
        <v>0</v>
      </c>
      <c r="BI1058" s="146">
        <f>IF(N1058="nulová",J1058,0)</f>
        <v>0</v>
      </c>
      <c r="BJ1058" s="19" t="s">
        <v>83</v>
      </c>
      <c r="BK1058" s="146">
        <f>ROUND(I1058*H1058,2)</f>
        <v>0</v>
      </c>
      <c r="BL1058" s="19" t="s">
        <v>177</v>
      </c>
      <c r="BM1058" s="145" t="s">
        <v>1218</v>
      </c>
    </row>
    <row r="1059" spans="2:65" s="12" customFormat="1" ht="12">
      <c r="B1059" s="147"/>
      <c r="D1059" s="148" t="s">
        <v>179</v>
      </c>
      <c r="E1059" s="149" t="s">
        <v>34</v>
      </c>
      <c r="F1059" s="150" t="s">
        <v>1174</v>
      </c>
      <c r="H1059" s="149" t="s">
        <v>34</v>
      </c>
      <c r="I1059" s="151"/>
      <c r="L1059" s="147"/>
      <c r="M1059" s="152"/>
      <c r="T1059" s="153"/>
      <c r="AT1059" s="149" t="s">
        <v>179</v>
      </c>
      <c r="AU1059" s="149" t="s">
        <v>177</v>
      </c>
      <c r="AV1059" s="12" t="s">
        <v>83</v>
      </c>
      <c r="AW1059" s="12" t="s">
        <v>39</v>
      </c>
      <c r="AX1059" s="12" t="s">
        <v>78</v>
      </c>
      <c r="AY1059" s="149" t="s">
        <v>169</v>
      </c>
    </row>
    <row r="1060" spans="2:65" s="13" customFormat="1" ht="12">
      <c r="B1060" s="154"/>
      <c r="D1060" s="148" t="s">
        <v>179</v>
      </c>
      <c r="E1060" s="155" t="s">
        <v>34</v>
      </c>
      <c r="F1060" s="156" t="s">
        <v>1219</v>
      </c>
      <c r="H1060" s="157">
        <v>7.5</v>
      </c>
      <c r="I1060" s="158"/>
      <c r="L1060" s="154"/>
      <c r="M1060" s="159"/>
      <c r="T1060" s="160"/>
      <c r="AT1060" s="155" t="s">
        <v>179</v>
      </c>
      <c r="AU1060" s="155" t="s">
        <v>177</v>
      </c>
      <c r="AV1060" s="13" t="s">
        <v>89</v>
      </c>
      <c r="AW1060" s="13" t="s">
        <v>39</v>
      </c>
      <c r="AX1060" s="13" t="s">
        <v>78</v>
      </c>
      <c r="AY1060" s="155" t="s">
        <v>169</v>
      </c>
    </row>
    <row r="1061" spans="2:65" s="13" customFormat="1" ht="24">
      <c r="B1061" s="154"/>
      <c r="D1061" s="148" t="s">
        <v>179</v>
      </c>
      <c r="E1061" s="155" t="s">
        <v>34</v>
      </c>
      <c r="F1061" s="156" t="s">
        <v>1220</v>
      </c>
      <c r="H1061" s="157">
        <v>77.397999999999996</v>
      </c>
      <c r="I1061" s="158"/>
      <c r="L1061" s="154"/>
      <c r="M1061" s="159"/>
      <c r="T1061" s="160"/>
      <c r="AT1061" s="155" t="s">
        <v>179</v>
      </c>
      <c r="AU1061" s="155" t="s">
        <v>177</v>
      </c>
      <c r="AV1061" s="13" t="s">
        <v>89</v>
      </c>
      <c r="AW1061" s="13" t="s">
        <v>39</v>
      </c>
      <c r="AX1061" s="13" t="s">
        <v>78</v>
      </c>
      <c r="AY1061" s="155" t="s">
        <v>169</v>
      </c>
    </row>
    <row r="1062" spans="2:65" s="14" customFormat="1" ht="12">
      <c r="B1062" s="161"/>
      <c r="D1062" s="148" t="s">
        <v>179</v>
      </c>
      <c r="E1062" s="162" t="s">
        <v>34</v>
      </c>
      <c r="F1062" s="163" t="s">
        <v>195</v>
      </c>
      <c r="H1062" s="164">
        <v>84.897999999999996</v>
      </c>
      <c r="I1062" s="165"/>
      <c r="L1062" s="161"/>
      <c r="M1062" s="166"/>
      <c r="T1062" s="167"/>
      <c r="AT1062" s="162" t="s">
        <v>179</v>
      </c>
      <c r="AU1062" s="162" t="s">
        <v>177</v>
      </c>
      <c r="AV1062" s="14" t="s">
        <v>177</v>
      </c>
      <c r="AW1062" s="14" t="s">
        <v>39</v>
      </c>
      <c r="AX1062" s="14" t="s">
        <v>83</v>
      </c>
      <c r="AY1062" s="162" t="s">
        <v>169</v>
      </c>
    </row>
    <row r="1063" spans="2:65" s="1" customFormat="1" ht="44.25" customHeight="1">
      <c r="B1063" s="35"/>
      <c r="C1063" s="134" t="s">
        <v>1221</v>
      </c>
      <c r="D1063" s="134" t="s">
        <v>172</v>
      </c>
      <c r="E1063" s="135" t="s">
        <v>1222</v>
      </c>
      <c r="F1063" s="136" t="s">
        <v>1223</v>
      </c>
      <c r="G1063" s="137" t="s">
        <v>434</v>
      </c>
      <c r="H1063" s="138">
        <v>5088</v>
      </c>
      <c r="I1063" s="139"/>
      <c r="J1063" s="140">
        <f>ROUND(I1063*H1063,2)</f>
        <v>0</v>
      </c>
      <c r="K1063" s="136" t="s">
        <v>927</v>
      </c>
      <c r="L1063" s="35"/>
      <c r="M1063" s="141" t="s">
        <v>34</v>
      </c>
      <c r="N1063" s="142" t="s">
        <v>49</v>
      </c>
      <c r="P1063" s="143">
        <f>O1063*H1063</f>
        <v>0</v>
      </c>
      <c r="Q1063" s="143">
        <v>0</v>
      </c>
      <c r="R1063" s="143">
        <f>Q1063*H1063</f>
        <v>0</v>
      </c>
      <c r="S1063" s="143">
        <v>0</v>
      </c>
      <c r="T1063" s="144">
        <f>S1063*H1063</f>
        <v>0</v>
      </c>
      <c r="AR1063" s="145" t="s">
        <v>177</v>
      </c>
      <c r="AT1063" s="145" t="s">
        <v>172</v>
      </c>
      <c r="AU1063" s="145" t="s">
        <v>177</v>
      </c>
      <c r="AY1063" s="19" t="s">
        <v>169</v>
      </c>
      <c r="BE1063" s="146">
        <f>IF(N1063="základní",J1063,0)</f>
        <v>0</v>
      </c>
      <c r="BF1063" s="146">
        <f>IF(N1063="snížená",J1063,0)</f>
        <v>0</v>
      </c>
      <c r="BG1063" s="146">
        <f>IF(N1063="zákl. přenesená",J1063,0)</f>
        <v>0</v>
      </c>
      <c r="BH1063" s="146">
        <f>IF(N1063="sníž. přenesená",J1063,0)</f>
        <v>0</v>
      </c>
      <c r="BI1063" s="146">
        <f>IF(N1063="nulová",J1063,0)</f>
        <v>0</v>
      </c>
      <c r="BJ1063" s="19" t="s">
        <v>83</v>
      </c>
      <c r="BK1063" s="146">
        <f>ROUND(I1063*H1063,2)</f>
        <v>0</v>
      </c>
      <c r="BL1063" s="19" t="s">
        <v>177</v>
      </c>
      <c r="BM1063" s="145" t="s">
        <v>1224</v>
      </c>
    </row>
    <row r="1064" spans="2:65" s="13" customFormat="1" ht="12">
      <c r="B1064" s="154"/>
      <c r="D1064" s="148" t="s">
        <v>179</v>
      </c>
      <c r="E1064" s="155" t="s">
        <v>34</v>
      </c>
      <c r="F1064" s="156" t="s">
        <v>1225</v>
      </c>
      <c r="H1064" s="157">
        <v>5088</v>
      </c>
      <c r="I1064" s="158"/>
      <c r="L1064" s="154"/>
      <c r="M1064" s="159"/>
      <c r="T1064" s="160"/>
      <c r="AT1064" s="155" t="s">
        <v>179</v>
      </c>
      <c r="AU1064" s="155" t="s">
        <v>177</v>
      </c>
      <c r="AV1064" s="13" t="s">
        <v>89</v>
      </c>
      <c r="AW1064" s="13" t="s">
        <v>39</v>
      </c>
      <c r="AX1064" s="13" t="s">
        <v>83</v>
      </c>
      <c r="AY1064" s="155" t="s">
        <v>169</v>
      </c>
    </row>
    <row r="1065" spans="2:65" s="1" customFormat="1" ht="37.75" customHeight="1">
      <c r="B1065" s="35"/>
      <c r="C1065" s="134" t="s">
        <v>1226</v>
      </c>
      <c r="D1065" s="134" t="s">
        <v>172</v>
      </c>
      <c r="E1065" s="135" t="s">
        <v>1227</v>
      </c>
      <c r="F1065" s="136" t="s">
        <v>1228</v>
      </c>
      <c r="G1065" s="137" t="s">
        <v>434</v>
      </c>
      <c r="H1065" s="138">
        <v>84.89</v>
      </c>
      <c r="I1065" s="139"/>
      <c r="J1065" s="140">
        <f>ROUND(I1065*H1065,2)</f>
        <v>0</v>
      </c>
      <c r="K1065" s="136" t="s">
        <v>927</v>
      </c>
      <c r="L1065" s="35"/>
      <c r="M1065" s="141" t="s">
        <v>34</v>
      </c>
      <c r="N1065" s="142" t="s">
        <v>49</v>
      </c>
      <c r="P1065" s="143">
        <f>O1065*H1065</f>
        <v>0</v>
      </c>
      <c r="Q1065" s="143">
        <v>0</v>
      </c>
      <c r="R1065" s="143">
        <f>Q1065*H1065</f>
        <v>0</v>
      </c>
      <c r="S1065" s="143">
        <v>0</v>
      </c>
      <c r="T1065" s="144">
        <f>S1065*H1065</f>
        <v>0</v>
      </c>
      <c r="AR1065" s="145" t="s">
        <v>177</v>
      </c>
      <c r="AT1065" s="145" t="s">
        <v>172</v>
      </c>
      <c r="AU1065" s="145" t="s">
        <v>177</v>
      </c>
      <c r="AY1065" s="19" t="s">
        <v>169</v>
      </c>
      <c r="BE1065" s="146">
        <f>IF(N1065="základní",J1065,0)</f>
        <v>0</v>
      </c>
      <c r="BF1065" s="146">
        <f>IF(N1065="snížená",J1065,0)</f>
        <v>0</v>
      </c>
      <c r="BG1065" s="146">
        <f>IF(N1065="zákl. přenesená",J1065,0)</f>
        <v>0</v>
      </c>
      <c r="BH1065" s="146">
        <f>IF(N1065="sníž. přenesená",J1065,0)</f>
        <v>0</v>
      </c>
      <c r="BI1065" s="146">
        <f>IF(N1065="nulová",J1065,0)</f>
        <v>0</v>
      </c>
      <c r="BJ1065" s="19" t="s">
        <v>83</v>
      </c>
      <c r="BK1065" s="146">
        <f>ROUND(I1065*H1065,2)</f>
        <v>0</v>
      </c>
      <c r="BL1065" s="19" t="s">
        <v>177</v>
      </c>
      <c r="BM1065" s="145" t="s">
        <v>1229</v>
      </c>
    </row>
    <row r="1066" spans="2:65" s="1" customFormat="1" ht="24.25" customHeight="1">
      <c r="B1066" s="35"/>
      <c r="C1066" s="134" t="s">
        <v>1230</v>
      </c>
      <c r="D1066" s="134" t="s">
        <v>172</v>
      </c>
      <c r="E1066" s="135" t="s">
        <v>1231</v>
      </c>
      <c r="F1066" s="136" t="s">
        <v>1232</v>
      </c>
      <c r="G1066" s="137" t="s">
        <v>175</v>
      </c>
      <c r="H1066" s="138">
        <v>570.89</v>
      </c>
      <c r="I1066" s="139"/>
      <c r="J1066" s="140">
        <f>ROUND(I1066*H1066,2)</f>
        <v>0</v>
      </c>
      <c r="K1066" s="136" t="s">
        <v>927</v>
      </c>
      <c r="L1066" s="35"/>
      <c r="M1066" s="141" t="s">
        <v>34</v>
      </c>
      <c r="N1066" s="142" t="s">
        <v>49</v>
      </c>
      <c r="P1066" s="143">
        <f>O1066*H1066</f>
        <v>0</v>
      </c>
      <c r="Q1066" s="143">
        <v>0</v>
      </c>
      <c r="R1066" s="143">
        <f>Q1066*H1066</f>
        <v>0</v>
      </c>
      <c r="S1066" s="143">
        <v>0</v>
      </c>
      <c r="T1066" s="144">
        <f>S1066*H1066</f>
        <v>0</v>
      </c>
      <c r="AR1066" s="145" t="s">
        <v>177</v>
      </c>
      <c r="AT1066" s="145" t="s">
        <v>172</v>
      </c>
      <c r="AU1066" s="145" t="s">
        <v>177</v>
      </c>
      <c r="AY1066" s="19" t="s">
        <v>169</v>
      </c>
      <c r="BE1066" s="146">
        <f>IF(N1066="základní",J1066,0)</f>
        <v>0</v>
      </c>
      <c r="BF1066" s="146">
        <f>IF(N1066="snížená",J1066,0)</f>
        <v>0</v>
      </c>
      <c r="BG1066" s="146">
        <f>IF(N1066="zákl. přenesená",J1066,0)</f>
        <v>0</v>
      </c>
      <c r="BH1066" s="146">
        <f>IF(N1066="sníž. přenesená",J1066,0)</f>
        <v>0</v>
      </c>
      <c r="BI1066" s="146">
        <f>IF(N1066="nulová",J1066,0)</f>
        <v>0</v>
      </c>
      <c r="BJ1066" s="19" t="s">
        <v>83</v>
      </c>
      <c r="BK1066" s="146">
        <f>ROUND(I1066*H1066,2)</f>
        <v>0</v>
      </c>
      <c r="BL1066" s="19" t="s">
        <v>177</v>
      </c>
      <c r="BM1066" s="145" t="s">
        <v>1233</v>
      </c>
    </row>
    <row r="1067" spans="2:65" s="1" customFormat="1" ht="37.75" customHeight="1">
      <c r="B1067" s="35"/>
      <c r="C1067" s="134" t="s">
        <v>1234</v>
      </c>
      <c r="D1067" s="134" t="s">
        <v>172</v>
      </c>
      <c r="E1067" s="135" t="s">
        <v>1235</v>
      </c>
      <c r="F1067" s="136" t="s">
        <v>1236</v>
      </c>
      <c r="G1067" s="137" t="s">
        <v>175</v>
      </c>
      <c r="H1067" s="138">
        <v>34253.4</v>
      </c>
      <c r="I1067" s="139"/>
      <c r="J1067" s="140">
        <f>ROUND(I1067*H1067,2)</f>
        <v>0</v>
      </c>
      <c r="K1067" s="136" t="s">
        <v>927</v>
      </c>
      <c r="L1067" s="35"/>
      <c r="M1067" s="141" t="s">
        <v>34</v>
      </c>
      <c r="N1067" s="142" t="s">
        <v>49</v>
      </c>
      <c r="P1067" s="143">
        <f>O1067*H1067</f>
        <v>0</v>
      </c>
      <c r="Q1067" s="143">
        <v>0</v>
      </c>
      <c r="R1067" s="143">
        <f>Q1067*H1067</f>
        <v>0</v>
      </c>
      <c r="S1067" s="143">
        <v>0</v>
      </c>
      <c r="T1067" s="144">
        <f>S1067*H1067</f>
        <v>0</v>
      </c>
      <c r="AR1067" s="145" t="s">
        <v>177</v>
      </c>
      <c r="AT1067" s="145" t="s">
        <v>172</v>
      </c>
      <c r="AU1067" s="145" t="s">
        <v>177</v>
      </c>
      <c r="AY1067" s="19" t="s">
        <v>169</v>
      </c>
      <c r="BE1067" s="146">
        <f>IF(N1067="základní",J1067,0)</f>
        <v>0</v>
      </c>
      <c r="BF1067" s="146">
        <f>IF(N1067="snížená",J1067,0)</f>
        <v>0</v>
      </c>
      <c r="BG1067" s="146">
        <f>IF(N1067="zákl. přenesená",J1067,0)</f>
        <v>0</v>
      </c>
      <c r="BH1067" s="146">
        <f>IF(N1067="sníž. přenesená",J1067,0)</f>
        <v>0</v>
      </c>
      <c r="BI1067" s="146">
        <f>IF(N1067="nulová",J1067,0)</f>
        <v>0</v>
      </c>
      <c r="BJ1067" s="19" t="s">
        <v>83</v>
      </c>
      <c r="BK1067" s="146">
        <f>ROUND(I1067*H1067,2)</f>
        <v>0</v>
      </c>
      <c r="BL1067" s="19" t="s">
        <v>177</v>
      </c>
      <c r="BM1067" s="145" t="s">
        <v>1237</v>
      </c>
    </row>
    <row r="1068" spans="2:65" s="13" customFormat="1" ht="12">
      <c r="B1068" s="154"/>
      <c r="D1068" s="148" t="s">
        <v>179</v>
      </c>
      <c r="E1068" s="155" t="s">
        <v>34</v>
      </c>
      <c r="F1068" s="156" t="s">
        <v>1238</v>
      </c>
      <c r="H1068" s="157">
        <v>34253.4</v>
      </c>
      <c r="I1068" s="158"/>
      <c r="L1068" s="154"/>
      <c r="M1068" s="159"/>
      <c r="T1068" s="160"/>
      <c r="AT1068" s="155" t="s">
        <v>179</v>
      </c>
      <c r="AU1068" s="155" t="s">
        <v>177</v>
      </c>
      <c r="AV1068" s="13" t="s">
        <v>89</v>
      </c>
      <c r="AW1068" s="13" t="s">
        <v>39</v>
      </c>
      <c r="AX1068" s="13" t="s">
        <v>83</v>
      </c>
      <c r="AY1068" s="155" t="s">
        <v>169</v>
      </c>
    </row>
    <row r="1069" spans="2:65" s="1" customFormat="1" ht="24.25" customHeight="1">
      <c r="B1069" s="35"/>
      <c r="C1069" s="134" t="s">
        <v>1239</v>
      </c>
      <c r="D1069" s="134" t="s">
        <v>172</v>
      </c>
      <c r="E1069" s="135" t="s">
        <v>1240</v>
      </c>
      <c r="F1069" s="136" t="s">
        <v>1241</v>
      </c>
      <c r="G1069" s="137" t="s">
        <v>175</v>
      </c>
      <c r="H1069" s="138">
        <v>570.89</v>
      </c>
      <c r="I1069" s="139"/>
      <c r="J1069" s="140">
        <f>ROUND(I1069*H1069,2)</f>
        <v>0</v>
      </c>
      <c r="K1069" s="136" t="s">
        <v>927</v>
      </c>
      <c r="L1069" s="35"/>
      <c r="M1069" s="141" t="s">
        <v>34</v>
      </c>
      <c r="N1069" s="142" t="s">
        <v>49</v>
      </c>
      <c r="P1069" s="143">
        <f>O1069*H1069</f>
        <v>0</v>
      </c>
      <c r="Q1069" s="143">
        <v>0</v>
      </c>
      <c r="R1069" s="143">
        <f>Q1069*H1069</f>
        <v>0</v>
      </c>
      <c r="S1069" s="143">
        <v>0</v>
      </c>
      <c r="T1069" s="144">
        <f>S1069*H1069</f>
        <v>0</v>
      </c>
      <c r="AR1069" s="145" t="s">
        <v>177</v>
      </c>
      <c r="AT1069" s="145" t="s">
        <v>172</v>
      </c>
      <c r="AU1069" s="145" t="s">
        <v>177</v>
      </c>
      <c r="AY1069" s="19" t="s">
        <v>169</v>
      </c>
      <c r="BE1069" s="146">
        <f>IF(N1069="základní",J1069,0)</f>
        <v>0</v>
      </c>
      <c r="BF1069" s="146">
        <f>IF(N1069="snížená",J1069,0)</f>
        <v>0</v>
      </c>
      <c r="BG1069" s="146">
        <f>IF(N1069="zákl. přenesená",J1069,0)</f>
        <v>0</v>
      </c>
      <c r="BH1069" s="146">
        <f>IF(N1069="sníž. přenesená",J1069,0)</f>
        <v>0</v>
      </c>
      <c r="BI1069" s="146">
        <f>IF(N1069="nulová",J1069,0)</f>
        <v>0</v>
      </c>
      <c r="BJ1069" s="19" t="s">
        <v>83</v>
      </c>
      <c r="BK1069" s="146">
        <f>ROUND(I1069*H1069,2)</f>
        <v>0</v>
      </c>
      <c r="BL1069" s="19" t="s">
        <v>177</v>
      </c>
      <c r="BM1069" s="145" t="s">
        <v>1242</v>
      </c>
    </row>
    <row r="1070" spans="2:65" s="1" customFormat="1" ht="33" customHeight="1">
      <c r="B1070" s="35"/>
      <c r="C1070" s="134" t="s">
        <v>1243</v>
      </c>
      <c r="D1070" s="134" t="s">
        <v>172</v>
      </c>
      <c r="E1070" s="135" t="s">
        <v>1244</v>
      </c>
      <c r="F1070" s="136" t="s">
        <v>1245</v>
      </c>
      <c r="G1070" s="137" t="s">
        <v>1246</v>
      </c>
      <c r="H1070" s="138">
        <v>40</v>
      </c>
      <c r="I1070" s="139"/>
      <c r="J1070" s="140">
        <f>ROUND(I1070*H1070,2)</f>
        <v>0</v>
      </c>
      <c r="K1070" s="136" t="s">
        <v>927</v>
      </c>
      <c r="L1070" s="35"/>
      <c r="M1070" s="141" t="s">
        <v>34</v>
      </c>
      <c r="N1070" s="142" t="s">
        <v>49</v>
      </c>
      <c r="P1070" s="143">
        <f>O1070*H1070</f>
        <v>0</v>
      </c>
      <c r="Q1070" s="143">
        <v>0</v>
      </c>
      <c r="R1070" s="143">
        <f>Q1070*H1070</f>
        <v>0</v>
      </c>
      <c r="S1070" s="143">
        <v>0</v>
      </c>
      <c r="T1070" s="144">
        <f>S1070*H1070</f>
        <v>0</v>
      </c>
      <c r="AR1070" s="145" t="s">
        <v>177</v>
      </c>
      <c r="AT1070" s="145" t="s">
        <v>172</v>
      </c>
      <c r="AU1070" s="145" t="s">
        <v>177</v>
      </c>
      <c r="AY1070" s="19" t="s">
        <v>169</v>
      </c>
      <c r="BE1070" s="146">
        <f>IF(N1070="základní",J1070,0)</f>
        <v>0</v>
      </c>
      <c r="BF1070" s="146">
        <f>IF(N1070="snížená",J1070,0)</f>
        <v>0</v>
      </c>
      <c r="BG1070" s="146">
        <f>IF(N1070="zákl. přenesená",J1070,0)</f>
        <v>0</v>
      </c>
      <c r="BH1070" s="146">
        <f>IF(N1070="sníž. přenesená",J1070,0)</f>
        <v>0</v>
      </c>
      <c r="BI1070" s="146">
        <f>IF(N1070="nulová",J1070,0)</f>
        <v>0</v>
      </c>
      <c r="BJ1070" s="19" t="s">
        <v>83</v>
      </c>
      <c r="BK1070" s="146">
        <f>ROUND(I1070*H1070,2)</f>
        <v>0</v>
      </c>
      <c r="BL1070" s="19" t="s">
        <v>177</v>
      </c>
      <c r="BM1070" s="145" t="s">
        <v>1247</v>
      </c>
    </row>
    <row r="1071" spans="2:65" s="13" customFormat="1" ht="12">
      <c r="B1071" s="154"/>
      <c r="D1071" s="148" t="s">
        <v>179</v>
      </c>
      <c r="E1071" s="155" t="s">
        <v>34</v>
      </c>
      <c r="F1071" s="156" t="s">
        <v>444</v>
      </c>
      <c r="H1071" s="157">
        <v>40</v>
      </c>
      <c r="I1071" s="158"/>
      <c r="L1071" s="154"/>
      <c r="M1071" s="159"/>
      <c r="T1071" s="160"/>
      <c r="AT1071" s="155" t="s">
        <v>179</v>
      </c>
      <c r="AU1071" s="155" t="s">
        <v>177</v>
      </c>
      <c r="AV1071" s="13" t="s">
        <v>89</v>
      </c>
      <c r="AW1071" s="13" t="s">
        <v>39</v>
      </c>
      <c r="AX1071" s="13" t="s">
        <v>83</v>
      </c>
      <c r="AY1071" s="155" t="s">
        <v>169</v>
      </c>
    </row>
    <row r="1072" spans="2:65" s="1" customFormat="1" ht="37.75" customHeight="1">
      <c r="B1072" s="35"/>
      <c r="C1072" s="134" t="s">
        <v>1248</v>
      </c>
      <c r="D1072" s="134" t="s">
        <v>172</v>
      </c>
      <c r="E1072" s="135" t="s">
        <v>1249</v>
      </c>
      <c r="F1072" s="136" t="s">
        <v>1250</v>
      </c>
      <c r="G1072" s="137" t="s">
        <v>434</v>
      </c>
      <c r="H1072" s="138">
        <v>3</v>
      </c>
      <c r="I1072" s="139"/>
      <c r="J1072" s="140">
        <f>ROUND(I1072*H1072,2)</f>
        <v>0</v>
      </c>
      <c r="K1072" s="136" t="s">
        <v>927</v>
      </c>
      <c r="L1072" s="35"/>
      <c r="M1072" s="141" t="s">
        <v>34</v>
      </c>
      <c r="N1072" s="142" t="s">
        <v>49</v>
      </c>
      <c r="P1072" s="143">
        <f>O1072*H1072</f>
        <v>0</v>
      </c>
      <c r="Q1072" s="143">
        <v>0</v>
      </c>
      <c r="R1072" s="143">
        <f>Q1072*H1072</f>
        <v>0</v>
      </c>
      <c r="S1072" s="143">
        <v>0</v>
      </c>
      <c r="T1072" s="144">
        <f>S1072*H1072</f>
        <v>0</v>
      </c>
      <c r="AR1072" s="145" t="s">
        <v>177</v>
      </c>
      <c r="AT1072" s="145" t="s">
        <v>172</v>
      </c>
      <c r="AU1072" s="145" t="s">
        <v>177</v>
      </c>
      <c r="AY1072" s="19" t="s">
        <v>169</v>
      </c>
      <c r="BE1072" s="146">
        <f>IF(N1072="základní",J1072,0)</f>
        <v>0</v>
      </c>
      <c r="BF1072" s="146">
        <f>IF(N1072="snížená",J1072,0)</f>
        <v>0</v>
      </c>
      <c r="BG1072" s="146">
        <f>IF(N1072="zákl. přenesená",J1072,0)</f>
        <v>0</v>
      </c>
      <c r="BH1072" s="146">
        <f>IF(N1072="sníž. přenesená",J1072,0)</f>
        <v>0</v>
      </c>
      <c r="BI1072" s="146">
        <f>IF(N1072="nulová",J1072,0)</f>
        <v>0</v>
      </c>
      <c r="BJ1072" s="19" t="s">
        <v>83</v>
      </c>
      <c r="BK1072" s="146">
        <f>ROUND(I1072*H1072,2)</f>
        <v>0</v>
      </c>
      <c r="BL1072" s="19" t="s">
        <v>177</v>
      </c>
      <c r="BM1072" s="145" t="s">
        <v>1251</v>
      </c>
    </row>
    <row r="1073" spans="2:65" s="13" customFormat="1" ht="12">
      <c r="B1073" s="154"/>
      <c r="D1073" s="148" t="s">
        <v>179</v>
      </c>
      <c r="E1073" s="155" t="s">
        <v>34</v>
      </c>
      <c r="F1073" s="156" t="s">
        <v>95</v>
      </c>
      <c r="H1073" s="157">
        <v>3</v>
      </c>
      <c r="I1073" s="158"/>
      <c r="L1073" s="154"/>
      <c r="M1073" s="159"/>
      <c r="T1073" s="160"/>
      <c r="AT1073" s="155" t="s">
        <v>179</v>
      </c>
      <c r="AU1073" s="155" t="s">
        <v>177</v>
      </c>
      <c r="AV1073" s="13" t="s">
        <v>89</v>
      </c>
      <c r="AW1073" s="13" t="s">
        <v>39</v>
      </c>
      <c r="AX1073" s="13" t="s">
        <v>83</v>
      </c>
      <c r="AY1073" s="155" t="s">
        <v>169</v>
      </c>
    </row>
    <row r="1074" spans="2:65" s="1" customFormat="1" ht="44.25" customHeight="1">
      <c r="B1074" s="35"/>
      <c r="C1074" s="134" t="s">
        <v>1252</v>
      </c>
      <c r="D1074" s="134" t="s">
        <v>172</v>
      </c>
      <c r="E1074" s="135" t="s">
        <v>1253</v>
      </c>
      <c r="F1074" s="136" t="s">
        <v>1254</v>
      </c>
      <c r="G1074" s="137" t="s">
        <v>434</v>
      </c>
      <c r="H1074" s="138">
        <v>180</v>
      </c>
      <c r="I1074" s="139"/>
      <c r="J1074" s="140">
        <f>ROUND(I1074*H1074,2)</f>
        <v>0</v>
      </c>
      <c r="K1074" s="136" t="s">
        <v>927</v>
      </c>
      <c r="L1074" s="35"/>
      <c r="M1074" s="141" t="s">
        <v>34</v>
      </c>
      <c r="N1074" s="142" t="s">
        <v>49</v>
      </c>
      <c r="P1074" s="143">
        <f>O1074*H1074</f>
        <v>0</v>
      </c>
      <c r="Q1074" s="143">
        <v>0</v>
      </c>
      <c r="R1074" s="143">
        <f>Q1074*H1074</f>
        <v>0</v>
      </c>
      <c r="S1074" s="143">
        <v>0</v>
      </c>
      <c r="T1074" s="144">
        <f>S1074*H1074</f>
        <v>0</v>
      </c>
      <c r="AR1074" s="145" t="s">
        <v>177</v>
      </c>
      <c r="AT1074" s="145" t="s">
        <v>172</v>
      </c>
      <c r="AU1074" s="145" t="s">
        <v>177</v>
      </c>
      <c r="AY1074" s="19" t="s">
        <v>169</v>
      </c>
      <c r="BE1074" s="146">
        <f>IF(N1074="základní",J1074,0)</f>
        <v>0</v>
      </c>
      <c r="BF1074" s="146">
        <f>IF(N1074="snížená",J1074,0)</f>
        <v>0</v>
      </c>
      <c r="BG1074" s="146">
        <f>IF(N1074="zákl. přenesená",J1074,0)</f>
        <v>0</v>
      </c>
      <c r="BH1074" s="146">
        <f>IF(N1074="sníž. přenesená",J1074,0)</f>
        <v>0</v>
      </c>
      <c r="BI1074" s="146">
        <f>IF(N1074="nulová",J1074,0)</f>
        <v>0</v>
      </c>
      <c r="BJ1074" s="19" t="s">
        <v>83</v>
      </c>
      <c r="BK1074" s="146">
        <f>ROUND(I1074*H1074,2)</f>
        <v>0</v>
      </c>
      <c r="BL1074" s="19" t="s">
        <v>177</v>
      </c>
      <c r="BM1074" s="145" t="s">
        <v>1255</v>
      </c>
    </row>
    <row r="1075" spans="2:65" s="13" customFormat="1" ht="12">
      <c r="B1075" s="154"/>
      <c r="D1075" s="148" t="s">
        <v>179</v>
      </c>
      <c r="E1075" s="155" t="s">
        <v>34</v>
      </c>
      <c r="F1075" s="156" t="s">
        <v>1256</v>
      </c>
      <c r="H1075" s="157">
        <v>180</v>
      </c>
      <c r="I1075" s="158"/>
      <c r="L1075" s="154"/>
      <c r="M1075" s="159"/>
      <c r="T1075" s="160"/>
      <c r="AT1075" s="155" t="s">
        <v>179</v>
      </c>
      <c r="AU1075" s="155" t="s">
        <v>177</v>
      </c>
      <c r="AV1075" s="13" t="s">
        <v>89</v>
      </c>
      <c r="AW1075" s="13" t="s">
        <v>39</v>
      </c>
      <c r="AX1075" s="13" t="s">
        <v>83</v>
      </c>
      <c r="AY1075" s="155" t="s">
        <v>169</v>
      </c>
    </row>
    <row r="1076" spans="2:65" s="1" customFormat="1" ht="24.25" customHeight="1">
      <c r="B1076" s="35"/>
      <c r="C1076" s="134" t="s">
        <v>1257</v>
      </c>
      <c r="D1076" s="134" t="s">
        <v>172</v>
      </c>
      <c r="E1076" s="135" t="s">
        <v>1258</v>
      </c>
      <c r="F1076" s="136" t="s">
        <v>1259</v>
      </c>
      <c r="G1076" s="137" t="s">
        <v>175</v>
      </c>
      <c r="H1076" s="138">
        <v>570.79999999999995</v>
      </c>
      <c r="I1076" s="139"/>
      <c r="J1076" s="140">
        <f>ROUND(I1076*H1076,2)</f>
        <v>0</v>
      </c>
      <c r="K1076" s="136" t="s">
        <v>927</v>
      </c>
      <c r="L1076" s="35"/>
      <c r="M1076" s="141" t="s">
        <v>34</v>
      </c>
      <c r="N1076" s="142" t="s">
        <v>49</v>
      </c>
      <c r="P1076" s="143">
        <f>O1076*H1076</f>
        <v>0</v>
      </c>
      <c r="Q1076" s="143">
        <v>0</v>
      </c>
      <c r="R1076" s="143">
        <f>Q1076*H1076</f>
        <v>0</v>
      </c>
      <c r="S1076" s="143">
        <v>0</v>
      </c>
      <c r="T1076" s="144">
        <f>S1076*H1076</f>
        <v>0</v>
      </c>
      <c r="AR1076" s="145" t="s">
        <v>177</v>
      </c>
      <c r="AT1076" s="145" t="s">
        <v>172</v>
      </c>
      <c r="AU1076" s="145" t="s">
        <v>177</v>
      </c>
      <c r="AY1076" s="19" t="s">
        <v>169</v>
      </c>
      <c r="BE1076" s="146">
        <f>IF(N1076="základní",J1076,0)</f>
        <v>0</v>
      </c>
      <c r="BF1076" s="146">
        <f>IF(N1076="snížená",J1076,0)</f>
        <v>0</v>
      </c>
      <c r="BG1076" s="146">
        <f>IF(N1076="zákl. přenesená",J1076,0)</f>
        <v>0</v>
      </c>
      <c r="BH1076" s="146">
        <f>IF(N1076="sníž. přenesená",J1076,0)</f>
        <v>0</v>
      </c>
      <c r="BI1076" s="146">
        <f>IF(N1076="nulová",J1076,0)</f>
        <v>0</v>
      </c>
      <c r="BJ1076" s="19" t="s">
        <v>83</v>
      </c>
      <c r="BK1076" s="146">
        <f>ROUND(I1076*H1076,2)</f>
        <v>0</v>
      </c>
      <c r="BL1076" s="19" t="s">
        <v>177</v>
      </c>
      <c r="BM1076" s="145" t="s">
        <v>1260</v>
      </c>
    </row>
    <row r="1077" spans="2:65" s="11" customFormat="1" ht="20.75" customHeight="1">
      <c r="B1077" s="122"/>
      <c r="D1077" s="123" t="s">
        <v>77</v>
      </c>
      <c r="E1077" s="132" t="s">
        <v>924</v>
      </c>
      <c r="F1077" s="132" t="s">
        <v>1261</v>
      </c>
      <c r="I1077" s="125"/>
      <c r="J1077" s="133">
        <f>BK1077</f>
        <v>0</v>
      </c>
      <c r="L1077" s="122"/>
      <c r="M1077" s="127"/>
      <c r="P1077" s="128">
        <f>SUM(P1078:P1110)</f>
        <v>0</v>
      </c>
      <c r="R1077" s="128">
        <f>SUM(R1078:R1110)</f>
        <v>0.24698000000000003</v>
      </c>
      <c r="T1077" s="129">
        <f>SUM(T1078:T1110)</f>
        <v>0.17299999999999999</v>
      </c>
      <c r="AR1077" s="123" t="s">
        <v>83</v>
      </c>
      <c r="AT1077" s="130" t="s">
        <v>77</v>
      </c>
      <c r="AU1077" s="130" t="s">
        <v>89</v>
      </c>
      <c r="AY1077" s="123" t="s">
        <v>169</v>
      </c>
      <c r="BK1077" s="131">
        <f>SUM(BK1078:BK1110)</f>
        <v>0</v>
      </c>
    </row>
    <row r="1078" spans="2:65" s="1" customFormat="1" ht="49" customHeight="1">
      <c r="B1078" s="35"/>
      <c r="C1078" s="134" t="s">
        <v>1262</v>
      </c>
      <c r="D1078" s="134" t="s">
        <v>172</v>
      </c>
      <c r="E1078" s="135" t="s">
        <v>1263</v>
      </c>
      <c r="F1078" s="136" t="s">
        <v>1264</v>
      </c>
      <c r="G1078" s="137" t="s">
        <v>428</v>
      </c>
      <c r="H1078" s="138">
        <v>1</v>
      </c>
      <c r="I1078" s="139"/>
      <c r="J1078" s="140">
        <f>ROUND(I1078*H1078,2)</f>
        <v>0</v>
      </c>
      <c r="K1078" s="136" t="s">
        <v>1265</v>
      </c>
      <c r="L1078" s="35"/>
      <c r="M1078" s="141" t="s">
        <v>34</v>
      </c>
      <c r="N1078" s="142" t="s">
        <v>49</v>
      </c>
      <c r="P1078" s="143">
        <f>O1078*H1078</f>
        <v>0</v>
      </c>
      <c r="Q1078" s="143">
        <v>0.22417999999999999</v>
      </c>
      <c r="R1078" s="143">
        <f>Q1078*H1078</f>
        <v>0.22417999999999999</v>
      </c>
      <c r="S1078" s="143">
        <v>0.17299999999999999</v>
      </c>
      <c r="T1078" s="144">
        <f>S1078*H1078</f>
        <v>0.17299999999999999</v>
      </c>
      <c r="AR1078" s="145" t="s">
        <v>177</v>
      </c>
      <c r="AT1078" s="145" t="s">
        <v>172</v>
      </c>
      <c r="AU1078" s="145" t="s">
        <v>95</v>
      </c>
      <c r="AY1078" s="19" t="s">
        <v>169</v>
      </c>
      <c r="BE1078" s="146">
        <f>IF(N1078="základní",J1078,0)</f>
        <v>0</v>
      </c>
      <c r="BF1078" s="146">
        <f>IF(N1078="snížená",J1078,0)</f>
        <v>0</v>
      </c>
      <c r="BG1078" s="146">
        <f>IF(N1078="zákl. přenesená",J1078,0)</f>
        <v>0</v>
      </c>
      <c r="BH1078" s="146">
        <f>IF(N1078="sníž. přenesená",J1078,0)</f>
        <v>0</v>
      </c>
      <c r="BI1078" s="146">
        <f>IF(N1078="nulová",J1078,0)</f>
        <v>0</v>
      </c>
      <c r="BJ1078" s="19" t="s">
        <v>83</v>
      </c>
      <c r="BK1078" s="146">
        <f>ROUND(I1078*H1078,2)</f>
        <v>0</v>
      </c>
      <c r="BL1078" s="19" t="s">
        <v>177</v>
      </c>
      <c r="BM1078" s="145" t="s">
        <v>1266</v>
      </c>
    </row>
    <row r="1079" spans="2:65" s="12" customFormat="1" ht="12">
      <c r="B1079" s="147"/>
      <c r="D1079" s="148" t="s">
        <v>179</v>
      </c>
      <c r="E1079" s="149" t="s">
        <v>34</v>
      </c>
      <c r="F1079" s="150" t="s">
        <v>1267</v>
      </c>
      <c r="H1079" s="149" t="s">
        <v>34</v>
      </c>
      <c r="I1079" s="151"/>
      <c r="L1079" s="147"/>
      <c r="M1079" s="152"/>
      <c r="T1079" s="153"/>
      <c r="AT1079" s="149" t="s">
        <v>179</v>
      </c>
      <c r="AU1079" s="149" t="s">
        <v>95</v>
      </c>
      <c r="AV1079" s="12" t="s">
        <v>83</v>
      </c>
      <c r="AW1079" s="12" t="s">
        <v>39</v>
      </c>
      <c r="AX1079" s="12" t="s">
        <v>78</v>
      </c>
      <c r="AY1079" s="149" t="s">
        <v>169</v>
      </c>
    </row>
    <row r="1080" spans="2:65" s="13" customFormat="1" ht="12">
      <c r="B1080" s="154"/>
      <c r="D1080" s="148" t="s">
        <v>179</v>
      </c>
      <c r="E1080" s="155" t="s">
        <v>34</v>
      </c>
      <c r="F1080" s="156" t="s">
        <v>83</v>
      </c>
      <c r="H1080" s="157">
        <v>1</v>
      </c>
      <c r="I1080" s="158"/>
      <c r="L1080" s="154"/>
      <c r="M1080" s="159"/>
      <c r="T1080" s="160"/>
      <c r="AT1080" s="155" t="s">
        <v>179</v>
      </c>
      <c r="AU1080" s="155" t="s">
        <v>95</v>
      </c>
      <c r="AV1080" s="13" t="s">
        <v>89</v>
      </c>
      <c r="AW1080" s="13" t="s">
        <v>39</v>
      </c>
      <c r="AX1080" s="13" t="s">
        <v>83</v>
      </c>
      <c r="AY1080" s="155" t="s">
        <v>169</v>
      </c>
    </row>
    <row r="1081" spans="2:65" s="1" customFormat="1" ht="37.75" customHeight="1">
      <c r="B1081" s="35"/>
      <c r="C1081" s="134" t="s">
        <v>1268</v>
      </c>
      <c r="D1081" s="134" t="s">
        <v>172</v>
      </c>
      <c r="E1081" s="135" t="s">
        <v>1269</v>
      </c>
      <c r="F1081" s="136" t="s">
        <v>1270</v>
      </c>
      <c r="G1081" s="137" t="s">
        <v>422</v>
      </c>
      <c r="H1081" s="138">
        <v>35</v>
      </c>
      <c r="I1081" s="139"/>
      <c r="J1081" s="140">
        <f>ROUND(I1081*H1081,2)</f>
        <v>0</v>
      </c>
      <c r="K1081" s="136" t="s">
        <v>1265</v>
      </c>
      <c r="L1081" s="35"/>
      <c r="M1081" s="141" t="s">
        <v>34</v>
      </c>
      <c r="N1081" s="142" t="s">
        <v>49</v>
      </c>
      <c r="P1081" s="143">
        <f>O1081*H1081</f>
        <v>0</v>
      </c>
      <c r="Q1081" s="143">
        <v>4.0000000000000003E-5</v>
      </c>
      <c r="R1081" s="143">
        <f>Q1081*H1081</f>
        <v>1.4000000000000002E-3</v>
      </c>
      <c r="S1081" s="143">
        <v>0</v>
      </c>
      <c r="T1081" s="144">
        <f>S1081*H1081</f>
        <v>0</v>
      </c>
      <c r="AR1081" s="145" t="s">
        <v>177</v>
      </c>
      <c r="AT1081" s="145" t="s">
        <v>172</v>
      </c>
      <c r="AU1081" s="145" t="s">
        <v>95</v>
      </c>
      <c r="AY1081" s="19" t="s">
        <v>169</v>
      </c>
      <c r="BE1081" s="146">
        <f>IF(N1081="základní",J1081,0)</f>
        <v>0</v>
      </c>
      <c r="BF1081" s="146">
        <f>IF(N1081="snížená",J1081,0)</f>
        <v>0</v>
      </c>
      <c r="BG1081" s="146">
        <f>IF(N1081="zákl. přenesená",J1081,0)</f>
        <v>0</v>
      </c>
      <c r="BH1081" s="146">
        <f>IF(N1081="sníž. přenesená",J1081,0)</f>
        <v>0</v>
      </c>
      <c r="BI1081" s="146">
        <f>IF(N1081="nulová",J1081,0)</f>
        <v>0</v>
      </c>
      <c r="BJ1081" s="19" t="s">
        <v>83</v>
      </c>
      <c r="BK1081" s="146">
        <f>ROUND(I1081*H1081,2)</f>
        <v>0</v>
      </c>
      <c r="BL1081" s="19" t="s">
        <v>177</v>
      </c>
      <c r="BM1081" s="145" t="s">
        <v>1271</v>
      </c>
    </row>
    <row r="1082" spans="2:65" s="1" customFormat="1" ht="33" customHeight="1">
      <c r="B1082" s="35"/>
      <c r="C1082" s="134" t="s">
        <v>1272</v>
      </c>
      <c r="D1082" s="134" t="s">
        <v>172</v>
      </c>
      <c r="E1082" s="135" t="s">
        <v>1273</v>
      </c>
      <c r="F1082" s="136" t="s">
        <v>1274</v>
      </c>
      <c r="G1082" s="137" t="s">
        <v>422</v>
      </c>
      <c r="H1082" s="138">
        <v>15</v>
      </c>
      <c r="I1082" s="139"/>
      <c r="J1082" s="140">
        <f>ROUND(I1082*H1082,2)</f>
        <v>0</v>
      </c>
      <c r="K1082" s="136" t="s">
        <v>1265</v>
      </c>
      <c r="L1082" s="35"/>
      <c r="M1082" s="141" t="s">
        <v>34</v>
      </c>
      <c r="N1082" s="142" t="s">
        <v>49</v>
      </c>
      <c r="P1082" s="143">
        <f>O1082*H1082</f>
        <v>0</v>
      </c>
      <c r="Q1082" s="143">
        <v>2.0000000000000002E-5</v>
      </c>
      <c r="R1082" s="143">
        <f>Q1082*H1082</f>
        <v>3.0000000000000003E-4</v>
      </c>
      <c r="S1082" s="143">
        <v>0</v>
      </c>
      <c r="T1082" s="144">
        <f>S1082*H1082</f>
        <v>0</v>
      </c>
      <c r="AR1082" s="145" t="s">
        <v>177</v>
      </c>
      <c r="AT1082" s="145" t="s">
        <v>172</v>
      </c>
      <c r="AU1082" s="145" t="s">
        <v>95</v>
      </c>
      <c r="AY1082" s="19" t="s">
        <v>169</v>
      </c>
      <c r="BE1082" s="146">
        <f>IF(N1082="základní",J1082,0)</f>
        <v>0</v>
      </c>
      <c r="BF1082" s="146">
        <f>IF(N1082="snížená",J1082,0)</f>
        <v>0</v>
      </c>
      <c r="BG1082" s="146">
        <f>IF(N1082="zákl. přenesená",J1082,0)</f>
        <v>0</v>
      </c>
      <c r="BH1082" s="146">
        <f>IF(N1082="sníž. přenesená",J1082,0)</f>
        <v>0</v>
      </c>
      <c r="BI1082" s="146">
        <f>IF(N1082="nulová",J1082,0)</f>
        <v>0</v>
      </c>
      <c r="BJ1082" s="19" t="s">
        <v>83</v>
      </c>
      <c r="BK1082" s="146">
        <f>ROUND(I1082*H1082,2)</f>
        <v>0</v>
      </c>
      <c r="BL1082" s="19" t="s">
        <v>177</v>
      </c>
      <c r="BM1082" s="145" t="s">
        <v>1275</v>
      </c>
    </row>
    <row r="1083" spans="2:65" s="12" customFormat="1" ht="12">
      <c r="B1083" s="147"/>
      <c r="D1083" s="148" t="s">
        <v>179</v>
      </c>
      <c r="E1083" s="149" t="s">
        <v>34</v>
      </c>
      <c r="F1083" s="150" t="s">
        <v>1276</v>
      </c>
      <c r="H1083" s="149" t="s">
        <v>34</v>
      </c>
      <c r="I1083" s="151"/>
      <c r="L1083" s="147"/>
      <c r="M1083" s="152"/>
      <c r="T1083" s="153"/>
      <c r="AT1083" s="149" t="s">
        <v>179</v>
      </c>
      <c r="AU1083" s="149" t="s">
        <v>95</v>
      </c>
      <c r="AV1083" s="12" t="s">
        <v>83</v>
      </c>
      <c r="AW1083" s="12" t="s">
        <v>39</v>
      </c>
      <c r="AX1083" s="12" t="s">
        <v>78</v>
      </c>
      <c r="AY1083" s="149" t="s">
        <v>169</v>
      </c>
    </row>
    <row r="1084" spans="2:65" s="13" customFormat="1" ht="12">
      <c r="B1084" s="154"/>
      <c r="D1084" s="148" t="s">
        <v>179</v>
      </c>
      <c r="E1084" s="155" t="s">
        <v>34</v>
      </c>
      <c r="F1084" s="156" t="s">
        <v>261</v>
      </c>
      <c r="H1084" s="157">
        <v>15</v>
      </c>
      <c r="I1084" s="158"/>
      <c r="L1084" s="154"/>
      <c r="M1084" s="159"/>
      <c r="T1084" s="160"/>
      <c r="AT1084" s="155" t="s">
        <v>179</v>
      </c>
      <c r="AU1084" s="155" t="s">
        <v>95</v>
      </c>
      <c r="AV1084" s="13" t="s">
        <v>89</v>
      </c>
      <c r="AW1084" s="13" t="s">
        <v>39</v>
      </c>
      <c r="AX1084" s="13" t="s">
        <v>83</v>
      </c>
      <c r="AY1084" s="155" t="s">
        <v>169</v>
      </c>
    </row>
    <row r="1085" spans="2:65" s="1" customFormat="1" ht="37.75" customHeight="1">
      <c r="B1085" s="35"/>
      <c r="C1085" s="134" t="s">
        <v>1277</v>
      </c>
      <c r="D1085" s="134" t="s">
        <v>172</v>
      </c>
      <c r="E1085" s="135" t="s">
        <v>1278</v>
      </c>
      <c r="F1085" s="136" t="s">
        <v>1279</v>
      </c>
      <c r="G1085" s="137" t="s">
        <v>422</v>
      </c>
      <c r="H1085" s="138">
        <v>60</v>
      </c>
      <c r="I1085" s="139"/>
      <c r="J1085" s="140">
        <f>ROUND(I1085*H1085,2)</f>
        <v>0</v>
      </c>
      <c r="K1085" s="136" t="s">
        <v>1265</v>
      </c>
      <c r="L1085" s="35"/>
      <c r="M1085" s="141" t="s">
        <v>34</v>
      </c>
      <c r="N1085" s="142" t="s">
        <v>49</v>
      </c>
      <c r="P1085" s="143">
        <f>O1085*H1085</f>
        <v>0</v>
      </c>
      <c r="Q1085" s="143">
        <v>1.7000000000000001E-4</v>
      </c>
      <c r="R1085" s="143">
        <f>Q1085*H1085</f>
        <v>1.0200000000000001E-2</v>
      </c>
      <c r="S1085" s="143">
        <v>0</v>
      </c>
      <c r="T1085" s="144">
        <f>S1085*H1085</f>
        <v>0</v>
      </c>
      <c r="AR1085" s="145" t="s">
        <v>177</v>
      </c>
      <c r="AT1085" s="145" t="s">
        <v>172</v>
      </c>
      <c r="AU1085" s="145" t="s">
        <v>95</v>
      </c>
      <c r="AY1085" s="19" t="s">
        <v>169</v>
      </c>
      <c r="BE1085" s="146">
        <f>IF(N1085="základní",J1085,0)</f>
        <v>0</v>
      </c>
      <c r="BF1085" s="146">
        <f>IF(N1085="snížená",J1085,0)</f>
        <v>0</v>
      </c>
      <c r="BG1085" s="146">
        <f>IF(N1085="zákl. přenesená",J1085,0)</f>
        <v>0</v>
      </c>
      <c r="BH1085" s="146">
        <f>IF(N1085="sníž. přenesená",J1085,0)</f>
        <v>0</v>
      </c>
      <c r="BI1085" s="146">
        <f>IF(N1085="nulová",J1085,0)</f>
        <v>0</v>
      </c>
      <c r="BJ1085" s="19" t="s">
        <v>83</v>
      </c>
      <c r="BK1085" s="146">
        <f>ROUND(I1085*H1085,2)</f>
        <v>0</v>
      </c>
      <c r="BL1085" s="19" t="s">
        <v>177</v>
      </c>
      <c r="BM1085" s="145" t="s">
        <v>1280</v>
      </c>
    </row>
    <row r="1086" spans="2:65" s="1" customFormat="1" ht="24">
      <c r="B1086" s="35"/>
      <c r="D1086" s="148" t="s">
        <v>929</v>
      </c>
      <c r="F1086" s="189" t="s">
        <v>1281</v>
      </c>
      <c r="I1086" s="170"/>
      <c r="L1086" s="35"/>
      <c r="M1086" s="171"/>
      <c r="T1086" s="56"/>
      <c r="AT1086" s="19" t="s">
        <v>929</v>
      </c>
      <c r="AU1086" s="19" t="s">
        <v>95</v>
      </c>
    </row>
    <row r="1087" spans="2:65" s="12" customFormat="1" ht="12">
      <c r="B1087" s="147"/>
      <c r="D1087" s="148" t="s">
        <v>179</v>
      </c>
      <c r="E1087" s="149" t="s">
        <v>34</v>
      </c>
      <c r="F1087" s="150" t="s">
        <v>1282</v>
      </c>
      <c r="H1087" s="149" t="s">
        <v>34</v>
      </c>
      <c r="I1087" s="151"/>
      <c r="L1087" s="147"/>
      <c r="M1087" s="152"/>
      <c r="T1087" s="153"/>
      <c r="AT1087" s="149" t="s">
        <v>179</v>
      </c>
      <c r="AU1087" s="149" t="s">
        <v>95</v>
      </c>
      <c r="AV1087" s="12" t="s">
        <v>83</v>
      </c>
      <c r="AW1087" s="12" t="s">
        <v>39</v>
      </c>
      <c r="AX1087" s="12" t="s">
        <v>78</v>
      </c>
      <c r="AY1087" s="149" t="s">
        <v>169</v>
      </c>
    </row>
    <row r="1088" spans="2:65" s="13" customFormat="1" ht="12">
      <c r="B1088" s="154"/>
      <c r="D1088" s="148" t="s">
        <v>179</v>
      </c>
      <c r="E1088" s="155" t="s">
        <v>34</v>
      </c>
      <c r="F1088" s="156" t="s">
        <v>1283</v>
      </c>
      <c r="H1088" s="157">
        <v>60</v>
      </c>
      <c r="I1088" s="158"/>
      <c r="L1088" s="154"/>
      <c r="M1088" s="159"/>
      <c r="T1088" s="160"/>
      <c r="AT1088" s="155" t="s">
        <v>179</v>
      </c>
      <c r="AU1088" s="155" t="s">
        <v>95</v>
      </c>
      <c r="AV1088" s="13" t="s">
        <v>89</v>
      </c>
      <c r="AW1088" s="13" t="s">
        <v>39</v>
      </c>
      <c r="AX1088" s="13" t="s">
        <v>78</v>
      </c>
      <c r="AY1088" s="155" t="s">
        <v>169</v>
      </c>
    </row>
    <row r="1089" spans="2:65" s="14" customFormat="1" ht="12">
      <c r="B1089" s="161"/>
      <c r="D1089" s="148" t="s">
        <v>179</v>
      </c>
      <c r="E1089" s="162" t="s">
        <v>34</v>
      </c>
      <c r="F1089" s="163" t="s">
        <v>195</v>
      </c>
      <c r="H1089" s="164">
        <v>60</v>
      </c>
      <c r="I1089" s="165"/>
      <c r="L1089" s="161"/>
      <c r="M1089" s="166"/>
      <c r="T1089" s="167"/>
      <c r="AT1089" s="162" t="s">
        <v>179</v>
      </c>
      <c r="AU1089" s="162" t="s">
        <v>95</v>
      </c>
      <c r="AV1089" s="14" t="s">
        <v>177</v>
      </c>
      <c r="AW1089" s="14" t="s">
        <v>39</v>
      </c>
      <c r="AX1089" s="14" t="s">
        <v>83</v>
      </c>
      <c r="AY1089" s="162" t="s">
        <v>169</v>
      </c>
    </row>
    <row r="1090" spans="2:65" s="1" customFormat="1" ht="33" customHeight="1">
      <c r="B1090" s="35"/>
      <c r="C1090" s="134" t="s">
        <v>1284</v>
      </c>
      <c r="D1090" s="134" t="s">
        <v>172</v>
      </c>
      <c r="E1090" s="135" t="s">
        <v>1285</v>
      </c>
      <c r="F1090" s="136" t="s">
        <v>1286</v>
      </c>
      <c r="G1090" s="137" t="s">
        <v>422</v>
      </c>
      <c r="H1090" s="138">
        <v>10</v>
      </c>
      <c r="I1090" s="139"/>
      <c r="J1090" s="140">
        <f>ROUND(I1090*H1090,2)</f>
        <v>0</v>
      </c>
      <c r="K1090" s="136" t="s">
        <v>1265</v>
      </c>
      <c r="L1090" s="35"/>
      <c r="M1090" s="141" t="s">
        <v>34</v>
      </c>
      <c r="N1090" s="142" t="s">
        <v>49</v>
      </c>
      <c r="P1090" s="143">
        <f>O1090*H1090</f>
        <v>0</v>
      </c>
      <c r="Q1090" s="143">
        <v>1.7000000000000001E-4</v>
      </c>
      <c r="R1090" s="143">
        <f>Q1090*H1090</f>
        <v>1.7000000000000001E-3</v>
      </c>
      <c r="S1090" s="143">
        <v>0</v>
      </c>
      <c r="T1090" s="144">
        <f>S1090*H1090</f>
        <v>0</v>
      </c>
      <c r="AR1090" s="145" t="s">
        <v>177</v>
      </c>
      <c r="AT1090" s="145" t="s">
        <v>172</v>
      </c>
      <c r="AU1090" s="145" t="s">
        <v>95</v>
      </c>
      <c r="AY1090" s="19" t="s">
        <v>169</v>
      </c>
      <c r="BE1090" s="146">
        <f>IF(N1090="základní",J1090,0)</f>
        <v>0</v>
      </c>
      <c r="BF1090" s="146">
        <f>IF(N1090="snížená",J1090,0)</f>
        <v>0</v>
      </c>
      <c r="BG1090" s="146">
        <f>IF(N1090="zákl. přenesená",J1090,0)</f>
        <v>0</v>
      </c>
      <c r="BH1090" s="146">
        <f>IF(N1090="sníž. přenesená",J1090,0)</f>
        <v>0</v>
      </c>
      <c r="BI1090" s="146">
        <f>IF(N1090="nulová",J1090,0)</f>
        <v>0</v>
      </c>
      <c r="BJ1090" s="19" t="s">
        <v>83</v>
      </c>
      <c r="BK1090" s="146">
        <f>ROUND(I1090*H1090,2)</f>
        <v>0</v>
      </c>
      <c r="BL1090" s="19" t="s">
        <v>177</v>
      </c>
      <c r="BM1090" s="145" t="s">
        <v>1287</v>
      </c>
    </row>
    <row r="1091" spans="2:65" s="1" customFormat="1" ht="24">
      <c r="B1091" s="35"/>
      <c r="D1091" s="148" t="s">
        <v>929</v>
      </c>
      <c r="F1091" s="189" t="s">
        <v>1288</v>
      </c>
      <c r="I1091" s="170"/>
      <c r="L1091" s="35"/>
      <c r="M1091" s="171"/>
      <c r="T1091" s="56"/>
      <c r="AT1091" s="19" t="s">
        <v>929</v>
      </c>
      <c r="AU1091" s="19" t="s">
        <v>95</v>
      </c>
    </row>
    <row r="1092" spans="2:65" s="12" customFormat="1" ht="12">
      <c r="B1092" s="147"/>
      <c r="D1092" s="148" t="s">
        <v>179</v>
      </c>
      <c r="E1092" s="149" t="s">
        <v>34</v>
      </c>
      <c r="F1092" s="150" t="s">
        <v>1289</v>
      </c>
      <c r="H1092" s="149" t="s">
        <v>34</v>
      </c>
      <c r="I1092" s="151"/>
      <c r="L1092" s="147"/>
      <c r="M1092" s="152"/>
      <c r="T1092" s="153"/>
      <c r="AT1092" s="149" t="s">
        <v>179</v>
      </c>
      <c r="AU1092" s="149" t="s">
        <v>95</v>
      </c>
      <c r="AV1092" s="12" t="s">
        <v>83</v>
      </c>
      <c r="AW1092" s="12" t="s">
        <v>39</v>
      </c>
      <c r="AX1092" s="12" t="s">
        <v>78</v>
      </c>
      <c r="AY1092" s="149" t="s">
        <v>169</v>
      </c>
    </row>
    <row r="1093" spans="2:65" s="13" customFormat="1" ht="12">
      <c r="B1093" s="154"/>
      <c r="D1093" s="148" t="s">
        <v>179</v>
      </c>
      <c r="E1093" s="155" t="s">
        <v>34</v>
      </c>
      <c r="F1093" s="156" t="s">
        <v>171</v>
      </c>
      <c r="H1093" s="157">
        <v>10</v>
      </c>
      <c r="I1093" s="158"/>
      <c r="L1093" s="154"/>
      <c r="M1093" s="159"/>
      <c r="T1093" s="160"/>
      <c r="AT1093" s="155" t="s">
        <v>179</v>
      </c>
      <c r="AU1093" s="155" t="s">
        <v>95</v>
      </c>
      <c r="AV1093" s="13" t="s">
        <v>89</v>
      </c>
      <c r="AW1093" s="13" t="s">
        <v>39</v>
      </c>
      <c r="AX1093" s="13" t="s">
        <v>83</v>
      </c>
      <c r="AY1093" s="155" t="s">
        <v>169</v>
      </c>
    </row>
    <row r="1094" spans="2:65" s="1" customFormat="1" ht="33" customHeight="1">
      <c r="B1094" s="35"/>
      <c r="C1094" s="134" t="s">
        <v>1290</v>
      </c>
      <c r="D1094" s="134" t="s">
        <v>172</v>
      </c>
      <c r="E1094" s="135" t="s">
        <v>1291</v>
      </c>
      <c r="F1094" s="136" t="s">
        <v>1292</v>
      </c>
      <c r="G1094" s="137" t="s">
        <v>422</v>
      </c>
      <c r="H1094" s="138">
        <v>25</v>
      </c>
      <c r="I1094" s="139"/>
      <c r="J1094" s="140">
        <f>ROUND(I1094*H1094,2)</f>
        <v>0</v>
      </c>
      <c r="K1094" s="136" t="s">
        <v>34</v>
      </c>
      <c r="L1094" s="35"/>
      <c r="M1094" s="141" t="s">
        <v>34</v>
      </c>
      <c r="N1094" s="142" t="s">
        <v>49</v>
      </c>
      <c r="P1094" s="143">
        <f>O1094*H1094</f>
        <v>0</v>
      </c>
      <c r="Q1094" s="143">
        <v>2.0000000000000001E-4</v>
      </c>
      <c r="R1094" s="143">
        <f>Q1094*H1094</f>
        <v>5.0000000000000001E-3</v>
      </c>
      <c r="S1094" s="143">
        <v>0</v>
      </c>
      <c r="T1094" s="144">
        <f>S1094*H1094</f>
        <v>0</v>
      </c>
      <c r="AR1094" s="145" t="s">
        <v>177</v>
      </c>
      <c r="AT1094" s="145" t="s">
        <v>172</v>
      </c>
      <c r="AU1094" s="145" t="s">
        <v>95</v>
      </c>
      <c r="AY1094" s="19" t="s">
        <v>169</v>
      </c>
      <c r="BE1094" s="146">
        <f>IF(N1094="základní",J1094,0)</f>
        <v>0</v>
      </c>
      <c r="BF1094" s="146">
        <f>IF(N1094="snížená",J1094,0)</f>
        <v>0</v>
      </c>
      <c r="BG1094" s="146">
        <f>IF(N1094="zákl. přenesená",J1094,0)</f>
        <v>0</v>
      </c>
      <c r="BH1094" s="146">
        <f>IF(N1094="sníž. přenesená",J1094,0)</f>
        <v>0</v>
      </c>
      <c r="BI1094" s="146">
        <f>IF(N1094="nulová",J1094,0)</f>
        <v>0</v>
      </c>
      <c r="BJ1094" s="19" t="s">
        <v>83</v>
      </c>
      <c r="BK1094" s="146">
        <f>ROUND(I1094*H1094,2)</f>
        <v>0</v>
      </c>
      <c r="BL1094" s="19" t="s">
        <v>177</v>
      </c>
      <c r="BM1094" s="145" t="s">
        <v>1293</v>
      </c>
    </row>
    <row r="1095" spans="2:65" s="1" customFormat="1" ht="24">
      <c r="B1095" s="35"/>
      <c r="D1095" s="148" t="s">
        <v>929</v>
      </c>
      <c r="F1095" s="189" t="s">
        <v>1288</v>
      </c>
      <c r="I1095" s="170"/>
      <c r="L1095" s="35"/>
      <c r="M1095" s="171"/>
      <c r="T1095" s="56"/>
      <c r="AT1095" s="19" t="s">
        <v>929</v>
      </c>
      <c r="AU1095" s="19" t="s">
        <v>95</v>
      </c>
    </row>
    <row r="1096" spans="2:65" s="1" customFormat="1" ht="33" customHeight="1">
      <c r="B1096" s="35"/>
      <c r="C1096" s="134" t="s">
        <v>1294</v>
      </c>
      <c r="D1096" s="134" t="s">
        <v>172</v>
      </c>
      <c r="E1096" s="135" t="s">
        <v>1295</v>
      </c>
      <c r="F1096" s="136" t="s">
        <v>1296</v>
      </c>
      <c r="G1096" s="137" t="s">
        <v>422</v>
      </c>
      <c r="H1096" s="138">
        <v>10</v>
      </c>
      <c r="I1096" s="139"/>
      <c r="J1096" s="140">
        <f>ROUND(I1096*H1096,2)</f>
        <v>0</v>
      </c>
      <c r="K1096" s="136" t="s">
        <v>1265</v>
      </c>
      <c r="L1096" s="35"/>
      <c r="M1096" s="141" t="s">
        <v>34</v>
      </c>
      <c r="N1096" s="142" t="s">
        <v>49</v>
      </c>
      <c r="P1096" s="143">
        <f>O1096*H1096</f>
        <v>0</v>
      </c>
      <c r="Q1096" s="143">
        <v>4.2000000000000002E-4</v>
      </c>
      <c r="R1096" s="143">
        <f>Q1096*H1096</f>
        <v>4.2000000000000006E-3</v>
      </c>
      <c r="S1096" s="143">
        <v>0</v>
      </c>
      <c r="T1096" s="144">
        <f>S1096*H1096</f>
        <v>0</v>
      </c>
      <c r="AR1096" s="145" t="s">
        <v>177</v>
      </c>
      <c r="AT1096" s="145" t="s">
        <v>172</v>
      </c>
      <c r="AU1096" s="145" t="s">
        <v>95</v>
      </c>
      <c r="AY1096" s="19" t="s">
        <v>169</v>
      </c>
      <c r="BE1096" s="146">
        <f>IF(N1096="základní",J1096,0)</f>
        <v>0</v>
      </c>
      <c r="BF1096" s="146">
        <f>IF(N1096="snížená",J1096,0)</f>
        <v>0</v>
      </c>
      <c r="BG1096" s="146">
        <f>IF(N1096="zákl. přenesená",J1096,0)</f>
        <v>0</v>
      </c>
      <c r="BH1096" s="146">
        <f>IF(N1096="sníž. přenesená",J1096,0)</f>
        <v>0</v>
      </c>
      <c r="BI1096" s="146">
        <f>IF(N1096="nulová",J1096,0)</f>
        <v>0</v>
      </c>
      <c r="BJ1096" s="19" t="s">
        <v>83</v>
      </c>
      <c r="BK1096" s="146">
        <f>ROUND(I1096*H1096,2)</f>
        <v>0</v>
      </c>
      <c r="BL1096" s="19" t="s">
        <v>177</v>
      </c>
      <c r="BM1096" s="145" t="s">
        <v>1297</v>
      </c>
    </row>
    <row r="1097" spans="2:65" s="12" customFormat="1" ht="12">
      <c r="B1097" s="147"/>
      <c r="D1097" s="148" t="s">
        <v>179</v>
      </c>
      <c r="E1097" s="149" t="s">
        <v>34</v>
      </c>
      <c r="F1097" s="150" t="s">
        <v>1298</v>
      </c>
      <c r="H1097" s="149" t="s">
        <v>34</v>
      </c>
      <c r="I1097" s="151"/>
      <c r="L1097" s="147"/>
      <c r="M1097" s="152"/>
      <c r="T1097" s="153"/>
      <c r="AT1097" s="149" t="s">
        <v>179</v>
      </c>
      <c r="AU1097" s="149" t="s">
        <v>95</v>
      </c>
      <c r="AV1097" s="12" t="s">
        <v>83</v>
      </c>
      <c r="AW1097" s="12" t="s">
        <v>39</v>
      </c>
      <c r="AX1097" s="12" t="s">
        <v>78</v>
      </c>
      <c r="AY1097" s="149" t="s">
        <v>169</v>
      </c>
    </row>
    <row r="1098" spans="2:65" s="13" customFormat="1" ht="12">
      <c r="B1098" s="154"/>
      <c r="D1098" s="148" t="s">
        <v>179</v>
      </c>
      <c r="E1098" s="155" t="s">
        <v>34</v>
      </c>
      <c r="F1098" s="156" t="s">
        <v>171</v>
      </c>
      <c r="H1098" s="157">
        <v>10</v>
      </c>
      <c r="I1098" s="158"/>
      <c r="L1098" s="154"/>
      <c r="M1098" s="159"/>
      <c r="T1098" s="160"/>
      <c r="AT1098" s="155" t="s">
        <v>179</v>
      </c>
      <c r="AU1098" s="155" t="s">
        <v>95</v>
      </c>
      <c r="AV1098" s="13" t="s">
        <v>89</v>
      </c>
      <c r="AW1098" s="13" t="s">
        <v>39</v>
      </c>
      <c r="AX1098" s="13" t="s">
        <v>83</v>
      </c>
      <c r="AY1098" s="155" t="s">
        <v>169</v>
      </c>
    </row>
    <row r="1099" spans="2:65" s="1" customFormat="1" ht="24.25" customHeight="1">
      <c r="B1099" s="35"/>
      <c r="C1099" s="134" t="s">
        <v>1299</v>
      </c>
      <c r="D1099" s="134" t="s">
        <v>172</v>
      </c>
      <c r="E1099" s="135" t="s">
        <v>1300</v>
      </c>
      <c r="F1099" s="136" t="s">
        <v>1301</v>
      </c>
      <c r="G1099" s="137" t="s">
        <v>1302</v>
      </c>
      <c r="H1099" s="138">
        <v>285</v>
      </c>
      <c r="I1099" s="139"/>
      <c r="J1099" s="140">
        <f>ROUND(I1099*H1099,2)</f>
        <v>0</v>
      </c>
      <c r="K1099" s="136" t="s">
        <v>621</v>
      </c>
      <c r="L1099" s="35"/>
      <c r="M1099" s="141" t="s">
        <v>34</v>
      </c>
      <c r="N1099" s="142" t="s">
        <v>49</v>
      </c>
      <c r="P1099" s="143">
        <f>O1099*H1099</f>
        <v>0</v>
      </c>
      <c r="Q1099" s="143">
        <v>0</v>
      </c>
      <c r="R1099" s="143">
        <f>Q1099*H1099</f>
        <v>0</v>
      </c>
      <c r="S1099" s="143">
        <v>0</v>
      </c>
      <c r="T1099" s="144">
        <f>S1099*H1099</f>
        <v>0</v>
      </c>
      <c r="AR1099" s="145" t="s">
        <v>177</v>
      </c>
      <c r="AT1099" s="145" t="s">
        <v>172</v>
      </c>
      <c r="AU1099" s="145" t="s">
        <v>95</v>
      </c>
      <c r="AY1099" s="19" t="s">
        <v>169</v>
      </c>
      <c r="BE1099" s="146">
        <f>IF(N1099="základní",J1099,0)</f>
        <v>0</v>
      </c>
      <c r="BF1099" s="146">
        <f>IF(N1099="snížená",J1099,0)</f>
        <v>0</v>
      </c>
      <c r="BG1099" s="146">
        <f>IF(N1099="zákl. přenesená",J1099,0)</f>
        <v>0</v>
      </c>
      <c r="BH1099" s="146">
        <f>IF(N1099="sníž. přenesená",J1099,0)</f>
        <v>0</v>
      </c>
      <c r="BI1099" s="146">
        <f>IF(N1099="nulová",J1099,0)</f>
        <v>0</v>
      </c>
      <c r="BJ1099" s="19" t="s">
        <v>83</v>
      </c>
      <c r="BK1099" s="146">
        <f>ROUND(I1099*H1099,2)</f>
        <v>0</v>
      </c>
      <c r="BL1099" s="19" t="s">
        <v>177</v>
      </c>
      <c r="BM1099" s="145" t="s">
        <v>1303</v>
      </c>
    </row>
    <row r="1100" spans="2:65" s="1" customFormat="1" ht="16.5" customHeight="1">
      <c r="B1100" s="35"/>
      <c r="C1100" s="134" t="s">
        <v>1304</v>
      </c>
      <c r="D1100" s="134" t="s">
        <v>172</v>
      </c>
      <c r="E1100" s="135" t="s">
        <v>1305</v>
      </c>
      <c r="F1100" s="136" t="s">
        <v>1306</v>
      </c>
      <c r="G1100" s="137" t="s">
        <v>1071</v>
      </c>
      <c r="H1100" s="138">
        <v>1</v>
      </c>
      <c r="I1100" s="139"/>
      <c r="J1100" s="140">
        <f>ROUND(I1100*H1100,2)</f>
        <v>0</v>
      </c>
      <c r="K1100" s="136" t="s">
        <v>621</v>
      </c>
      <c r="L1100" s="35"/>
      <c r="M1100" s="141" t="s">
        <v>34</v>
      </c>
      <c r="N1100" s="142" t="s">
        <v>49</v>
      </c>
      <c r="P1100" s="143">
        <f>O1100*H1100</f>
        <v>0</v>
      </c>
      <c r="Q1100" s="143">
        <v>0</v>
      </c>
      <c r="R1100" s="143">
        <f>Q1100*H1100</f>
        <v>0</v>
      </c>
      <c r="S1100" s="143">
        <v>0</v>
      </c>
      <c r="T1100" s="144">
        <f>S1100*H1100</f>
        <v>0</v>
      </c>
      <c r="AR1100" s="145" t="s">
        <v>177</v>
      </c>
      <c r="AT1100" s="145" t="s">
        <v>172</v>
      </c>
      <c r="AU1100" s="145" t="s">
        <v>95</v>
      </c>
      <c r="AY1100" s="19" t="s">
        <v>169</v>
      </c>
      <c r="BE1100" s="146">
        <f>IF(N1100="základní",J1100,0)</f>
        <v>0</v>
      </c>
      <c r="BF1100" s="146">
        <f>IF(N1100="snížená",J1100,0)</f>
        <v>0</v>
      </c>
      <c r="BG1100" s="146">
        <f>IF(N1100="zákl. přenesená",J1100,0)</f>
        <v>0</v>
      </c>
      <c r="BH1100" s="146">
        <f>IF(N1100="sníž. přenesená",J1100,0)</f>
        <v>0</v>
      </c>
      <c r="BI1100" s="146">
        <f>IF(N1100="nulová",J1100,0)</f>
        <v>0</v>
      </c>
      <c r="BJ1100" s="19" t="s">
        <v>83</v>
      </c>
      <c r="BK1100" s="146">
        <f>ROUND(I1100*H1100,2)</f>
        <v>0</v>
      </c>
      <c r="BL1100" s="19" t="s">
        <v>177</v>
      </c>
      <c r="BM1100" s="145" t="s">
        <v>1307</v>
      </c>
    </row>
    <row r="1101" spans="2:65" s="12" customFormat="1" ht="12">
      <c r="B1101" s="147"/>
      <c r="D1101" s="148" t="s">
        <v>179</v>
      </c>
      <c r="E1101" s="149" t="s">
        <v>34</v>
      </c>
      <c r="F1101" s="150" t="s">
        <v>1308</v>
      </c>
      <c r="H1101" s="149" t="s">
        <v>34</v>
      </c>
      <c r="I1101" s="151"/>
      <c r="L1101" s="147"/>
      <c r="M1101" s="152"/>
      <c r="T1101" s="153"/>
      <c r="AT1101" s="149" t="s">
        <v>179</v>
      </c>
      <c r="AU1101" s="149" t="s">
        <v>95</v>
      </c>
      <c r="AV1101" s="12" t="s">
        <v>83</v>
      </c>
      <c r="AW1101" s="12" t="s">
        <v>39</v>
      </c>
      <c r="AX1101" s="12" t="s">
        <v>78</v>
      </c>
      <c r="AY1101" s="149" t="s">
        <v>169</v>
      </c>
    </row>
    <row r="1102" spans="2:65" s="12" customFormat="1" ht="12">
      <c r="B1102" s="147"/>
      <c r="D1102" s="148" t="s">
        <v>179</v>
      </c>
      <c r="E1102" s="149" t="s">
        <v>34</v>
      </c>
      <c r="F1102" s="150" t="s">
        <v>1309</v>
      </c>
      <c r="H1102" s="149" t="s">
        <v>34</v>
      </c>
      <c r="I1102" s="151"/>
      <c r="L1102" s="147"/>
      <c r="M1102" s="152"/>
      <c r="T1102" s="153"/>
      <c r="AT1102" s="149" t="s">
        <v>179</v>
      </c>
      <c r="AU1102" s="149" t="s">
        <v>95</v>
      </c>
      <c r="AV1102" s="12" t="s">
        <v>83</v>
      </c>
      <c r="AW1102" s="12" t="s">
        <v>39</v>
      </c>
      <c r="AX1102" s="12" t="s">
        <v>78</v>
      </c>
      <c r="AY1102" s="149" t="s">
        <v>169</v>
      </c>
    </row>
    <row r="1103" spans="2:65" s="13" customFormat="1" ht="12">
      <c r="B1103" s="154"/>
      <c r="D1103" s="148" t="s">
        <v>179</v>
      </c>
      <c r="E1103" s="155" t="s">
        <v>34</v>
      </c>
      <c r="F1103" s="156" t="s">
        <v>83</v>
      </c>
      <c r="H1103" s="157">
        <v>1</v>
      </c>
      <c r="I1103" s="158"/>
      <c r="L1103" s="154"/>
      <c r="M1103" s="159"/>
      <c r="T1103" s="160"/>
      <c r="AT1103" s="155" t="s">
        <v>179</v>
      </c>
      <c r="AU1103" s="155" t="s">
        <v>95</v>
      </c>
      <c r="AV1103" s="13" t="s">
        <v>89</v>
      </c>
      <c r="AW1103" s="13" t="s">
        <v>39</v>
      </c>
      <c r="AX1103" s="13" t="s">
        <v>78</v>
      </c>
      <c r="AY1103" s="155" t="s">
        <v>169</v>
      </c>
    </row>
    <row r="1104" spans="2:65" s="14" customFormat="1" ht="12">
      <c r="B1104" s="161"/>
      <c r="D1104" s="148" t="s">
        <v>179</v>
      </c>
      <c r="E1104" s="162" t="s">
        <v>34</v>
      </c>
      <c r="F1104" s="163" t="s">
        <v>195</v>
      </c>
      <c r="H1104" s="164">
        <v>1</v>
      </c>
      <c r="I1104" s="165"/>
      <c r="L1104" s="161"/>
      <c r="M1104" s="166"/>
      <c r="T1104" s="167"/>
      <c r="AT1104" s="162" t="s">
        <v>179</v>
      </c>
      <c r="AU1104" s="162" t="s">
        <v>95</v>
      </c>
      <c r="AV1104" s="14" t="s">
        <v>177</v>
      </c>
      <c r="AW1104" s="14" t="s">
        <v>39</v>
      </c>
      <c r="AX1104" s="14" t="s">
        <v>83</v>
      </c>
      <c r="AY1104" s="162" t="s">
        <v>169</v>
      </c>
    </row>
    <row r="1105" spans="2:65" s="1" customFormat="1" ht="24.25" customHeight="1">
      <c r="B1105" s="35"/>
      <c r="C1105" s="134" t="s">
        <v>1310</v>
      </c>
      <c r="D1105" s="134" t="s">
        <v>172</v>
      </c>
      <c r="E1105" s="135" t="s">
        <v>1311</v>
      </c>
      <c r="F1105" s="136" t="s">
        <v>1312</v>
      </c>
      <c r="G1105" s="137" t="s">
        <v>620</v>
      </c>
      <c r="H1105" s="138">
        <v>21</v>
      </c>
      <c r="I1105" s="139"/>
      <c r="J1105" s="140">
        <f>ROUND(I1105*H1105,2)</f>
        <v>0</v>
      </c>
      <c r="K1105" s="136" t="s">
        <v>621</v>
      </c>
      <c r="L1105" s="35"/>
      <c r="M1105" s="141" t="s">
        <v>34</v>
      </c>
      <c r="N1105" s="142" t="s">
        <v>49</v>
      </c>
      <c r="P1105" s="143">
        <f>O1105*H1105</f>
        <v>0</v>
      </c>
      <c r="Q1105" s="143">
        <v>0</v>
      </c>
      <c r="R1105" s="143">
        <f>Q1105*H1105</f>
        <v>0</v>
      </c>
      <c r="S1105" s="143">
        <v>0</v>
      </c>
      <c r="T1105" s="144">
        <f>S1105*H1105</f>
        <v>0</v>
      </c>
      <c r="AR1105" s="145" t="s">
        <v>177</v>
      </c>
      <c r="AT1105" s="145" t="s">
        <v>172</v>
      </c>
      <c r="AU1105" s="145" t="s">
        <v>95</v>
      </c>
      <c r="AY1105" s="19" t="s">
        <v>169</v>
      </c>
      <c r="BE1105" s="146">
        <f>IF(N1105="základní",J1105,0)</f>
        <v>0</v>
      </c>
      <c r="BF1105" s="146">
        <f>IF(N1105="snížená",J1105,0)</f>
        <v>0</v>
      </c>
      <c r="BG1105" s="146">
        <f>IF(N1105="zákl. přenesená",J1105,0)</f>
        <v>0</v>
      </c>
      <c r="BH1105" s="146">
        <f>IF(N1105="sníž. přenesená",J1105,0)</f>
        <v>0</v>
      </c>
      <c r="BI1105" s="146">
        <f>IF(N1105="nulová",J1105,0)</f>
        <v>0</v>
      </c>
      <c r="BJ1105" s="19" t="s">
        <v>83</v>
      </c>
      <c r="BK1105" s="146">
        <f>ROUND(I1105*H1105,2)</f>
        <v>0</v>
      </c>
      <c r="BL1105" s="19" t="s">
        <v>177</v>
      </c>
      <c r="BM1105" s="145" t="s">
        <v>1313</v>
      </c>
    </row>
    <row r="1106" spans="2:65" s="12" customFormat="1" ht="12">
      <c r="B1106" s="147"/>
      <c r="D1106" s="148" t="s">
        <v>179</v>
      </c>
      <c r="E1106" s="149" t="s">
        <v>34</v>
      </c>
      <c r="F1106" s="150" t="s">
        <v>1314</v>
      </c>
      <c r="H1106" s="149" t="s">
        <v>34</v>
      </c>
      <c r="I1106" s="151"/>
      <c r="L1106" s="147"/>
      <c r="M1106" s="152"/>
      <c r="T1106" s="153"/>
      <c r="AT1106" s="149" t="s">
        <v>179</v>
      </c>
      <c r="AU1106" s="149" t="s">
        <v>95</v>
      </c>
      <c r="AV1106" s="12" t="s">
        <v>83</v>
      </c>
      <c r="AW1106" s="12" t="s">
        <v>39</v>
      </c>
      <c r="AX1106" s="12" t="s">
        <v>78</v>
      </c>
      <c r="AY1106" s="149" t="s">
        <v>169</v>
      </c>
    </row>
    <row r="1107" spans="2:65" s="13" customFormat="1" ht="12">
      <c r="B1107" s="154"/>
      <c r="D1107" s="148" t="s">
        <v>179</v>
      </c>
      <c r="E1107" s="155" t="s">
        <v>34</v>
      </c>
      <c r="F1107" s="156" t="s">
        <v>7</v>
      </c>
      <c r="H1107" s="157">
        <v>21</v>
      </c>
      <c r="I1107" s="158"/>
      <c r="L1107" s="154"/>
      <c r="M1107" s="159"/>
      <c r="T1107" s="160"/>
      <c r="AT1107" s="155" t="s">
        <v>179</v>
      </c>
      <c r="AU1107" s="155" t="s">
        <v>95</v>
      </c>
      <c r="AV1107" s="13" t="s">
        <v>89</v>
      </c>
      <c r="AW1107" s="13" t="s">
        <v>39</v>
      </c>
      <c r="AX1107" s="13" t="s">
        <v>83</v>
      </c>
      <c r="AY1107" s="155" t="s">
        <v>169</v>
      </c>
    </row>
    <row r="1108" spans="2:65" s="1" customFormat="1" ht="21.75" customHeight="1">
      <c r="B1108" s="35"/>
      <c r="C1108" s="134" t="s">
        <v>1315</v>
      </c>
      <c r="D1108" s="134" t="s">
        <v>172</v>
      </c>
      <c r="E1108" s="135" t="s">
        <v>1316</v>
      </c>
      <c r="F1108" s="136" t="s">
        <v>1317</v>
      </c>
      <c r="G1108" s="137" t="s">
        <v>620</v>
      </c>
      <c r="H1108" s="138">
        <v>1</v>
      </c>
      <c r="I1108" s="139"/>
      <c r="J1108" s="140">
        <f>ROUND(I1108*H1108,2)</f>
        <v>0</v>
      </c>
      <c r="K1108" s="136" t="s">
        <v>621</v>
      </c>
      <c r="L1108" s="35"/>
      <c r="M1108" s="141" t="s">
        <v>34</v>
      </c>
      <c r="N1108" s="142" t="s">
        <v>49</v>
      </c>
      <c r="P1108" s="143">
        <f>O1108*H1108</f>
        <v>0</v>
      </c>
      <c r="Q1108" s="143">
        <v>0</v>
      </c>
      <c r="R1108" s="143">
        <f>Q1108*H1108</f>
        <v>0</v>
      </c>
      <c r="S1108" s="143">
        <v>0</v>
      </c>
      <c r="T1108" s="144">
        <f>S1108*H1108</f>
        <v>0</v>
      </c>
      <c r="AR1108" s="145" t="s">
        <v>177</v>
      </c>
      <c r="AT1108" s="145" t="s">
        <v>172</v>
      </c>
      <c r="AU1108" s="145" t="s">
        <v>95</v>
      </c>
      <c r="AY1108" s="19" t="s">
        <v>169</v>
      </c>
      <c r="BE1108" s="146">
        <f>IF(N1108="základní",J1108,0)</f>
        <v>0</v>
      </c>
      <c r="BF1108" s="146">
        <f>IF(N1108="snížená",J1108,0)</f>
        <v>0</v>
      </c>
      <c r="BG1108" s="146">
        <f>IF(N1108="zákl. přenesená",J1108,0)</f>
        <v>0</v>
      </c>
      <c r="BH1108" s="146">
        <f>IF(N1108="sníž. přenesená",J1108,0)</f>
        <v>0</v>
      </c>
      <c r="BI1108" s="146">
        <f>IF(N1108="nulová",J1108,0)</f>
        <v>0</v>
      </c>
      <c r="BJ1108" s="19" t="s">
        <v>83</v>
      </c>
      <c r="BK1108" s="146">
        <f>ROUND(I1108*H1108,2)</f>
        <v>0</v>
      </c>
      <c r="BL1108" s="19" t="s">
        <v>177</v>
      </c>
      <c r="BM1108" s="145" t="s">
        <v>1318</v>
      </c>
    </row>
    <row r="1109" spans="2:65" s="1" customFormat="1" ht="24.25" customHeight="1">
      <c r="B1109" s="35"/>
      <c r="C1109" s="134" t="s">
        <v>1319</v>
      </c>
      <c r="D1109" s="134" t="s">
        <v>172</v>
      </c>
      <c r="E1109" s="135" t="s">
        <v>1320</v>
      </c>
      <c r="F1109" s="136" t="s">
        <v>1321</v>
      </c>
      <c r="G1109" s="137" t="s">
        <v>1071</v>
      </c>
      <c r="H1109" s="138">
        <v>1</v>
      </c>
      <c r="I1109" s="139"/>
      <c r="J1109" s="140">
        <f>ROUND(I1109*H1109,2)</f>
        <v>0</v>
      </c>
      <c r="K1109" s="136" t="s">
        <v>621</v>
      </c>
      <c r="L1109" s="35"/>
      <c r="M1109" s="141" t="s">
        <v>34</v>
      </c>
      <c r="N1109" s="142" t="s">
        <v>49</v>
      </c>
      <c r="P1109" s="143">
        <f>O1109*H1109</f>
        <v>0</v>
      </c>
      <c r="Q1109" s="143">
        <v>0</v>
      </c>
      <c r="R1109" s="143">
        <f>Q1109*H1109</f>
        <v>0</v>
      </c>
      <c r="S1109" s="143">
        <v>0</v>
      </c>
      <c r="T1109" s="144">
        <f>S1109*H1109</f>
        <v>0</v>
      </c>
      <c r="AR1109" s="145" t="s">
        <v>177</v>
      </c>
      <c r="AT1109" s="145" t="s">
        <v>172</v>
      </c>
      <c r="AU1109" s="145" t="s">
        <v>95</v>
      </c>
      <c r="AY1109" s="19" t="s">
        <v>169</v>
      </c>
      <c r="BE1109" s="146">
        <f>IF(N1109="základní",J1109,0)</f>
        <v>0</v>
      </c>
      <c r="BF1109" s="146">
        <f>IF(N1109="snížená",J1109,0)</f>
        <v>0</v>
      </c>
      <c r="BG1109" s="146">
        <f>IF(N1109="zákl. přenesená",J1109,0)</f>
        <v>0</v>
      </c>
      <c r="BH1109" s="146">
        <f>IF(N1109="sníž. přenesená",J1109,0)</f>
        <v>0</v>
      </c>
      <c r="BI1109" s="146">
        <f>IF(N1109="nulová",J1109,0)</f>
        <v>0</v>
      </c>
      <c r="BJ1109" s="19" t="s">
        <v>83</v>
      </c>
      <c r="BK1109" s="146">
        <f>ROUND(I1109*H1109,2)</f>
        <v>0</v>
      </c>
      <c r="BL1109" s="19" t="s">
        <v>177</v>
      </c>
      <c r="BM1109" s="145" t="s">
        <v>1322</v>
      </c>
    </row>
    <row r="1110" spans="2:65" s="1" customFormat="1" ht="21.75" customHeight="1">
      <c r="B1110" s="35"/>
      <c r="C1110" s="134" t="s">
        <v>1323</v>
      </c>
      <c r="D1110" s="134" t="s">
        <v>172</v>
      </c>
      <c r="E1110" s="135" t="s">
        <v>1324</v>
      </c>
      <c r="F1110" s="136" t="s">
        <v>1325</v>
      </c>
      <c r="G1110" s="137" t="s">
        <v>620</v>
      </c>
      <c r="H1110" s="138">
        <v>16</v>
      </c>
      <c r="I1110" s="139"/>
      <c r="J1110" s="140">
        <f>ROUND(I1110*H1110,2)</f>
        <v>0</v>
      </c>
      <c r="K1110" s="136" t="s">
        <v>621</v>
      </c>
      <c r="L1110" s="35"/>
      <c r="M1110" s="141" t="s">
        <v>34</v>
      </c>
      <c r="N1110" s="142" t="s">
        <v>49</v>
      </c>
      <c r="P1110" s="143">
        <f>O1110*H1110</f>
        <v>0</v>
      </c>
      <c r="Q1110" s="143">
        <v>0</v>
      </c>
      <c r="R1110" s="143">
        <f>Q1110*H1110</f>
        <v>0</v>
      </c>
      <c r="S1110" s="143">
        <v>0</v>
      </c>
      <c r="T1110" s="144">
        <f>S1110*H1110</f>
        <v>0</v>
      </c>
      <c r="AR1110" s="145" t="s">
        <v>177</v>
      </c>
      <c r="AT1110" s="145" t="s">
        <v>172</v>
      </c>
      <c r="AU1110" s="145" t="s">
        <v>95</v>
      </c>
      <c r="AY1110" s="19" t="s">
        <v>169</v>
      </c>
      <c r="BE1110" s="146">
        <f>IF(N1110="základní",J1110,0)</f>
        <v>0</v>
      </c>
      <c r="BF1110" s="146">
        <f>IF(N1110="snížená",J1110,0)</f>
        <v>0</v>
      </c>
      <c r="BG1110" s="146">
        <f>IF(N1110="zákl. přenesená",J1110,0)</f>
        <v>0</v>
      </c>
      <c r="BH1110" s="146">
        <f>IF(N1110="sníž. přenesená",J1110,0)</f>
        <v>0</v>
      </c>
      <c r="BI1110" s="146">
        <f>IF(N1110="nulová",J1110,0)</f>
        <v>0</v>
      </c>
      <c r="BJ1110" s="19" t="s">
        <v>83</v>
      </c>
      <c r="BK1110" s="146">
        <f>ROUND(I1110*H1110,2)</f>
        <v>0</v>
      </c>
      <c r="BL1110" s="19" t="s">
        <v>177</v>
      </c>
      <c r="BM1110" s="145" t="s">
        <v>1326</v>
      </c>
    </row>
    <row r="1111" spans="2:65" s="11" customFormat="1" ht="22.75" customHeight="1">
      <c r="B1111" s="122"/>
      <c r="D1111" s="123" t="s">
        <v>77</v>
      </c>
      <c r="E1111" s="132" t="s">
        <v>231</v>
      </c>
      <c r="F1111" s="132" t="s">
        <v>1327</v>
      </c>
      <c r="I1111" s="125"/>
      <c r="J1111" s="133">
        <f>BK1111</f>
        <v>0</v>
      </c>
      <c r="L1111" s="122"/>
      <c r="M1111" s="127"/>
      <c r="P1111" s="128">
        <f>SUM(P1112:P1120)</f>
        <v>0</v>
      </c>
      <c r="R1111" s="128">
        <f>SUM(R1112:R1120)</f>
        <v>4.4416000000000004E-2</v>
      </c>
      <c r="T1111" s="129">
        <f>SUM(T1112:T1120)</f>
        <v>0</v>
      </c>
      <c r="AR1111" s="123" t="s">
        <v>83</v>
      </c>
      <c r="AT1111" s="130" t="s">
        <v>77</v>
      </c>
      <c r="AU1111" s="130" t="s">
        <v>83</v>
      </c>
      <c r="AY1111" s="123" t="s">
        <v>169</v>
      </c>
      <c r="BK1111" s="131">
        <f>SUM(BK1112:BK1120)</f>
        <v>0</v>
      </c>
    </row>
    <row r="1112" spans="2:65" s="1" customFormat="1" ht="24.25" customHeight="1">
      <c r="B1112" s="35"/>
      <c r="C1112" s="134" t="s">
        <v>1328</v>
      </c>
      <c r="D1112" s="134" t="s">
        <v>172</v>
      </c>
      <c r="E1112" s="135" t="s">
        <v>1329</v>
      </c>
      <c r="F1112" s="136" t="s">
        <v>1330</v>
      </c>
      <c r="G1112" s="137" t="s">
        <v>175</v>
      </c>
      <c r="H1112" s="138">
        <v>19.600000000000001</v>
      </c>
      <c r="I1112" s="139"/>
      <c r="J1112" s="140">
        <f>ROUND(I1112*H1112,2)</f>
        <v>0</v>
      </c>
      <c r="K1112" s="136" t="s">
        <v>204</v>
      </c>
      <c r="L1112" s="35"/>
      <c r="M1112" s="141" t="s">
        <v>34</v>
      </c>
      <c r="N1112" s="142" t="s">
        <v>49</v>
      </c>
      <c r="P1112" s="143">
        <f>O1112*H1112</f>
        <v>0</v>
      </c>
      <c r="Q1112" s="143">
        <v>4.6999999999999999E-4</v>
      </c>
      <c r="R1112" s="143">
        <f>Q1112*H1112</f>
        <v>9.2119999999999997E-3</v>
      </c>
      <c r="S1112" s="143">
        <v>0</v>
      </c>
      <c r="T1112" s="144">
        <f>S1112*H1112</f>
        <v>0</v>
      </c>
      <c r="AR1112" s="145" t="s">
        <v>177</v>
      </c>
      <c r="AT1112" s="145" t="s">
        <v>172</v>
      </c>
      <c r="AU1112" s="145" t="s">
        <v>89</v>
      </c>
      <c r="AY1112" s="19" t="s">
        <v>169</v>
      </c>
      <c r="BE1112" s="146">
        <f>IF(N1112="základní",J1112,0)</f>
        <v>0</v>
      </c>
      <c r="BF1112" s="146">
        <f>IF(N1112="snížená",J1112,0)</f>
        <v>0</v>
      </c>
      <c r="BG1112" s="146">
        <f>IF(N1112="zákl. přenesená",J1112,0)</f>
        <v>0</v>
      </c>
      <c r="BH1112" s="146">
        <f>IF(N1112="sníž. přenesená",J1112,0)</f>
        <v>0</v>
      </c>
      <c r="BI1112" s="146">
        <f>IF(N1112="nulová",J1112,0)</f>
        <v>0</v>
      </c>
      <c r="BJ1112" s="19" t="s">
        <v>83</v>
      </c>
      <c r="BK1112" s="146">
        <f>ROUND(I1112*H1112,2)</f>
        <v>0</v>
      </c>
      <c r="BL1112" s="19" t="s">
        <v>177</v>
      </c>
      <c r="BM1112" s="145" t="s">
        <v>1331</v>
      </c>
    </row>
    <row r="1113" spans="2:65" s="1" customFormat="1" ht="11">
      <c r="B1113" s="35"/>
      <c r="D1113" s="168" t="s">
        <v>206</v>
      </c>
      <c r="F1113" s="169" t="s">
        <v>1332</v>
      </c>
      <c r="I1113" s="170"/>
      <c r="L1113" s="35"/>
      <c r="M1113" s="171"/>
      <c r="T1113" s="56"/>
      <c r="AT1113" s="19" t="s">
        <v>206</v>
      </c>
      <c r="AU1113" s="19" t="s">
        <v>89</v>
      </c>
    </row>
    <row r="1114" spans="2:65" s="12" customFormat="1" ht="12">
      <c r="B1114" s="147"/>
      <c r="D1114" s="148" t="s">
        <v>179</v>
      </c>
      <c r="E1114" s="149" t="s">
        <v>34</v>
      </c>
      <c r="F1114" s="150" t="s">
        <v>1333</v>
      </c>
      <c r="H1114" s="149" t="s">
        <v>34</v>
      </c>
      <c r="I1114" s="151"/>
      <c r="L1114" s="147"/>
      <c r="M1114" s="152"/>
      <c r="T1114" s="153"/>
      <c r="AT1114" s="149" t="s">
        <v>179</v>
      </c>
      <c r="AU1114" s="149" t="s">
        <v>89</v>
      </c>
      <c r="AV1114" s="12" t="s">
        <v>83</v>
      </c>
      <c r="AW1114" s="12" t="s">
        <v>39</v>
      </c>
      <c r="AX1114" s="12" t="s">
        <v>78</v>
      </c>
      <c r="AY1114" s="149" t="s">
        <v>169</v>
      </c>
    </row>
    <row r="1115" spans="2:65" s="13" customFormat="1" ht="12">
      <c r="B1115" s="154"/>
      <c r="D1115" s="148" t="s">
        <v>179</v>
      </c>
      <c r="E1115" s="155" t="s">
        <v>34</v>
      </c>
      <c r="F1115" s="156" t="s">
        <v>1334</v>
      </c>
      <c r="H1115" s="157">
        <v>19.600000000000001</v>
      </c>
      <c r="I1115" s="158"/>
      <c r="L1115" s="154"/>
      <c r="M1115" s="159"/>
      <c r="T1115" s="160"/>
      <c r="AT1115" s="155" t="s">
        <v>179</v>
      </c>
      <c r="AU1115" s="155" t="s">
        <v>89</v>
      </c>
      <c r="AV1115" s="13" t="s">
        <v>89</v>
      </c>
      <c r="AW1115" s="13" t="s">
        <v>39</v>
      </c>
      <c r="AX1115" s="13" t="s">
        <v>78</v>
      </c>
      <c r="AY1115" s="155" t="s">
        <v>169</v>
      </c>
    </row>
    <row r="1116" spans="2:65" s="14" customFormat="1" ht="12">
      <c r="B1116" s="161"/>
      <c r="D1116" s="148" t="s">
        <v>179</v>
      </c>
      <c r="E1116" s="162" t="s">
        <v>34</v>
      </c>
      <c r="F1116" s="163" t="s">
        <v>195</v>
      </c>
      <c r="H1116" s="164">
        <v>19.600000000000001</v>
      </c>
      <c r="I1116" s="165"/>
      <c r="L1116" s="161"/>
      <c r="M1116" s="166"/>
      <c r="T1116" s="167"/>
      <c r="AT1116" s="162" t="s">
        <v>179</v>
      </c>
      <c r="AU1116" s="162" t="s">
        <v>89</v>
      </c>
      <c r="AV1116" s="14" t="s">
        <v>177</v>
      </c>
      <c r="AW1116" s="14" t="s">
        <v>39</v>
      </c>
      <c r="AX1116" s="14" t="s">
        <v>83</v>
      </c>
      <c r="AY1116" s="162" t="s">
        <v>169</v>
      </c>
    </row>
    <row r="1117" spans="2:65" s="1" customFormat="1" ht="37.75" customHeight="1">
      <c r="B1117" s="35"/>
      <c r="C1117" s="134" t="s">
        <v>1335</v>
      </c>
      <c r="D1117" s="134" t="s">
        <v>172</v>
      </c>
      <c r="E1117" s="135" t="s">
        <v>1336</v>
      </c>
      <c r="F1117" s="136" t="s">
        <v>1337</v>
      </c>
      <c r="G1117" s="137" t="s">
        <v>175</v>
      </c>
      <c r="H1117" s="138">
        <v>880.1</v>
      </c>
      <c r="I1117" s="139"/>
      <c r="J1117" s="140">
        <f>ROUND(I1117*H1117,2)</f>
        <v>0</v>
      </c>
      <c r="K1117" s="136" t="s">
        <v>204</v>
      </c>
      <c r="L1117" s="35"/>
      <c r="M1117" s="141" t="s">
        <v>34</v>
      </c>
      <c r="N1117" s="142" t="s">
        <v>49</v>
      </c>
      <c r="P1117" s="143">
        <f>O1117*H1117</f>
        <v>0</v>
      </c>
      <c r="Q1117" s="143">
        <v>4.0000000000000003E-5</v>
      </c>
      <c r="R1117" s="143">
        <f>Q1117*H1117</f>
        <v>3.5204000000000006E-2</v>
      </c>
      <c r="S1117" s="143">
        <v>0</v>
      </c>
      <c r="T1117" s="144">
        <f>S1117*H1117</f>
        <v>0</v>
      </c>
      <c r="AR1117" s="145" t="s">
        <v>177</v>
      </c>
      <c r="AT1117" s="145" t="s">
        <v>172</v>
      </c>
      <c r="AU1117" s="145" t="s">
        <v>89</v>
      </c>
      <c r="AY1117" s="19" t="s">
        <v>169</v>
      </c>
      <c r="BE1117" s="146">
        <f>IF(N1117="základní",J1117,0)</f>
        <v>0</v>
      </c>
      <c r="BF1117" s="146">
        <f>IF(N1117="snížená",J1117,0)</f>
        <v>0</v>
      </c>
      <c r="BG1117" s="146">
        <f>IF(N1117="zákl. přenesená",J1117,0)</f>
        <v>0</v>
      </c>
      <c r="BH1117" s="146">
        <f>IF(N1117="sníž. přenesená",J1117,0)</f>
        <v>0</v>
      </c>
      <c r="BI1117" s="146">
        <f>IF(N1117="nulová",J1117,0)</f>
        <v>0</v>
      </c>
      <c r="BJ1117" s="19" t="s">
        <v>83</v>
      </c>
      <c r="BK1117" s="146">
        <f>ROUND(I1117*H1117,2)</f>
        <v>0</v>
      </c>
      <c r="BL1117" s="19" t="s">
        <v>177</v>
      </c>
      <c r="BM1117" s="145" t="s">
        <v>1338</v>
      </c>
    </row>
    <row r="1118" spans="2:65" s="1" customFormat="1" ht="11">
      <c r="B1118" s="35"/>
      <c r="D1118" s="168" t="s">
        <v>206</v>
      </c>
      <c r="F1118" s="169" t="s">
        <v>1339</v>
      </c>
      <c r="I1118" s="170"/>
      <c r="L1118" s="35"/>
      <c r="M1118" s="171"/>
      <c r="T1118" s="56"/>
      <c r="AT1118" s="19" t="s">
        <v>206</v>
      </c>
      <c r="AU1118" s="19" t="s">
        <v>89</v>
      </c>
    </row>
    <row r="1119" spans="2:65" s="13" customFormat="1" ht="12">
      <c r="B1119" s="154"/>
      <c r="D1119" s="148" t="s">
        <v>179</v>
      </c>
      <c r="E1119" s="155" t="s">
        <v>34</v>
      </c>
      <c r="F1119" s="156" t="s">
        <v>1340</v>
      </c>
      <c r="H1119" s="157">
        <v>880.1</v>
      </c>
      <c r="I1119" s="158"/>
      <c r="L1119" s="154"/>
      <c r="M1119" s="159"/>
      <c r="T1119" s="160"/>
      <c r="AT1119" s="155" t="s">
        <v>179</v>
      </c>
      <c r="AU1119" s="155" t="s">
        <v>89</v>
      </c>
      <c r="AV1119" s="13" t="s">
        <v>89</v>
      </c>
      <c r="AW1119" s="13" t="s">
        <v>39</v>
      </c>
      <c r="AX1119" s="13" t="s">
        <v>78</v>
      </c>
      <c r="AY1119" s="155" t="s">
        <v>169</v>
      </c>
    </row>
    <row r="1120" spans="2:65" s="14" customFormat="1" ht="12">
      <c r="B1120" s="161"/>
      <c r="D1120" s="148" t="s">
        <v>179</v>
      </c>
      <c r="E1120" s="162" t="s">
        <v>34</v>
      </c>
      <c r="F1120" s="163" t="s">
        <v>195</v>
      </c>
      <c r="H1120" s="164">
        <v>880.1</v>
      </c>
      <c r="I1120" s="165"/>
      <c r="L1120" s="161"/>
      <c r="M1120" s="166"/>
      <c r="T1120" s="167"/>
      <c r="AT1120" s="162" t="s">
        <v>179</v>
      </c>
      <c r="AU1120" s="162" t="s">
        <v>89</v>
      </c>
      <c r="AV1120" s="14" t="s">
        <v>177</v>
      </c>
      <c r="AW1120" s="14" t="s">
        <v>39</v>
      </c>
      <c r="AX1120" s="14" t="s">
        <v>83</v>
      </c>
      <c r="AY1120" s="162" t="s">
        <v>169</v>
      </c>
    </row>
    <row r="1121" spans="2:65" s="11" customFormat="1" ht="22.75" customHeight="1">
      <c r="B1121" s="122"/>
      <c r="D1121" s="123" t="s">
        <v>77</v>
      </c>
      <c r="E1121" s="132" t="s">
        <v>1341</v>
      </c>
      <c r="F1121" s="132" t="s">
        <v>1342</v>
      </c>
      <c r="I1121" s="125"/>
      <c r="J1121" s="133">
        <f>BK1121</f>
        <v>0</v>
      </c>
      <c r="L1121" s="122"/>
      <c r="M1121" s="127"/>
      <c r="P1121" s="128">
        <f>SUM(P1122:P1147)</f>
        <v>0</v>
      </c>
      <c r="R1121" s="128">
        <f>SUM(R1122:R1147)</f>
        <v>0</v>
      </c>
      <c r="T1121" s="129">
        <f>SUM(T1122:T1147)</f>
        <v>0</v>
      </c>
      <c r="AR1121" s="123" t="s">
        <v>83</v>
      </c>
      <c r="AT1121" s="130" t="s">
        <v>77</v>
      </c>
      <c r="AU1121" s="130" t="s">
        <v>83</v>
      </c>
      <c r="AY1121" s="123" t="s">
        <v>169</v>
      </c>
      <c r="BK1121" s="131">
        <f>SUM(BK1122:BK1147)</f>
        <v>0</v>
      </c>
    </row>
    <row r="1122" spans="2:65" s="1" customFormat="1" ht="44.25" customHeight="1">
      <c r="B1122" s="35"/>
      <c r="C1122" s="134" t="s">
        <v>1343</v>
      </c>
      <c r="D1122" s="134" t="s">
        <v>172</v>
      </c>
      <c r="E1122" s="135" t="s">
        <v>1344</v>
      </c>
      <c r="F1122" s="136" t="s">
        <v>1345</v>
      </c>
      <c r="G1122" s="137" t="s">
        <v>253</v>
      </c>
      <c r="H1122" s="138">
        <v>714.16399999999999</v>
      </c>
      <c r="I1122" s="139"/>
      <c r="J1122" s="140">
        <f>ROUND(I1122*H1122,2)</f>
        <v>0</v>
      </c>
      <c r="K1122" s="136" t="s">
        <v>204</v>
      </c>
      <c r="L1122" s="35"/>
      <c r="M1122" s="141" t="s">
        <v>34</v>
      </c>
      <c r="N1122" s="142" t="s">
        <v>49</v>
      </c>
      <c r="P1122" s="143">
        <f>O1122*H1122</f>
        <v>0</v>
      </c>
      <c r="Q1122" s="143">
        <v>0</v>
      </c>
      <c r="R1122" s="143">
        <f>Q1122*H1122</f>
        <v>0</v>
      </c>
      <c r="S1122" s="143">
        <v>0</v>
      </c>
      <c r="T1122" s="144">
        <f>S1122*H1122</f>
        <v>0</v>
      </c>
      <c r="AR1122" s="145" t="s">
        <v>177</v>
      </c>
      <c r="AT1122" s="145" t="s">
        <v>172</v>
      </c>
      <c r="AU1122" s="145" t="s">
        <v>89</v>
      </c>
      <c r="AY1122" s="19" t="s">
        <v>169</v>
      </c>
      <c r="BE1122" s="146">
        <f>IF(N1122="základní",J1122,0)</f>
        <v>0</v>
      </c>
      <c r="BF1122" s="146">
        <f>IF(N1122="snížená",J1122,0)</f>
        <v>0</v>
      </c>
      <c r="BG1122" s="146">
        <f>IF(N1122="zákl. přenesená",J1122,0)</f>
        <v>0</v>
      </c>
      <c r="BH1122" s="146">
        <f>IF(N1122="sníž. přenesená",J1122,0)</f>
        <v>0</v>
      </c>
      <c r="BI1122" s="146">
        <f>IF(N1122="nulová",J1122,0)</f>
        <v>0</v>
      </c>
      <c r="BJ1122" s="19" t="s">
        <v>83</v>
      </c>
      <c r="BK1122" s="146">
        <f>ROUND(I1122*H1122,2)</f>
        <v>0</v>
      </c>
      <c r="BL1122" s="19" t="s">
        <v>177</v>
      </c>
      <c r="BM1122" s="145" t="s">
        <v>1346</v>
      </c>
    </row>
    <row r="1123" spans="2:65" s="1" customFormat="1" ht="11">
      <c r="B1123" s="35"/>
      <c r="D1123" s="168" t="s">
        <v>206</v>
      </c>
      <c r="F1123" s="169" t="s">
        <v>1347</v>
      </c>
      <c r="I1123" s="170"/>
      <c r="L1123" s="35"/>
      <c r="M1123" s="171"/>
      <c r="T1123" s="56"/>
      <c r="AT1123" s="19" t="s">
        <v>206</v>
      </c>
      <c r="AU1123" s="19" t="s">
        <v>89</v>
      </c>
    </row>
    <row r="1124" spans="2:65" s="1" customFormat="1" ht="33" customHeight="1">
      <c r="B1124" s="35"/>
      <c r="C1124" s="134" t="s">
        <v>1348</v>
      </c>
      <c r="D1124" s="134" t="s">
        <v>172</v>
      </c>
      <c r="E1124" s="135" t="s">
        <v>1349</v>
      </c>
      <c r="F1124" s="136" t="s">
        <v>1350</v>
      </c>
      <c r="G1124" s="137" t="s">
        <v>253</v>
      </c>
      <c r="H1124" s="138">
        <v>714.16399999999999</v>
      </c>
      <c r="I1124" s="139"/>
      <c r="J1124" s="140">
        <f>ROUND(I1124*H1124,2)</f>
        <v>0</v>
      </c>
      <c r="K1124" s="136" t="s">
        <v>204</v>
      </c>
      <c r="L1124" s="35"/>
      <c r="M1124" s="141" t="s">
        <v>34</v>
      </c>
      <c r="N1124" s="142" t="s">
        <v>49</v>
      </c>
      <c r="P1124" s="143">
        <f>O1124*H1124</f>
        <v>0</v>
      </c>
      <c r="Q1124" s="143">
        <v>0</v>
      </c>
      <c r="R1124" s="143">
        <f>Q1124*H1124</f>
        <v>0</v>
      </c>
      <c r="S1124" s="143">
        <v>0</v>
      </c>
      <c r="T1124" s="144">
        <f>S1124*H1124</f>
        <v>0</v>
      </c>
      <c r="AR1124" s="145" t="s">
        <v>177</v>
      </c>
      <c r="AT1124" s="145" t="s">
        <v>172</v>
      </c>
      <c r="AU1124" s="145" t="s">
        <v>89</v>
      </c>
      <c r="AY1124" s="19" t="s">
        <v>169</v>
      </c>
      <c r="BE1124" s="146">
        <f>IF(N1124="základní",J1124,0)</f>
        <v>0</v>
      </c>
      <c r="BF1124" s="146">
        <f>IF(N1124="snížená",J1124,0)</f>
        <v>0</v>
      </c>
      <c r="BG1124" s="146">
        <f>IF(N1124="zákl. přenesená",J1124,0)</f>
        <v>0</v>
      </c>
      <c r="BH1124" s="146">
        <f>IF(N1124="sníž. přenesená",J1124,0)</f>
        <v>0</v>
      </c>
      <c r="BI1124" s="146">
        <f>IF(N1124="nulová",J1124,0)</f>
        <v>0</v>
      </c>
      <c r="BJ1124" s="19" t="s">
        <v>83</v>
      </c>
      <c r="BK1124" s="146">
        <f>ROUND(I1124*H1124,2)</f>
        <v>0</v>
      </c>
      <c r="BL1124" s="19" t="s">
        <v>177</v>
      </c>
      <c r="BM1124" s="145" t="s">
        <v>1351</v>
      </c>
    </row>
    <row r="1125" spans="2:65" s="1" customFormat="1" ht="11">
      <c r="B1125" s="35"/>
      <c r="D1125" s="168" t="s">
        <v>206</v>
      </c>
      <c r="F1125" s="169" t="s">
        <v>1352</v>
      </c>
      <c r="I1125" s="170"/>
      <c r="L1125" s="35"/>
      <c r="M1125" s="171"/>
      <c r="T1125" s="56"/>
      <c r="AT1125" s="19" t="s">
        <v>206</v>
      </c>
      <c r="AU1125" s="19" t="s">
        <v>89</v>
      </c>
    </row>
    <row r="1126" spans="2:65" s="1" customFormat="1" ht="44.25" customHeight="1">
      <c r="B1126" s="35"/>
      <c r="C1126" s="134" t="s">
        <v>1353</v>
      </c>
      <c r="D1126" s="134" t="s">
        <v>172</v>
      </c>
      <c r="E1126" s="135" t="s">
        <v>1354</v>
      </c>
      <c r="F1126" s="136" t="s">
        <v>1355</v>
      </c>
      <c r="G1126" s="137" t="s">
        <v>253</v>
      </c>
      <c r="H1126" s="138">
        <v>9998.7999999999993</v>
      </c>
      <c r="I1126" s="139"/>
      <c r="J1126" s="140">
        <f>ROUND(I1126*H1126,2)</f>
        <v>0</v>
      </c>
      <c r="K1126" s="136" t="s">
        <v>204</v>
      </c>
      <c r="L1126" s="35"/>
      <c r="M1126" s="141" t="s">
        <v>34</v>
      </c>
      <c r="N1126" s="142" t="s">
        <v>49</v>
      </c>
      <c r="P1126" s="143">
        <f>O1126*H1126</f>
        <v>0</v>
      </c>
      <c r="Q1126" s="143">
        <v>0</v>
      </c>
      <c r="R1126" s="143">
        <f>Q1126*H1126</f>
        <v>0</v>
      </c>
      <c r="S1126" s="143">
        <v>0</v>
      </c>
      <c r="T1126" s="144">
        <f>S1126*H1126</f>
        <v>0</v>
      </c>
      <c r="AR1126" s="145" t="s">
        <v>177</v>
      </c>
      <c r="AT1126" s="145" t="s">
        <v>172</v>
      </c>
      <c r="AU1126" s="145" t="s">
        <v>89</v>
      </c>
      <c r="AY1126" s="19" t="s">
        <v>169</v>
      </c>
      <c r="BE1126" s="146">
        <f>IF(N1126="základní",J1126,0)</f>
        <v>0</v>
      </c>
      <c r="BF1126" s="146">
        <f>IF(N1126="snížená",J1126,0)</f>
        <v>0</v>
      </c>
      <c r="BG1126" s="146">
        <f>IF(N1126="zákl. přenesená",J1126,0)</f>
        <v>0</v>
      </c>
      <c r="BH1126" s="146">
        <f>IF(N1126="sníž. přenesená",J1126,0)</f>
        <v>0</v>
      </c>
      <c r="BI1126" s="146">
        <f>IF(N1126="nulová",J1126,0)</f>
        <v>0</v>
      </c>
      <c r="BJ1126" s="19" t="s">
        <v>83</v>
      </c>
      <c r="BK1126" s="146">
        <f>ROUND(I1126*H1126,2)</f>
        <v>0</v>
      </c>
      <c r="BL1126" s="19" t="s">
        <v>177</v>
      </c>
      <c r="BM1126" s="145" t="s">
        <v>1356</v>
      </c>
    </row>
    <row r="1127" spans="2:65" s="1" customFormat="1" ht="11">
      <c r="B1127" s="35"/>
      <c r="D1127" s="168" t="s">
        <v>206</v>
      </c>
      <c r="F1127" s="169" t="s">
        <v>1357</v>
      </c>
      <c r="I1127" s="170"/>
      <c r="L1127" s="35"/>
      <c r="M1127" s="171"/>
      <c r="T1127" s="56"/>
      <c r="AT1127" s="19" t="s">
        <v>206</v>
      </c>
      <c r="AU1127" s="19" t="s">
        <v>89</v>
      </c>
    </row>
    <row r="1128" spans="2:65" s="12" customFormat="1" ht="12">
      <c r="B1128" s="147"/>
      <c r="D1128" s="148" t="s">
        <v>179</v>
      </c>
      <c r="E1128" s="149" t="s">
        <v>34</v>
      </c>
      <c r="F1128" s="150" t="s">
        <v>1358</v>
      </c>
      <c r="H1128" s="149" t="s">
        <v>34</v>
      </c>
      <c r="I1128" s="151"/>
      <c r="L1128" s="147"/>
      <c r="M1128" s="152"/>
      <c r="T1128" s="153"/>
      <c r="AT1128" s="149" t="s">
        <v>179</v>
      </c>
      <c r="AU1128" s="149" t="s">
        <v>89</v>
      </c>
      <c r="AV1128" s="12" t="s">
        <v>83</v>
      </c>
      <c r="AW1128" s="12" t="s">
        <v>39</v>
      </c>
      <c r="AX1128" s="12" t="s">
        <v>78</v>
      </c>
      <c r="AY1128" s="149" t="s">
        <v>169</v>
      </c>
    </row>
    <row r="1129" spans="2:65" s="13" customFormat="1" ht="12">
      <c r="B1129" s="154"/>
      <c r="D1129" s="148" t="s">
        <v>179</v>
      </c>
      <c r="E1129" s="155" t="s">
        <v>34</v>
      </c>
      <c r="F1129" s="156" t="s">
        <v>1359</v>
      </c>
      <c r="H1129" s="157">
        <v>9998.7999999999993</v>
      </c>
      <c r="I1129" s="158"/>
      <c r="L1129" s="154"/>
      <c r="M1129" s="159"/>
      <c r="T1129" s="160"/>
      <c r="AT1129" s="155" t="s">
        <v>179</v>
      </c>
      <c r="AU1129" s="155" t="s">
        <v>89</v>
      </c>
      <c r="AV1129" s="13" t="s">
        <v>89</v>
      </c>
      <c r="AW1129" s="13" t="s">
        <v>39</v>
      </c>
      <c r="AX1129" s="13" t="s">
        <v>78</v>
      </c>
      <c r="AY1129" s="155" t="s">
        <v>169</v>
      </c>
    </row>
    <row r="1130" spans="2:65" s="14" customFormat="1" ht="12">
      <c r="B1130" s="161"/>
      <c r="D1130" s="148" t="s">
        <v>179</v>
      </c>
      <c r="E1130" s="162" t="s">
        <v>34</v>
      </c>
      <c r="F1130" s="163" t="s">
        <v>195</v>
      </c>
      <c r="H1130" s="164">
        <v>9998.7999999999993</v>
      </c>
      <c r="I1130" s="165"/>
      <c r="L1130" s="161"/>
      <c r="M1130" s="166"/>
      <c r="T1130" s="167"/>
      <c r="AT1130" s="162" t="s">
        <v>179</v>
      </c>
      <c r="AU1130" s="162" t="s">
        <v>89</v>
      </c>
      <c r="AV1130" s="14" t="s">
        <v>177</v>
      </c>
      <c r="AW1130" s="14" t="s">
        <v>39</v>
      </c>
      <c r="AX1130" s="14" t="s">
        <v>83</v>
      </c>
      <c r="AY1130" s="162" t="s">
        <v>169</v>
      </c>
    </row>
    <row r="1131" spans="2:65" s="1" customFormat="1" ht="37.75" customHeight="1">
      <c r="B1131" s="35"/>
      <c r="C1131" s="134" t="s">
        <v>1360</v>
      </c>
      <c r="D1131" s="134" t="s">
        <v>172</v>
      </c>
      <c r="E1131" s="135" t="s">
        <v>1361</v>
      </c>
      <c r="F1131" s="136" t="s">
        <v>1362</v>
      </c>
      <c r="G1131" s="137" t="s">
        <v>253</v>
      </c>
      <c r="H1131" s="138">
        <v>172.31</v>
      </c>
      <c r="I1131" s="139"/>
      <c r="J1131" s="140">
        <f>ROUND(I1131*H1131,2)</f>
        <v>0</v>
      </c>
      <c r="K1131" s="136" t="s">
        <v>204</v>
      </c>
      <c r="L1131" s="35"/>
      <c r="M1131" s="141" t="s">
        <v>34</v>
      </c>
      <c r="N1131" s="142" t="s">
        <v>49</v>
      </c>
      <c r="P1131" s="143">
        <f>O1131*H1131</f>
        <v>0</v>
      </c>
      <c r="Q1131" s="143">
        <v>0</v>
      </c>
      <c r="R1131" s="143">
        <f>Q1131*H1131</f>
        <v>0</v>
      </c>
      <c r="S1131" s="143">
        <v>0</v>
      </c>
      <c r="T1131" s="144">
        <f>S1131*H1131</f>
        <v>0</v>
      </c>
      <c r="AR1131" s="145" t="s">
        <v>177</v>
      </c>
      <c r="AT1131" s="145" t="s">
        <v>172</v>
      </c>
      <c r="AU1131" s="145" t="s">
        <v>89</v>
      </c>
      <c r="AY1131" s="19" t="s">
        <v>169</v>
      </c>
      <c r="BE1131" s="146">
        <f>IF(N1131="základní",J1131,0)</f>
        <v>0</v>
      </c>
      <c r="BF1131" s="146">
        <f>IF(N1131="snížená",J1131,0)</f>
        <v>0</v>
      </c>
      <c r="BG1131" s="146">
        <f>IF(N1131="zákl. přenesená",J1131,0)</f>
        <v>0</v>
      </c>
      <c r="BH1131" s="146">
        <f>IF(N1131="sníž. přenesená",J1131,0)</f>
        <v>0</v>
      </c>
      <c r="BI1131" s="146">
        <f>IF(N1131="nulová",J1131,0)</f>
        <v>0</v>
      </c>
      <c r="BJ1131" s="19" t="s">
        <v>83</v>
      </c>
      <c r="BK1131" s="146">
        <f>ROUND(I1131*H1131,2)</f>
        <v>0</v>
      </c>
      <c r="BL1131" s="19" t="s">
        <v>177</v>
      </c>
      <c r="BM1131" s="145" t="s">
        <v>1363</v>
      </c>
    </row>
    <row r="1132" spans="2:65" s="1" customFormat="1" ht="11">
      <c r="B1132" s="35"/>
      <c r="D1132" s="168" t="s">
        <v>206</v>
      </c>
      <c r="F1132" s="169" t="s">
        <v>1364</v>
      </c>
      <c r="I1132" s="170"/>
      <c r="L1132" s="35"/>
      <c r="M1132" s="171"/>
      <c r="T1132" s="56"/>
      <c r="AT1132" s="19" t="s">
        <v>206</v>
      </c>
      <c r="AU1132" s="19" t="s">
        <v>89</v>
      </c>
    </row>
    <row r="1133" spans="2:65" s="1" customFormat="1" ht="37.75" customHeight="1">
      <c r="B1133" s="35"/>
      <c r="C1133" s="134" t="s">
        <v>1365</v>
      </c>
      <c r="D1133" s="134" t="s">
        <v>172</v>
      </c>
      <c r="E1133" s="135" t="s">
        <v>1366</v>
      </c>
      <c r="F1133" s="136" t="s">
        <v>1367</v>
      </c>
      <c r="G1133" s="137" t="s">
        <v>253</v>
      </c>
      <c r="H1133" s="138">
        <v>40.912999999999997</v>
      </c>
      <c r="I1133" s="139"/>
      <c r="J1133" s="140">
        <f>ROUND(I1133*H1133,2)</f>
        <v>0</v>
      </c>
      <c r="K1133" s="136" t="s">
        <v>204</v>
      </c>
      <c r="L1133" s="35"/>
      <c r="M1133" s="141" t="s">
        <v>34</v>
      </c>
      <c r="N1133" s="142" t="s">
        <v>49</v>
      </c>
      <c r="P1133" s="143">
        <f>O1133*H1133</f>
        <v>0</v>
      </c>
      <c r="Q1133" s="143">
        <v>0</v>
      </c>
      <c r="R1133" s="143">
        <f>Q1133*H1133</f>
        <v>0</v>
      </c>
      <c r="S1133" s="143">
        <v>0</v>
      </c>
      <c r="T1133" s="144">
        <f>S1133*H1133</f>
        <v>0</v>
      </c>
      <c r="AR1133" s="145" t="s">
        <v>177</v>
      </c>
      <c r="AT1133" s="145" t="s">
        <v>172</v>
      </c>
      <c r="AU1133" s="145" t="s">
        <v>89</v>
      </c>
      <c r="AY1133" s="19" t="s">
        <v>169</v>
      </c>
      <c r="BE1133" s="146">
        <f>IF(N1133="základní",J1133,0)</f>
        <v>0</v>
      </c>
      <c r="BF1133" s="146">
        <f>IF(N1133="snížená",J1133,0)</f>
        <v>0</v>
      </c>
      <c r="BG1133" s="146">
        <f>IF(N1133="zákl. přenesená",J1133,0)</f>
        <v>0</v>
      </c>
      <c r="BH1133" s="146">
        <f>IF(N1133="sníž. přenesená",J1133,0)</f>
        <v>0</v>
      </c>
      <c r="BI1133" s="146">
        <f>IF(N1133="nulová",J1133,0)</f>
        <v>0</v>
      </c>
      <c r="BJ1133" s="19" t="s">
        <v>83</v>
      </c>
      <c r="BK1133" s="146">
        <f>ROUND(I1133*H1133,2)</f>
        <v>0</v>
      </c>
      <c r="BL1133" s="19" t="s">
        <v>177</v>
      </c>
      <c r="BM1133" s="145" t="s">
        <v>1368</v>
      </c>
    </row>
    <row r="1134" spans="2:65" s="1" customFormat="1" ht="11">
      <c r="B1134" s="35"/>
      <c r="D1134" s="168" t="s">
        <v>206</v>
      </c>
      <c r="F1134" s="169" t="s">
        <v>1369</v>
      </c>
      <c r="I1134" s="170"/>
      <c r="L1134" s="35"/>
      <c r="M1134" s="171"/>
      <c r="T1134" s="56"/>
      <c r="AT1134" s="19" t="s">
        <v>206</v>
      </c>
      <c r="AU1134" s="19" t="s">
        <v>89</v>
      </c>
    </row>
    <row r="1135" spans="2:65" s="1" customFormat="1" ht="44.25" customHeight="1">
      <c r="B1135" s="35"/>
      <c r="C1135" s="134" t="s">
        <v>1370</v>
      </c>
      <c r="D1135" s="134" t="s">
        <v>172</v>
      </c>
      <c r="E1135" s="135" t="s">
        <v>1371</v>
      </c>
      <c r="F1135" s="136" t="s">
        <v>1372</v>
      </c>
      <c r="G1135" s="137" t="s">
        <v>253</v>
      </c>
      <c r="H1135" s="138">
        <v>81.95</v>
      </c>
      <c r="I1135" s="139"/>
      <c r="J1135" s="140">
        <f>ROUND(I1135*H1135,2)</f>
        <v>0</v>
      </c>
      <c r="K1135" s="136" t="s">
        <v>204</v>
      </c>
      <c r="L1135" s="35"/>
      <c r="M1135" s="141" t="s">
        <v>34</v>
      </c>
      <c r="N1135" s="142" t="s">
        <v>49</v>
      </c>
      <c r="P1135" s="143">
        <f>O1135*H1135</f>
        <v>0</v>
      </c>
      <c r="Q1135" s="143">
        <v>0</v>
      </c>
      <c r="R1135" s="143">
        <f>Q1135*H1135</f>
        <v>0</v>
      </c>
      <c r="S1135" s="143">
        <v>0</v>
      </c>
      <c r="T1135" s="144">
        <f>S1135*H1135</f>
        <v>0</v>
      </c>
      <c r="AR1135" s="145" t="s">
        <v>177</v>
      </c>
      <c r="AT1135" s="145" t="s">
        <v>172</v>
      </c>
      <c r="AU1135" s="145" t="s">
        <v>89</v>
      </c>
      <c r="AY1135" s="19" t="s">
        <v>169</v>
      </c>
      <c r="BE1135" s="146">
        <f>IF(N1135="základní",J1135,0)</f>
        <v>0</v>
      </c>
      <c r="BF1135" s="146">
        <f>IF(N1135="snížená",J1135,0)</f>
        <v>0</v>
      </c>
      <c r="BG1135" s="146">
        <f>IF(N1135="zákl. přenesená",J1135,0)</f>
        <v>0</v>
      </c>
      <c r="BH1135" s="146">
        <f>IF(N1135="sníž. přenesená",J1135,0)</f>
        <v>0</v>
      </c>
      <c r="BI1135" s="146">
        <f>IF(N1135="nulová",J1135,0)</f>
        <v>0</v>
      </c>
      <c r="BJ1135" s="19" t="s">
        <v>83</v>
      </c>
      <c r="BK1135" s="146">
        <f>ROUND(I1135*H1135,2)</f>
        <v>0</v>
      </c>
      <c r="BL1135" s="19" t="s">
        <v>177</v>
      </c>
      <c r="BM1135" s="145" t="s">
        <v>1373</v>
      </c>
    </row>
    <row r="1136" spans="2:65" s="1" customFormat="1" ht="11">
      <c r="B1136" s="35"/>
      <c r="D1136" s="168" t="s">
        <v>206</v>
      </c>
      <c r="F1136" s="169" t="s">
        <v>1374</v>
      </c>
      <c r="I1136" s="170"/>
      <c r="L1136" s="35"/>
      <c r="M1136" s="171"/>
      <c r="T1136" s="56"/>
      <c r="AT1136" s="19" t="s">
        <v>206</v>
      </c>
      <c r="AU1136" s="19" t="s">
        <v>89</v>
      </c>
    </row>
    <row r="1137" spans="2:65" s="1" customFormat="1" ht="44.25" customHeight="1">
      <c r="B1137" s="35"/>
      <c r="C1137" s="134" t="s">
        <v>1375</v>
      </c>
      <c r="D1137" s="134" t="s">
        <v>172</v>
      </c>
      <c r="E1137" s="135" t="s">
        <v>1376</v>
      </c>
      <c r="F1137" s="136" t="s">
        <v>1377</v>
      </c>
      <c r="G1137" s="137" t="s">
        <v>253</v>
      </c>
      <c r="H1137" s="138">
        <v>6.7</v>
      </c>
      <c r="I1137" s="139"/>
      <c r="J1137" s="140">
        <f>ROUND(I1137*H1137,2)</f>
        <v>0</v>
      </c>
      <c r="K1137" s="136" t="s">
        <v>204</v>
      </c>
      <c r="L1137" s="35"/>
      <c r="M1137" s="141" t="s">
        <v>34</v>
      </c>
      <c r="N1137" s="142" t="s">
        <v>49</v>
      </c>
      <c r="P1137" s="143">
        <f>O1137*H1137</f>
        <v>0</v>
      </c>
      <c r="Q1137" s="143">
        <v>0</v>
      </c>
      <c r="R1137" s="143">
        <f>Q1137*H1137</f>
        <v>0</v>
      </c>
      <c r="S1137" s="143">
        <v>0</v>
      </c>
      <c r="T1137" s="144">
        <f>S1137*H1137</f>
        <v>0</v>
      </c>
      <c r="AR1137" s="145" t="s">
        <v>177</v>
      </c>
      <c r="AT1137" s="145" t="s">
        <v>172</v>
      </c>
      <c r="AU1137" s="145" t="s">
        <v>89</v>
      </c>
      <c r="AY1137" s="19" t="s">
        <v>169</v>
      </c>
      <c r="BE1137" s="146">
        <f>IF(N1137="základní",J1137,0)</f>
        <v>0</v>
      </c>
      <c r="BF1137" s="146">
        <f>IF(N1137="snížená",J1137,0)</f>
        <v>0</v>
      </c>
      <c r="BG1137" s="146">
        <f>IF(N1137="zákl. přenesená",J1137,0)</f>
        <v>0</v>
      </c>
      <c r="BH1137" s="146">
        <f>IF(N1137="sníž. přenesená",J1137,0)</f>
        <v>0</v>
      </c>
      <c r="BI1137" s="146">
        <f>IF(N1137="nulová",J1137,0)</f>
        <v>0</v>
      </c>
      <c r="BJ1137" s="19" t="s">
        <v>83</v>
      </c>
      <c r="BK1137" s="146">
        <f>ROUND(I1137*H1137,2)</f>
        <v>0</v>
      </c>
      <c r="BL1137" s="19" t="s">
        <v>177</v>
      </c>
      <c r="BM1137" s="145" t="s">
        <v>1378</v>
      </c>
    </row>
    <row r="1138" spans="2:65" s="1" customFormat="1" ht="11">
      <c r="B1138" s="35"/>
      <c r="D1138" s="168" t="s">
        <v>206</v>
      </c>
      <c r="F1138" s="169" t="s">
        <v>1379</v>
      </c>
      <c r="I1138" s="170"/>
      <c r="L1138" s="35"/>
      <c r="M1138" s="171"/>
      <c r="T1138" s="56"/>
      <c r="AT1138" s="19" t="s">
        <v>206</v>
      </c>
      <c r="AU1138" s="19" t="s">
        <v>89</v>
      </c>
    </row>
    <row r="1139" spans="2:65" s="1" customFormat="1" ht="44.25" customHeight="1">
      <c r="B1139" s="35"/>
      <c r="C1139" s="134" t="s">
        <v>1380</v>
      </c>
      <c r="D1139" s="134" t="s">
        <v>172</v>
      </c>
      <c r="E1139" s="135" t="s">
        <v>1381</v>
      </c>
      <c r="F1139" s="136" t="s">
        <v>1382</v>
      </c>
      <c r="G1139" s="137" t="s">
        <v>253</v>
      </c>
      <c r="H1139" s="138">
        <v>346.90199999999999</v>
      </c>
      <c r="I1139" s="139"/>
      <c r="J1139" s="140">
        <f>ROUND(I1139*H1139,2)</f>
        <v>0</v>
      </c>
      <c r="K1139" s="136" t="s">
        <v>204</v>
      </c>
      <c r="L1139" s="35"/>
      <c r="M1139" s="141" t="s">
        <v>34</v>
      </c>
      <c r="N1139" s="142" t="s">
        <v>49</v>
      </c>
      <c r="P1139" s="143">
        <f>O1139*H1139</f>
        <v>0</v>
      </c>
      <c r="Q1139" s="143">
        <v>0</v>
      </c>
      <c r="R1139" s="143">
        <f>Q1139*H1139</f>
        <v>0</v>
      </c>
      <c r="S1139" s="143">
        <v>0</v>
      </c>
      <c r="T1139" s="144">
        <f>S1139*H1139</f>
        <v>0</v>
      </c>
      <c r="AR1139" s="145" t="s">
        <v>177</v>
      </c>
      <c r="AT1139" s="145" t="s">
        <v>172</v>
      </c>
      <c r="AU1139" s="145" t="s">
        <v>89</v>
      </c>
      <c r="AY1139" s="19" t="s">
        <v>169</v>
      </c>
      <c r="BE1139" s="146">
        <f>IF(N1139="základní",J1139,0)</f>
        <v>0</v>
      </c>
      <c r="BF1139" s="146">
        <f>IF(N1139="snížená",J1139,0)</f>
        <v>0</v>
      </c>
      <c r="BG1139" s="146">
        <f>IF(N1139="zákl. přenesená",J1139,0)</f>
        <v>0</v>
      </c>
      <c r="BH1139" s="146">
        <f>IF(N1139="sníž. přenesená",J1139,0)</f>
        <v>0</v>
      </c>
      <c r="BI1139" s="146">
        <f>IF(N1139="nulová",J1139,0)</f>
        <v>0</v>
      </c>
      <c r="BJ1139" s="19" t="s">
        <v>83</v>
      </c>
      <c r="BK1139" s="146">
        <f>ROUND(I1139*H1139,2)</f>
        <v>0</v>
      </c>
      <c r="BL1139" s="19" t="s">
        <v>177</v>
      </c>
      <c r="BM1139" s="145" t="s">
        <v>1383</v>
      </c>
    </row>
    <row r="1140" spans="2:65" s="1" customFormat="1" ht="11">
      <c r="B1140" s="35"/>
      <c r="D1140" s="168" t="s">
        <v>206</v>
      </c>
      <c r="F1140" s="169" t="s">
        <v>1384</v>
      </c>
      <c r="I1140" s="170"/>
      <c r="L1140" s="35"/>
      <c r="M1140" s="171"/>
      <c r="T1140" s="56"/>
      <c r="AT1140" s="19" t="s">
        <v>206</v>
      </c>
      <c r="AU1140" s="19" t="s">
        <v>89</v>
      </c>
    </row>
    <row r="1141" spans="2:65" s="13" customFormat="1" ht="12">
      <c r="B1141" s="154"/>
      <c r="D1141" s="148" t="s">
        <v>179</v>
      </c>
      <c r="E1141" s="155" t="s">
        <v>34</v>
      </c>
      <c r="F1141" s="156" t="s">
        <v>1385</v>
      </c>
      <c r="H1141" s="157">
        <v>346.90199999999999</v>
      </c>
      <c r="I1141" s="158"/>
      <c r="L1141" s="154"/>
      <c r="M1141" s="159"/>
      <c r="T1141" s="160"/>
      <c r="AT1141" s="155" t="s">
        <v>179</v>
      </c>
      <c r="AU1141" s="155" t="s">
        <v>89</v>
      </c>
      <c r="AV1141" s="13" t="s">
        <v>89</v>
      </c>
      <c r="AW1141" s="13" t="s">
        <v>39</v>
      </c>
      <c r="AX1141" s="13" t="s">
        <v>78</v>
      </c>
      <c r="AY1141" s="155" t="s">
        <v>169</v>
      </c>
    </row>
    <row r="1142" spans="2:65" s="14" customFormat="1" ht="12">
      <c r="B1142" s="161"/>
      <c r="D1142" s="148" t="s">
        <v>179</v>
      </c>
      <c r="E1142" s="162" t="s">
        <v>34</v>
      </c>
      <c r="F1142" s="163" t="s">
        <v>195</v>
      </c>
      <c r="H1142" s="164">
        <v>346.90199999999999</v>
      </c>
      <c r="I1142" s="165"/>
      <c r="L1142" s="161"/>
      <c r="M1142" s="166"/>
      <c r="T1142" s="167"/>
      <c r="AT1142" s="162" t="s">
        <v>179</v>
      </c>
      <c r="AU1142" s="162" t="s">
        <v>89</v>
      </c>
      <c r="AV1142" s="14" t="s">
        <v>177</v>
      </c>
      <c r="AW1142" s="14" t="s">
        <v>39</v>
      </c>
      <c r="AX1142" s="14" t="s">
        <v>83</v>
      </c>
      <c r="AY1142" s="162" t="s">
        <v>169</v>
      </c>
    </row>
    <row r="1143" spans="2:65" s="1" customFormat="1" ht="49" customHeight="1">
      <c r="B1143" s="35"/>
      <c r="C1143" s="134" t="s">
        <v>1386</v>
      </c>
      <c r="D1143" s="134" t="s">
        <v>172</v>
      </c>
      <c r="E1143" s="135" t="s">
        <v>1387</v>
      </c>
      <c r="F1143" s="136" t="s">
        <v>1388</v>
      </c>
      <c r="G1143" s="137" t="s">
        <v>253</v>
      </c>
      <c r="H1143" s="138">
        <v>72.97</v>
      </c>
      <c r="I1143" s="139"/>
      <c r="J1143" s="140">
        <f>ROUND(I1143*H1143,2)</f>
        <v>0</v>
      </c>
      <c r="K1143" s="136" t="s">
        <v>204</v>
      </c>
      <c r="L1143" s="35"/>
      <c r="M1143" s="141" t="s">
        <v>34</v>
      </c>
      <c r="N1143" s="142" t="s">
        <v>49</v>
      </c>
      <c r="P1143" s="143">
        <f>O1143*H1143</f>
        <v>0</v>
      </c>
      <c r="Q1143" s="143">
        <v>0</v>
      </c>
      <c r="R1143" s="143">
        <f>Q1143*H1143</f>
        <v>0</v>
      </c>
      <c r="S1143" s="143">
        <v>0</v>
      </c>
      <c r="T1143" s="144">
        <f>S1143*H1143</f>
        <v>0</v>
      </c>
      <c r="AR1143" s="145" t="s">
        <v>177</v>
      </c>
      <c r="AT1143" s="145" t="s">
        <v>172</v>
      </c>
      <c r="AU1143" s="145" t="s">
        <v>89</v>
      </c>
      <c r="AY1143" s="19" t="s">
        <v>169</v>
      </c>
      <c r="BE1143" s="146">
        <f>IF(N1143="základní",J1143,0)</f>
        <v>0</v>
      </c>
      <c r="BF1143" s="146">
        <f>IF(N1143="snížená",J1143,0)</f>
        <v>0</v>
      </c>
      <c r="BG1143" s="146">
        <f>IF(N1143="zákl. přenesená",J1143,0)</f>
        <v>0</v>
      </c>
      <c r="BH1143" s="146">
        <f>IF(N1143="sníž. přenesená",J1143,0)</f>
        <v>0</v>
      </c>
      <c r="BI1143" s="146">
        <f>IF(N1143="nulová",J1143,0)</f>
        <v>0</v>
      </c>
      <c r="BJ1143" s="19" t="s">
        <v>83</v>
      </c>
      <c r="BK1143" s="146">
        <f>ROUND(I1143*H1143,2)</f>
        <v>0</v>
      </c>
      <c r="BL1143" s="19" t="s">
        <v>177</v>
      </c>
      <c r="BM1143" s="145" t="s">
        <v>1389</v>
      </c>
    </row>
    <row r="1144" spans="2:65" s="1" customFormat="1" ht="11">
      <c r="B1144" s="35"/>
      <c r="D1144" s="168" t="s">
        <v>206</v>
      </c>
      <c r="F1144" s="169" t="s">
        <v>1390</v>
      </c>
      <c r="I1144" s="170"/>
      <c r="L1144" s="35"/>
      <c r="M1144" s="171"/>
      <c r="T1144" s="56"/>
      <c r="AT1144" s="19" t="s">
        <v>206</v>
      </c>
      <c r="AU1144" s="19" t="s">
        <v>89</v>
      </c>
    </row>
    <row r="1145" spans="2:65" s="13" customFormat="1" ht="12">
      <c r="B1145" s="154"/>
      <c r="D1145" s="148" t="s">
        <v>179</v>
      </c>
      <c r="E1145" s="155" t="s">
        <v>34</v>
      </c>
      <c r="F1145" s="156" t="s">
        <v>1391</v>
      </c>
      <c r="H1145" s="157">
        <v>72.97</v>
      </c>
      <c r="I1145" s="158"/>
      <c r="L1145" s="154"/>
      <c r="M1145" s="159"/>
      <c r="T1145" s="160"/>
      <c r="AT1145" s="155" t="s">
        <v>179</v>
      </c>
      <c r="AU1145" s="155" t="s">
        <v>89</v>
      </c>
      <c r="AV1145" s="13" t="s">
        <v>89</v>
      </c>
      <c r="AW1145" s="13" t="s">
        <v>39</v>
      </c>
      <c r="AX1145" s="13" t="s">
        <v>83</v>
      </c>
      <c r="AY1145" s="155" t="s">
        <v>169</v>
      </c>
    </row>
    <row r="1146" spans="2:65" s="1" customFormat="1" ht="24.25" customHeight="1">
      <c r="B1146" s="35"/>
      <c r="C1146" s="134" t="s">
        <v>1392</v>
      </c>
      <c r="D1146" s="134" t="s">
        <v>172</v>
      </c>
      <c r="E1146" s="135" t="s">
        <v>1393</v>
      </c>
      <c r="F1146" s="136" t="s">
        <v>1394</v>
      </c>
      <c r="G1146" s="137" t="s">
        <v>253</v>
      </c>
      <c r="H1146" s="138">
        <v>714.16399999999999</v>
      </c>
      <c r="I1146" s="139"/>
      <c r="J1146" s="140">
        <f>ROUND(I1146*H1146,2)</f>
        <v>0</v>
      </c>
      <c r="K1146" s="136" t="s">
        <v>204</v>
      </c>
      <c r="L1146" s="35"/>
      <c r="M1146" s="141" t="s">
        <v>34</v>
      </c>
      <c r="N1146" s="142" t="s">
        <v>49</v>
      </c>
      <c r="P1146" s="143">
        <f>O1146*H1146</f>
        <v>0</v>
      </c>
      <c r="Q1146" s="143">
        <v>0</v>
      </c>
      <c r="R1146" s="143">
        <f>Q1146*H1146</f>
        <v>0</v>
      </c>
      <c r="S1146" s="143">
        <v>0</v>
      </c>
      <c r="T1146" s="144">
        <f>S1146*H1146</f>
        <v>0</v>
      </c>
      <c r="AR1146" s="145" t="s">
        <v>177</v>
      </c>
      <c r="AT1146" s="145" t="s">
        <v>172</v>
      </c>
      <c r="AU1146" s="145" t="s">
        <v>89</v>
      </c>
      <c r="AY1146" s="19" t="s">
        <v>169</v>
      </c>
      <c r="BE1146" s="146">
        <f>IF(N1146="základní",J1146,0)</f>
        <v>0</v>
      </c>
      <c r="BF1146" s="146">
        <f>IF(N1146="snížená",J1146,0)</f>
        <v>0</v>
      </c>
      <c r="BG1146" s="146">
        <f>IF(N1146="zákl. přenesená",J1146,0)</f>
        <v>0</v>
      </c>
      <c r="BH1146" s="146">
        <f>IF(N1146="sníž. přenesená",J1146,0)</f>
        <v>0</v>
      </c>
      <c r="BI1146" s="146">
        <f>IF(N1146="nulová",J1146,0)</f>
        <v>0</v>
      </c>
      <c r="BJ1146" s="19" t="s">
        <v>83</v>
      </c>
      <c r="BK1146" s="146">
        <f>ROUND(I1146*H1146,2)</f>
        <v>0</v>
      </c>
      <c r="BL1146" s="19" t="s">
        <v>177</v>
      </c>
      <c r="BM1146" s="145" t="s">
        <v>1395</v>
      </c>
    </row>
    <row r="1147" spans="2:65" s="1" customFormat="1" ht="11">
      <c r="B1147" s="35"/>
      <c r="D1147" s="168" t="s">
        <v>206</v>
      </c>
      <c r="F1147" s="169" t="s">
        <v>1396</v>
      </c>
      <c r="I1147" s="170"/>
      <c r="L1147" s="35"/>
      <c r="M1147" s="171"/>
      <c r="T1147" s="56"/>
      <c r="AT1147" s="19" t="s">
        <v>206</v>
      </c>
      <c r="AU1147" s="19" t="s">
        <v>89</v>
      </c>
    </row>
    <row r="1148" spans="2:65" s="11" customFormat="1" ht="22.75" customHeight="1">
      <c r="B1148" s="122"/>
      <c r="D1148" s="123" t="s">
        <v>77</v>
      </c>
      <c r="E1148" s="132" t="s">
        <v>1397</v>
      </c>
      <c r="F1148" s="132" t="s">
        <v>1398</v>
      </c>
      <c r="I1148" s="125"/>
      <c r="J1148" s="133">
        <f>BK1148</f>
        <v>0</v>
      </c>
      <c r="L1148" s="122"/>
      <c r="M1148" s="127"/>
      <c r="P1148" s="128">
        <f>P1149</f>
        <v>0</v>
      </c>
      <c r="R1148" s="128">
        <f>R1149</f>
        <v>0</v>
      </c>
      <c r="T1148" s="129">
        <f>T1149</f>
        <v>0</v>
      </c>
      <c r="AR1148" s="123" t="s">
        <v>83</v>
      </c>
      <c r="AT1148" s="130" t="s">
        <v>77</v>
      </c>
      <c r="AU1148" s="130" t="s">
        <v>83</v>
      </c>
      <c r="AY1148" s="123" t="s">
        <v>169</v>
      </c>
      <c r="BK1148" s="131">
        <f>BK1149</f>
        <v>0</v>
      </c>
    </row>
    <row r="1149" spans="2:65" s="1" customFormat="1" ht="55.5" customHeight="1">
      <c r="B1149" s="35"/>
      <c r="C1149" s="134" t="s">
        <v>1399</v>
      </c>
      <c r="D1149" s="134" t="s">
        <v>172</v>
      </c>
      <c r="E1149" s="135" t="s">
        <v>1400</v>
      </c>
      <c r="F1149" s="136" t="s">
        <v>1401</v>
      </c>
      <c r="G1149" s="137" t="s">
        <v>253</v>
      </c>
      <c r="H1149" s="138">
        <v>757.09400000000005</v>
      </c>
      <c r="I1149" s="139"/>
      <c r="J1149" s="140">
        <f>ROUND(I1149*H1149,2)</f>
        <v>0</v>
      </c>
      <c r="K1149" s="136" t="s">
        <v>927</v>
      </c>
      <c r="L1149" s="35"/>
      <c r="M1149" s="141" t="s">
        <v>34</v>
      </c>
      <c r="N1149" s="142" t="s">
        <v>49</v>
      </c>
      <c r="P1149" s="143">
        <f>O1149*H1149</f>
        <v>0</v>
      </c>
      <c r="Q1149" s="143">
        <v>0</v>
      </c>
      <c r="R1149" s="143">
        <f>Q1149*H1149</f>
        <v>0</v>
      </c>
      <c r="S1149" s="143">
        <v>0</v>
      </c>
      <c r="T1149" s="144">
        <f>S1149*H1149</f>
        <v>0</v>
      </c>
      <c r="AR1149" s="145" t="s">
        <v>177</v>
      </c>
      <c r="AT1149" s="145" t="s">
        <v>172</v>
      </c>
      <c r="AU1149" s="145" t="s">
        <v>89</v>
      </c>
      <c r="AY1149" s="19" t="s">
        <v>169</v>
      </c>
      <c r="BE1149" s="146">
        <f>IF(N1149="základní",J1149,0)</f>
        <v>0</v>
      </c>
      <c r="BF1149" s="146">
        <f>IF(N1149="snížená",J1149,0)</f>
        <v>0</v>
      </c>
      <c r="BG1149" s="146">
        <f>IF(N1149="zákl. přenesená",J1149,0)</f>
        <v>0</v>
      </c>
      <c r="BH1149" s="146">
        <f>IF(N1149="sníž. přenesená",J1149,0)</f>
        <v>0</v>
      </c>
      <c r="BI1149" s="146">
        <f>IF(N1149="nulová",J1149,0)</f>
        <v>0</v>
      </c>
      <c r="BJ1149" s="19" t="s">
        <v>83</v>
      </c>
      <c r="BK1149" s="146">
        <f>ROUND(I1149*H1149,2)</f>
        <v>0</v>
      </c>
      <c r="BL1149" s="19" t="s">
        <v>177</v>
      </c>
      <c r="BM1149" s="145" t="s">
        <v>1402</v>
      </c>
    </row>
    <row r="1150" spans="2:65" s="11" customFormat="1" ht="26" customHeight="1">
      <c r="B1150" s="122"/>
      <c r="D1150" s="123" t="s">
        <v>77</v>
      </c>
      <c r="E1150" s="124" t="s">
        <v>1403</v>
      </c>
      <c r="F1150" s="124" t="s">
        <v>1404</v>
      </c>
      <c r="I1150" s="125"/>
      <c r="J1150" s="126">
        <f>BK1150</f>
        <v>0</v>
      </c>
      <c r="L1150" s="122"/>
      <c r="M1150" s="127"/>
      <c r="P1150" s="128">
        <f>P1151+P1181+P1191+P1280+P1291+P1339+P1421+P1504+P1590+P1593+P1938+P2018+P2106+P2122+P2187+P2309+P2321+P2348+P2512</f>
        <v>0</v>
      </c>
      <c r="R1150" s="128">
        <f>R1151+R1181+R1191+R1280+R1291+R1339+R1421+R1504+R1590+R1593+R1938+R2018+R2106+R2122+R2187+R2309+R2321+R2348+R2512</f>
        <v>113.91054335</v>
      </c>
      <c r="T1150" s="129">
        <f>T1151+T1181+T1191+T1280+T1291+T1339+T1421+T1504+T1590+T1593+T1938+T2018+T2106+T2122+T2187+T2309+T2321+T2348+T2512</f>
        <v>40.711605999999996</v>
      </c>
      <c r="AR1150" s="123" t="s">
        <v>89</v>
      </c>
      <c r="AT1150" s="130" t="s">
        <v>77</v>
      </c>
      <c r="AU1150" s="130" t="s">
        <v>78</v>
      </c>
      <c r="AY1150" s="123" t="s">
        <v>169</v>
      </c>
      <c r="BK1150" s="131">
        <f>BK1151+BK1181+BK1191+BK1280+BK1291+BK1339+BK1421+BK1504+BK1590+BK1593+BK1938+BK2018+BK2106+BK2122+BK2187+BK2309+BK2321+BK2348+BK2512</f>
        <v>0</v>
      </c>
    </row>
    <row r="1151" spans="2:65" s="11" customFormat="1" ht="22.75" customHeight="1">
      <c r="B1151" s="122"/>
      <c r="D1151" s="123" t="s">
        <v>77</v>
      </c>
      <c r="E1151" s="132" t="s">
        <v>1405</v>
      </c>
      <c r="F1151" s="132" t="s">
        <v>1406</v>
      </c>
      <c r="I1151" s="125"/>
      <c r="J1151" s="133">
        <f>BK1151</f>
        <v>0</v>
      </c>
      <c r="L1151" s="122"/>
      <c r="M1151" s="127"/>
      <c r="P1151" s="128">
        <f>SUM(P1152:P1180)</f>
        <v>0</v>
      </c>
      <c r="R1151" s="128">
        <f>SUM(R1152:R1180)</f>
        <v>0.80269719999999989</v>
      </c>
      <c r="T1151" s="129">
        <f>SUM(T1152:T1180)</f>
        <v>0</v>
      </c>
      <c r="AR1151" s="123" t="s">
        <v>89</v>
      </c>
      <c r="AT1151" s="130" t="s">
        <v>77</v>
      </c>
      <c r="AU1151" s="130" t="s">
        <v>83</v>
      </c>
      <c r="AY1151" s="123" t="s">
        <v>169</v>
      </c>
      <c r="BK1151" s="131">
        <f>SUM(BK1152:BK1180)</f>
        <v>0</v>
      </c>
    </row>
    <row r="1152" spans="2:65" s="1" customFormat="1" ht="24.25" customHeight="1">
      <c r="B1152" s="35"/>
      <c r="C1152" s="134" t="s">
        <v>1407</v>
      </c>
      <c r="D1152" s="134" t="s">
        <v>172</v>
      </c>
      <c r="E1152" s="135" t="s">
        <v>1408</v>
      </c>
      <c r="F1152" s="136" t="s">
        <v>1409</v>
      </c>
      <c r="G1152" s="137" t="s">
        <v>175</v>
      </c>
      <c r="H1152" s="138">
        <v>84.32</v>
      </c>
      <c r="I1152" s="139"/>
      <c r="J1152" s="140">
        <f>ROUND(I1152*H1152,2)</f>
        <v>0</v>
      </c>
      <c r="K1152" s="136" t="s">
        <v>204</v>
      </c>
      <c r="L1152" s="35"/>
      <c r="M1152" s="141" t="s">
        <v>34</v>
      </c>
      <c r="N1152" s="142" t="s">
        <v>49</v>
      </c>
      <c r="P1152" s="143">
        <f>O1152*H1152</f>
        <v>0</v>
      </c>
      <c r="Q1152" s="143">
        <v>4.0000000000000003E-5</v>
      </c>
      <c r="R1152" s="143">
        <f>Q1152*H1152</f>
        <v>3.3728E-3</v>
      </c>
      <c r="S1152" s="143">
        <v>0</v>
      </c>
      <c r="T1152" s="144">
        <f>S1152*H1152</f>
        <v>0</v>
      </c>
      <c r="AR1152" s="145" t="s">
        <v>270</v>
      </c>
      <c r="AT1152" s="145" t="s">
        <v>172</v>
      </c>
      <c r="AU1152" s="145" t="s">
        <v>89</v>
      </c>
      <c r="AY1152" s="19" t="s">
        <v>169</v>
      </c>
      <c r="BE1152" s="146">
        <f>IF(N1152="základní",J1152,0)</f>
        <v>0</v>
      </c>
      <c r="BF1152" s="146">
        <f>IF(N1152="snížená",J1152,0)</f>
        <v>0</v>
      </c>
      <c r="BG1152" s="146">
        <f>IF(N1152="zákl. přenesená",J1152,0)</f>
        <v>0</v>
      </c>
      <c r="BH1152" s="146">
        <f>IF(N1152="sníž. přenesená",J1152,0)</f>
        <v>0</v>
      </c>
      <c r="BI1152" s="146">
        <f>IF(N1152="nulová",J1152,0)</f>
        <v>0</v>
      </c>
      <c r="BJ1152" s="19" t="s">
        <v>83</v>
      </c>
      <c r="BK1152" s="146">
        <f>ROUND(I1152*H1152,2)</f>
        <v>0</v>
      </c>
      <c r="BL1152" s="19" t="s">
        <v>270</v>
      </c>
      <c r="BM1152" s="145" t="s">
        <v>1410</v>
      </c>
    </row>
    <row r="1153" spans="2:65" s="1" customFormat="1" ht="11">
      <c r="B1153" s="35"/>
      <c r="D1153" s="168" t="s">
        <v>206</v>
      </c>
      <c r="F1153" s="169" t="s">
        <v>1411</v>
      </c>
      <c r="I1153" s="170"/>
      <c r="L1153" s="35"/>
      <c r="M1153" s="171"/>
      <c r="T1153" s="56"/>
      <c r="AT1153" s="19" t="s">
        <v>206</v>
      </c>
      <c r="AU1153" s="19" t="s">
        <v>89</v>
      </c>
    </row>
    <row r="1154" spans="2:65" s="12" customFormat="1" ht="12">
      <c r="B1154" s="147"/>
      <c r="D1154" s="148" t="s">
        <v>179</v>
      </c>
      <c r="E1154" s="149" t="s">
        <v>34</v>
      </c>
      <c r="F1154" s="150" t="s">
        <v>1412</v>
      </c>
      <c r="H1154" s="149" t="s">
        <v>34</v>
      </c>
      <c r="I1154" s="151"/>
      <c r="L1154" s="147"/>
      <c r="M1154" s="152"/>
      <c r="T1154" s="153"/>
      <c r="AT1154" s="149" t="s">
        <v>179</v>
      </c>
      <c r="AU1154" s="149" t="s">
        <v>89</v>
      </c>
      <c r="AV1154" s="12" t="s">
        <v>83</v>
      </c>
      <c r="AW1154" s="12" t="s">
        <v>39</v>
      </c>
      <c r="AX1154" s="12" t="s">
        <v>78</v>
      </c>
      <c r="AY1154" s="149" t="s">
        <v>169</v>
      </c>
    </row>
    <row r="1155" spans="2:65" s="13" customFormat="1" ht="12">
      <c r="B1155" s="154"/>
      <c r="D1155" s="148" t="s">
        <v>179</v>
      </c>
      <c r="E1155" s="155" t="s">
        <v>34</v>
      </c>
      <c r="F1155" s="156" t="s">
        <v>1413</v>
      </c>
      <c r="H1155" s="157">
        <v>84.32</v>
      </c>
      <c r="I1155" s="158"/>
      <c r="L1155" s="154"/>
      <c r="M1155" s="159"/>
      <c r="T1155" s="160"/>
      <c r="AT1155" s="155" t="s">
        <v>179</v>
      </c>
      <c r="AU1155" s="155" t="s">
        <v>89</v>
      </c>
      <c r="AV1155" s="13" t="s">
        <v>89</v>
      </c>
      <c r="AW1155" s="13" t="s">
        <v>39</v>
      </c>
      <c r="AX1155" s="13" t="s">
        <v>78</v>
      </c>
      <c r="AY1155" s="155" t="s">
        <v>169</v>
      </c>
    </row>
    <row r="1156" spans="2:65" s="14" customFormat="1" ht="12">
      <c r="B1156" s="161"/>
      <c r="D1156" s="148" t="s">
        <v>179</v>
      </c>
      <c r="E1156" s="162" t="s">
        <v>34</v>
      </c>
      <c r="F1156" s="163" t="s">
        <v>195</v>
      </c>
      <c r="H1156" s="164">
        <v>84.32</v>
      </c>
      <c r="I1156" s="165"/>
      <c r="L1156" s="161"/>
      <c r="M1156" s="166"/>
      <c r="T1156" s="167"/>
      <c r="AT1156" s="162" t="s">
        <v>179</v>
      </c>
      <c r="AU1156" s="162" t="s">
        <v>89</v>
      </c>
      <c r="AV1156" s="14" t="s">
        <v>177</v>
      </c>
      <c r="AW1156" s="14" t="s">
        <v>39</v>
      </c>
      <c r="AX1156" s="14" t="s">
        <v>83</v>
      </c>
      <c r="AY1156" s="162" t="s">
        <v>169</v>
      </c>
    </row>
    <row r="1157" spans="2:65" s="1" customFormat="1" ht="24.25" customHeight="1">
      <c r="B1157" s="35"/>
      <c r="C1157" s="172" t="s">
        <v>1414</v>
      </c>
      <c r="D1157" s="172" t="s">
        <v>288</v>
      </c>
      <c r="E1157" s="173" t="s">
        <v>1415</v>
      </c>
      <c r="F1157" s="174" t="s">
        <v>1416</v>
      </c>
      <c r="G1157" s="175" t="s">
        <v>175</v>
      </c>
      <c r="H1157" s="176">
        <v>102.955</v>
      </c>
      <c r="I1157" s="177"/>
      <c r="J1157" s="178">
        <f>ROUND(I1157*H1157,2)</f>
        <v>0</v>
      </c>
      <c r="K1157" s="174" t="s">
        <v>204</v>
      </c>
      <c r="L1157" s="179"/>
      <c r="M1157" s="180" t="s">
        <v>34</v>
      </c>
      <c r="N1157" s="181" t="s">
        <v>49</v>
      </c>
      <c r="P1157" s="143">
        <f>O1157*H1157</f>
        <v>0</v>
      </c>
      <c r="Q1157" s="143">
        <v>5.0000000000000001E-4</v>
      </c>
      <c r="R1157" s="143">
        <f>Q1157*H1157</f>
        <v>5.1477500000000002E-2</v>
      </c>
      <c r="S1157" s="143">
        <v>0</v>
      </c>
      <c r="T1157" s="144">
        <f>S1157*H1157</f>
        <v>0</v>
      </c>
      <c r="AR1157" s="145" t="s">
        <v>381</v>
      </c>
      <c r="AT1157" s="145" t="s">
        <v>288</v>
      </c>
      <c r="AU1157" s="145" t="s">
        <v>89</v>
      </c>
      <c r="AY1157" s="19" t="s">
        <v>169</v>
      </c>
      <c r="BE1157" s="146">
        <f>IF(N1157="základní",J1157,0)</f>
        <v>0</v>
      </c>
      <c r="BF1157" s="146">
        <f>IF(N1157="snížená",J1157,0)</f>
        <v>0</v>
      </c>
      <c r="BG1157" s="146">
        <f>IF(N1157="zákl. přenesená",J1157,0)</f>
        <v>0</v>
      </c>
      <c r="BH1157" s="146">
        <f>IF(N1157="sníž. přenesená",J1157,0)</f>
        <v>0</v>
      </c>
      <c r="BI1157" s="146">
        <f>IF(N1157="nulová",J1157,0)</f>
        <v>0</v>
      </c>
      <c r="BJ1157" s="19" t="s">
        <v>83</v>
      </c>
      <c r="BK1157" s="146">
        <f>ROUND(I1157*H1157,2)</f>
        <v>0</v>
      </c>
      <c r="BL1157" s="19" t="s">
        <v>270</v>
      </c>
      <c r="BM1157" s="145" t="s">
        <v>1417</v>
      </c>
    </row>
    <row r="1158" spans="2:65" s="13" customFormat="1" ht="12">
      <c r="B1158" s="154"/>
      <c r="D1158" s="148" t="s">
        <v>179</v>
      </c>
      <c r="E1158" s="155" t="s">
        <v>34</v>
      </c>
      <c r="F1158" s="156" t="s">
        <v>1418</v>
      </c>
      <c r="H1158" s="157">
        <v>102.955</v>
      </c>
      <c r="I1158" s="158"/>
      <c r="L1158" s="154"/>
      <c r="M1158" s="159"/>
      <c r="T1158" s="160"/>
      <c r="AT1158" s="155" t="s">
        <v>179</v>
      </c>
      <c r="AU1158" s="155" t="s">
        <v>89</v>
      </c>
      <c r="AV1158" s="13" t="s">
        <v>89</v>
      </c>
      <c r="AW1158" s="13" t="s">
        <v>39</v>
      </c>
      <c r="AX1158" s="13" t="s">
        <v>83</v>
      </c>
      <c r="AY1158" s="155" t="s">
        <v>169</v>
      </c>
    </row>
    <row r="1159" spans="2:65" s="1" customFormat="1" ht="37.75" customHeight="1">
      <c r="B1159" s="35"/>
      <c r="C1159" s="134" t="s">
        <v>1419</v>
      </c>
      <c r="D1159" s="134" t="s">
        <v>172</v>
      </c>
      <c r="E1159" s="135" t="s">
        <v>1420</v>
      </c>
      <c r="F1159" s="136" t="s">
        <v>1421</v>
      </c>
      <c r="G1159" s="137" t="s">
        <v>175</v>
      </c>
      <c r="H1159" s="138">
        <v>9.8000000000000007</v>
      </c>
      <c r="I1159" s="139"/>
      <c r="J1159" s="140">
        <f>ROUND(I1159*H1159,2)</f>
        <v>0</v>
      </c>
      <c r="K1159" s="136" t="s">
        <v>204</v>
      </c>
      <c r="L1159" s="35"/>
      <c r="M1159" s="141" t="s">
        <v>34</v>
      </c>
      <c r="N1159" s="142" t="s">
        <v>49</v>
      </c>
      <c r="P1159" s="143">
        <f>O1159*H1159</f>
        <v>0</v>
      </c>
      <c r="Q1159" s="143">
        <v>3.0000000000000001E-5</v>
      </c>
      <c r="R1159" s="143">
        <f>Q1159*H1159</f>
        <v>2.9400000000000004E-4</v>
      </c>
      <c r="S1159" s="143">
        <v>0</v>
      </c>
      <c r="T1159" s="144">
        <f>S1159*H1159</f>
        <v>0</v>
      </c>
      <c r="AR1159" s="145" t="s">
        <v>270</v>
      </c>
      <c r="AT1159" s="145" t="s">
        <v>172</v>
      </c>
      <c r="AU1159" s="145" t="s">
        <v>89</v>
      </c>
      <c r="AY1159" s="19" t="s">
        <v>169</v>
      </c>
      <c r="BE1159" s="146">
        <f>IF(N1159="základní",J1159,0)</f>
        <v>0</v>
      </c>
      <c r="BF1159" s="146">
        <f>IF(N1159="snížená",J1159,0)</f>
        <v>0</v>
      </c>
      <c r="BG1159" s="146">
        <f>IF(N1159="zákl. přenesená",J1159,0)</f>
        <v>0</v>
      </c>
      <c r="BH1159" s="146">
        <f>IF(N1159="sníž. přenesená",J1159,0)</f>
        <v>0</v>
      </c>
      <c r="BI1159" s="146">
        <f>IF(N1159="nulová",J1159,0)</f>
        <v>0</v>
      </c>
      <c r="BJ1159" s="19" t="s">
        <v>83</v>
      </c>
      <c r="BK1159" s="146">
        <f>ROUND(I1159*H1159,2)</f>
        <v>0</v>
      </c>
      <c r="BL1159" s="19" t="s">
        <v>270</v>
      </c>
      <c r="BM1159" s="145" t="s">
        <v>1422</v>
      </c>
    </row>
    <row r="1160" spans="2:65" s="1" customFormat="1" ht="11">
      <c r="B1160" s="35"/>
      <c r="D1160" s="168" t="s">
        <v>206</v>
      </c>
      <c r="F1160" s="169" t="s">
        <v>1423</v>
      </c>
      <c r="I1160" s="170"/>
      <c r="L1160" s="35"/>
      <c r="M1160" s="171"/>
      <c r="T1160" s="56"/>
      <c r="AT1160" s="19" t="s">
        <v>206</v>
      </c>
      <c r="AU1160" s="19" t="s">
        <v>89</v>
      </c>
    </row>
    <row r="1161" spans="2:65" s="12" customFormat="1" ht="12">
      <c r="B1161" s="147"/>
      <c r="D1161" s="148" t="s">
        <v>179</v>
      </c>
      <c r="E1161" s="149" t="s">
        <v>34</v>
      </c>
      <c r="F1161" s="150" t="s">
        <v>1424</v>
      </c>
      <c r="H1161" s="149" t="s">
        <v>34</v>
      </c>
      <c r="I1161" s="151"/>
      <c r="L1161" s="147"/>
      <c r="M1161" s="152"/>
      <c r="T1161" s="153"/>
      <c r="AT1161" s="149" t="s">
        <v>179</v>
      </c>
      <c r="AU1161" s="149" t="s">
        <v>89</v>
      </c>
      <c r="AV1161" s="12" t="s">
        <v>83</v>
      </c>
      <c r="AW1161" s="12" t="s">
        <v>39</v>
      </c>
      <c r="AX1161" s="12" t="s">
        <v>78</v>
      </c>
      <c r="AY1161" s="149" t="s">
        <v>169</v>
      </c>
    </row>
    <row r="1162" spans="2:65" s="13" customFormat="1" ht="12">
      <c r="B1162" s="154"/>
      <c r="D1162" s="148" t="s">
        <v>179</v>
      </c>
      <c r="E1162" s="155" t="s">
        <v>34</v>
      </c>
      <c r="F1162" s="156" t="s">
        <v>1425</v>
      </c>
      <c r="H1162" s="157">
        <v>9.8000000000000007</v>
      </c>
      <c r="I1162" s="158"/>
      <c r="L1162" s="154"/>
      <c r="M1162" s="159"/>
      <c r="T1162" s="160"/>
      <c r="AT1162" s="155" t="s">
        <v>179</v>
      </c>
      <c r="AU1162" s="155" t="s">
        <v>89</v>
      </c>
      <c r="AV1162" s="13" t="s">
        <v>89</v>
      </c>
      <c r="AW1162" s="13" t="s">
        <v>39</v>
      </c>
      <c r="AX1162" s="13" t="s">
        <v>83</v>
      </c>
      <c r="AY1162" s="155" t="s">
        <v>169</v>
      </c>
    </row>
    <row r="1163" spans="2:65" s="1" customFormat="1" ht="21.75" customHeight="1">
      <c r="B1163" s="35"/>
      <c r="C1163" s="172" t="s">
        <v>1426</v>
      </c>
      <c r="D1163" s="172" t="s">
        <v>288</v>
      </c>
      <c r="E1163" s="173" t="s">
        <v>1427</v>
      </c>
      <c r="F1163" s="174" t="s">
        <v>1428</v>
      </c>
      <c r="G1163" s="175" t="s">
        <v>175</v>
      </c>
      <c r="H1163" s="176">
        <v>11.422000000000001</v>
      </c>
      <c r="I1163" s="177"/>
      <c r="J1163" s="178">
        <f>ROUND(I1163*H1163,2)</f>
        <v>0</v>
      </c>
      <c r="K1163" s="174" t="s">
        <v>204</v>
      </c>
      <c r="L1163" s="179"/>
      <c r="M1163" s="180" t="s">
        <v>34</v>
      </c>
      <c r="N1163" s="181" t="s">
        <v>49</v>
      </c>
      <c r="P1163" s="143">
        <f>O1163*H1163</f>
        <v>0</v>
      </c>
      <c r="Q1163" s="143">
        <v>2.0999999999999999E-3</v>
      </c>
      <c r="R1163" s="143">
        <f>Q1163*H1163</f>
        <v>2.3986199999999999E-2</v>
      </c>
      <c r="S1163" s="143">
        <v>0</v>
      </c>
      <c r="T1163" s="144">
        <f>S1163*H1163</f>
        <v>0</v>
      </c>
      <c r="AR1163" s="145" t="s">
        <v>381</v>
      </c>
      <c r="AT1163" s="145" t="s">
        <v>288</v>
      </c>
      <c r="AU1163" s="145" t="s">
        <v>89</v>
      </c>
      <c r="AY1163" s="19" t="s">
        <v>169</v>
      </c>
      <c r="BE1163" s="146">
        <f>IF(N1163="základní",J1163,0)</f>
        <v>0</v>
      </c>
      <c r="BF1163" s="146">
        <f>IF(N1163="snížená",J1163,0)</f>
        <v>0</v>
      </c>
      <c r="BG1163" s="146">
        <f>IF(N1163="zákl. přenesená",J1163,0)</f>
        <v>0</v>
      </c>
      <c r="BH1163" s="146">
        <f>IF(N1163="sníž. přenesená",J1163,0)</f>
        <v>0</v>
      </c>
      <c r="BI1163" s="146">
        <f>IF(N1163="nulová",J1163,0)</f>
        <v>0</v>
      </c>
      <c r="BJ1163" s="19" t="s">
        <v>83</v>
      </c>
      <c r="BK1163" s="146">
        <f>ROUND(I1163*H1163,2)</f>
        <v>0</v>
      </c>
      <c r="BL1163" s="19" t="s">
        <v>270</v>
      </c>
      <c r="BM1163" s="145" t="s">
        <v>1429</v>
      </c>
    </row>
    <row r="1164" spans="2:65" s="13" customFormat="1" ht="12">
      <c r="B1164" s="154"/>
      <c r="D1164" s="148" t="s">
        <v>179</v>
      </c>
      <c r="E1164" s="155" t="s">
        <v>34</v>
      </c>
      <c r="F1164" s="156" t="s">
        <v>1430</v>
      </c>
      <c r="H1164" s="157">
        <v>11.422000000000001</v>
      </c>
      <c r="I1164" s="158"/>
      <c r="L1164" s="154"/>
      <c r="M1164" s="159"/>
      <c r="T1164" s="160"/>
      <c r="AT1164" s="155" t="s">
        <v>179</v>
      </c>
      <c r="AU1164" s="155" t="s">
        <v>89</v>
      </c>
      <c r="AV1164" s="13" t="s">
        <v>89</v>
      </c>
      <c r="AW1164" s="13" t="s">
        <v>39</v>
      </c>
      <c r="AX1164" s="13" t="s">
        <v>83</v>
      </c>
      <c r="AY1164" s="155" t="s">
        <v>169</v>
      </c>
    </row>
    <row r="1165" spans="2:65" s="1" customFormat="1" ht="62.75" customHeight="1">
      <c r="B1165" s="35"/>
      <c r="C1165" s="134" t="s">
        <v>1431</v>
      </c>
      <c r="D1165" s="134" t="s">
        <v>172</v>
      </c>
      <c r="E1165" s="135" t="s">
        <v>1432</v>
      </c>
      <c r="F1165" s="136" t="s">
        <v>1433</v>
      </c>
      <c r="G1165" s="137" t="s">
        <v>175</v>
      </c>
      <c r="H1165" s="138">
        <v>244.72</v>
      </c>
      <c r="I1165" s="139"/>
      <c r="J1165" s="140">
        <f>ROUND(I1165*H1165,2)</f>
        <v>0</v>
      </c>
      <c r="K1165" s="136" t="s">
        <v>204</v>
      </c>
      <c r="L1165" s="35"/>
      <c r="M1165" s="141" t="s">
        <v>34</v>
      </c>
      <c r="N1165" s="142" t="s">
        <v>49</v>
      </c>
      <c r="P1165" s="143">
        <f>O1165*H1165</f>
        <v>0</v>
      </c>
      <c r="Q1165" s="143">
        <v>0</v>
      </c>
      <c r="R1165" s="143">
        <f>Q1165*H1165</f>
        <v>0</v>
      </c>
      <c r="S1165" s="143">
        <v>0</v>
      </c>
      <c r="T1165" s="144">
        <f>S1165*H1165</f>
        <v>0</v>
      </c>
      <c r="AR1165" s="145" t="s">
        <v>270</v>
      </c>
      <c r="AT1165" s="145" t="s">
        <v>172</v>
      </c>
      <c r="AU1165" s="145" t="s">
        <v>89</v>
      </c>
      <c r="AY1165" s="19" t="s">
        <v>169</v>
      </c>
      <c r="BE1165" s="146">
        <f>IF(N1165="základní",J1165,0)</f>
        <v>0</v>
      </c>
      <c r="BF1165" s="146">
        <f>IF(N1165="snížená",J1165,0)</f>
        <v>0</v>
      </c>
      <c r="BG1165" s="146">
        <f>IF(N1165="zákl. přenesená",J1165,0)</f>
        <v>0</v>
      </c>
      <c r="BH1165" s="146">
        <f>IF(N1165="sníž. přenesená",J1165,0)</f>
        <v>0</v>
      </c>
      <c r="BI1165" s="146">
        <f>IF(N1165="nulová",J1165,0)</f>
        <v>0</v>
      </c>
      <c r="BJ1165" s="19" t="s">
        <v>83</v>
      </c>
      <c r="BK1165" s="146">
        <f>ROUND(I1165*H1165,2)</f>
        <v>0</v>
      </c>
      <c r="BL1165" s="19" t="s">
        <v>270</v>
      </c>
      <c r="BM1165" s="145" t="s">
        <v>1434</v>
      </c>
    </row>
    <row r="1166" spans="2:65" s="1" customFormat="1" ht="11">
      <c r="B1166" s="35"/>
      <c r="D1166" s="168" t="s">
        <v>206</v>
      </c>
      <c r="F1166" s="169" t="s">
        <v>1435</v>
      </c>
      <c r="I1166" s="170"/>
      <c r="L1166" s="35"/>
      <c r="M1166" s="171"/>
      <c r="T1166" s="56"/>
      <c r="AT1166" s="19" t="s">
        <v>206</v>
      </c>
      <c r="AU1166" s="19" t="s">
        <v>89</v>
      </c>
    </row>
    <row r="1167" spans="2:65" s="12" customFormat="1" ht="12">
      <c r="B1167" s="147"/>
      <c r="D1167" s="148" t="s">
        <v>179</v>
      </c>
      <c r="E1167" s="149" t="s">
        <v>34</v>
      </c>
      <c r="F1167" s="150" t="s">
        <v>285</v>
      </c>
      <c r="H1167" s="149" t="s">
        <v>34</v>
      </c>
      <c r="I1167" s="151"/>
      <c r="L1167" s="147"/>
      <c r="M1167" s="152"/>
      <c r="T1167" s="153"/>
      <c r="AT1167" s="149" t="s">
        <v>179</v>
      </c>
      <c r="AU1167" s="149" t="s">
        <v>89</v>
      </c>
      <c r="AV1167" s="12" t="s">
        <v>83</v>
      </c>
      <c r="AW1167" s="12" t="s">
        <v>39</v>
      </c>
      <c r="AX1167" s="12" t="s">
        <v>78</v>
      </c>
      <c r="AY1167" s="149" t="s">
        <v>169</v>
      </c>
    </row>
    <row r="1168" spans="2:65" s="13" customFormat="1" ht="12">
      <c r="B1168" s="154"/>
      <c r="D1168" s="148" t="s">
        <v>179</v>
      </c>
      <c r="E1168" s="155" t="s">
        <v>34</v>
      </c>
      <c r="F1168" s="156" t="s">
        <v>1436</v>
      </c>
      <c r="H1168" s="157">
        <v>244.72</v>
      </c>
      <c r="I1168" s="158"/>
      <c r="L1168" s="154"/>
      <c r="M1168" s="159"/>
      <c r="T1168" s="160"/>
      <c r="AT1168" s="155" t="s">
        <v>179</v>
      </c>
      <c r="AU1168" s="155" t="s">
        <v>89</v>
      </c>
      <c r="AV1168" s="13" t="s">
        <v>89</v>
      </c>
      <c r="AW1168" s="13" t="s">
        <v>39</v>
      </c>
      <c r="AX1168" s="13" t="s">
        <v>78</v>
      </c>
      <c r="AY1168" s="155" t="s">
        <v>169</v>
      </c>
    </row>
    <row r="1169" spans="2:65" s="14" customFormat="1" ht="12">
      <c r="B1169" s="161"/>
      <c r="D1169" s="148" t="s">
        <v>179</v>
      </c>
      <c r="E1169" s="162" t="s">
        <v>34</v>
      </c>
      <c r="F1169" s="163" t="s">
        <v>195</v>
      </c>
      <c r="H1169" s="164">
        <v>244.72</v>
      </c>
      <c r="I1169" s="165"/>
      <c r="L1169" s="161"/>
      <c r="M1169" s="166"/>
      <c r="T1169" s="167"/>
      <c r="AT1169" s="162" t="s">
        <v>179</v>
      </c>
      <c r="AU1169" s="162" t="s">
        <v>89</v>
      </c>
      <c r="AV1169" s="14" t="s">
        <v>177</v>
      </c>
      <c r="AW1169" s="14" t="s">
        <v>39</v>
      </c>
      <c r="AX1169" s="14" t="s">
        <v>83</v>
      </c>
      <c r="AY1169" s="162" t="s">
        <v>169</v>
      </c>
    </row>
    <row r="1170" spans="2:65" s="1" customFormat="1" ht="21.75" customHeight="1">
      <c r="B1170" s="35"/>
      <c r="C1170" s="172" t="s">
        <v>1437</v>
      </c>
      <c r="D1170" s="172" t="s">
        <v>288</v>
      </c>
      <c r="E1170" s="173" t="s">
        <v>1427</v>
      </c>
      <c r="F1170" s="174" t="s">
        <v>1428</v>
      </c>
      <c r="G1170" s="175" t="s">
        <v>175</v>
      </c>
      <c r="H1170" s="176">
        <v>313.74299999999999</v>
      </c>
      <c r="I1170" s="177"/>
      <c r="J1170" s="178">
        <f>ROUND(I1170*H1170,2)</f>
        <v>0</v>
      </c>
      <c r="K1170" s="174" t="s">
        <v>204</v>
      </c>
      <c r="L1170" s="179"/>
      <c r="M1170" s="180" t="s">
        <v>34</v>
      </c>
      <c r="N1170" s="181" t="s">
        <v>49</v>
      </c>
      <c r="P1170" s="143">
        <f>O1170*H1170</f>
        <v>0</v>
      </c>
      <c r="Q1170" s="143">
        <v>2.0999999999999999E-3</v>
      </c>
      <c r="R1170" s="143">
        <f>Q1170*H1170</f>
        <v>0.65886029999999995</v>
      </c>
      <c r="S1170" s="143">
        <v>0</v>
      </c>
      <c r="T1170" s="144">
        <f>S1170*H1170</f>
        <v>0</v>
      </c>
      <c r="AR1170" s="145" t="s">
        <v>381</v>
      </c>
      <c r="AT1170" s="145" t="s">
        <v>288</v>
      </c>
      <c r="AU1170" s="145" t="s">
        <v>89</v>
      </c>
      <c r="AY1170" s="19" t="s">
        <v>169</v>
      </c>
      <c r="BE1170" s="146">
        <f>IF(N1170="základní",J1170,0)</f>
        <v>0</v>
      </c>
      <c r="BF1170" s="146">
        <f>IF(N1170="snížená",J1170,0)</f>
        <v>0</v>
      </c>
      <c r="BG1170" s="146">
        <f>IF(N1170="zákl. přenesená",J1170,0)</f>
        <v>0</v>
      </c>
      <c r="BH1170" s="146">
        <f>IF(N1170="sníž. přenesená",J1170,0)</f>
        <v>0</v>
      </c>
      <c r="BI1170" s="146">
        <f>IF(N1170="nulová",J1170,0)</f>
        <v>0</v>
      </c>
      <c r="BJ1170" s="19" t="s">
        <v>83</v>
      </c>
      <c r="BK1170" s="146">
        <f>ROUND(I1170*H1170,2)</f>
        <v>0</v>
      </c>
      <c r="BL1170" s="19" t="s">
        <v>270</v>
      </c>
      <c r="BM1170" s="145" t="s">
        <v>1438</v>
      </c>
    </row>
    <row r="1171" spans="2:65" s="13" customFormat="1" ht="12">
      <c r="B1171" s="154"/>
      <c r="D1171" s="148" t="s">
        <v>179</v>
      </c>
      <c r="E1171" s="155" t="s">
        <v>34</v>
      </c>
      <c r="F1171" s="156" t="s">
        <v>1439</v>
      </c>
      <c r="H1171" s="157">
        <v>269.19200000000001</v>
      </c>
      <c r="I1171" s="158"/>
      <c r="L1171" s="154"/>
      <c r="M1171" s="159"/>
      <c r="T1171" s="160"/>
      <c r="AT1171" s="155" t="s">
        <v>179</v>
      </c>
      <c r="AU1171" s="155" t="s">
        <v>89</v>
      </c>
      <c r="AV1171" s="13" t="s">
        <v>89</v>
      </c>
      <c r="AW1171" s="13" t="s">
        <v>39</v>
      </c>
      <c r="AX1171" s="13" t="s">
        <v>78</v>
      </c>
      <c r="AY1171" s="155" t="s">
        <v>169</v>
      </c>
    </row>
    <row r="1172" spans="2:65" s="12" customFormat="1" ht="12">
      <c r="B1172" s="147"/>
      <c r="D1172" s="148" t="s">
        <v>179</v>
      </c>
      <c r="E1172" s="149" t="s">
        <v>34</v>
      </c>
      <c r="F1172" s="150" t="s">
        <v>1440</v>
      </c>
      <c r="H1172" s="149" t="s">
        <v>34</v>
      </c>
      <c r="I1172" s="151"/>
      <c r="L1172" s="147"/>
      <c r="M1172" s="152"/>
      <c r="T1172" s="153"/>
      <c r="AT1172" s="149" t="s">
        <v>179</v>
      </c>
      <c r="AU1172" s="149" t="s">
        <v>89</v>
      </c>
      <c r="AV1172" s="12" t="s">
        <v>83</v>
      </c>
      <c r="AW1172" s="12" t="s">
        <v>39</v>
      </c>
      <c r="AX1172" s="12" t="s">
        <v>78</v>
      </c>
      <c r="AY1172" s="149" t="s">
        <v>169</v>
      </c>
    </row>
    <row r="1173" spans="2:65" s="14" customFormat="1" ht="12">
      <c r="B1173" s="161"/>
      <c r="D1173" s="148" t="s">
        <v>179</v>
      </c>
      <c r="E1173" s="162" t="s">
        <v>34</v>
      </c>
      <c r="F1173" s="163" t="s">
        <v>195</v>
      </c>
      <c r="H1173" s="164">
        <v>269.19200000000001</v>
      </c>
      <c r="I1173" s="165"/>
      <c r="L1173" s="161"/>
      <c r="M1173" s="166"/>
      <c r="T1173" s="167"/>
      <c r="AT1173" s="162" t="s">
        <v>179</v>
      </c>
      <c r="AU1173" s="162" t="s">
        <v>89</v>
      </c>
      <c r="AV1173" s="14" t="s">
        <v>177</v>
      </c>
      <c r="AW1173" s="14" t="s">
        <v>39</v>
      </c>
      <c r="AX1173" s="14" t="s">
        <v>78</v>
      </c>
      <c r="AY1173" s="162" t="s">
        <v>169</v>
      </c>
    </row>
    <row r="1174" spans="2:65" s="13" customFormat="1" ht="12">
      <c r="B1174" s="154"/>
      <c r="D1174" s="148" t="s">
        <v>179</v>
      </c>
      <c r="E1174" s="155" t="s">
        <v>34</v>
      </c>
      <c r="F1174" s="156" t="s">
        <v>1441</v>
      </c>
      <c r="H1174" s="157">
        <v>313.74299999999999</v>
      </c>
      <c r="I1174" s="158"/>
      <c r="L1174" s="154"/>
      <c r="M1174" s="159"/>
      <c r="T1174" s="160"/>
      <c r="AT1174" s="155" t="s">
        <v>179</v>
      </c>
      <c r="AU1174" s="155" t="s">
        <v>89</v>
      </c>
      <c r="AV1174" s="13" t="s">
        <v>89</v>
      </c>
      <c r="AW1174" s="13" t="s">
        <v>39</v>
      </c>
      <c r="AX1174" s="13" t="s">
        <v>83</v>
      </c>
      <c r="AY1174" s="155" t="s">
        <v>169</v>
      </c>
    </row>
    <row r="1175" spans="2:65" s="1" customFormat="1" ht="24.25" customHeight="1">
      <c r="B1175" s="35"/>
      <c r="C1175" s="172" t="s">
        <v>1442</v>
      </c>
      <c r="D1175" s="172" t="s">
        <v>288</v>
      </c>
      <c r="E1175" s="173" t="s">
        <v>1443</v>
      </c>
      <c r="F1175" s="174" t="s">
        <v>1444</v>
      </c>
      <c r="G1175" s="175" t="s">
        <v>175</v>
      </c>
      <c r="H1175" s="176">
        <v>17.974</v>
      </c>
      <c r="I1175" s="177"/>
      <c r="J1175" s="178">
        <f>ROUND(I1175*H1175,2)</f>
        <v>0</v>
      </c>
      <c r="K1175" s="174" t="s">
        <v>204</v>
      </c>
      <c r="L1175" s="179"/>
      <c r="M1175" s="180" t="s">
        <v>34</v>
      </c>
      <c r="N1175" s="181" t="s">
        <v>49</v>
      </c>
      <c r="P1175" s="143">
        <f>O1175*H1175</f>
        <v>0</v>
      </c>
      <c r="Q1175" s="143">
        <v>3.5999999999999999E-3</v>
      </c>
      <c r="R1175" s="143">
        <f>Q1175*H1175</f>
        <v>6.4706399999999997E-2</v>
      </c>
      <c r="S1175" s="143">
        <v>0</v>
      </c>
      <c r="T1175" s="144">
        <f>S1175*H1175</f>
        <v>0</v>
      </c>
      <c r="AR1175" s="145" t="s">
        <v>381</v>
      </c>
      <c r="AT1175" s="145" t="s">
        <v>288</v>
      </c>
      <c r="AU1175" s="145" t="s">
        <v>89</v>
      </c>
      <c r="AY1175" s="19" t="s">
        <v>169</v>
      </c>
      <c r="BE1175" s="146">
        <f>IF(N1175="základní",J1175,0)</f>
        <v>0</v>
      </c>
      <c r="BF1175" s="146">
        <f>IF(N1175="snížená",J1175,0)</f>
        <v>0</v>
      </c>
      <c r="BG1175" s="146">
        <f>IF(N1175="zákl. přenesená",J1175,0)</f>
        <v>0</v>
      </c>
      <c r="BH1175" s="146">
        <f>IF(N1175="sníž. přenesená",J1175,0)</f>
        <v>0</v>
      </c>
      <c r="BI1175" s="146">
        <f>IF(N1175="nulová",J1175,0)</f>
        <v>0</v>
      </c>
      <c r="BJ1175" s="19" t="s">
        <v>83</v>
      </c>
      <c r="BK1175" s="146">
        <f>ROUND(I1175*H1175,2)</f>
        <v>0</v>
      </c>
      <c r="BL1175" s="19" t="s">
        <v>270</v>
      </c>
      <c r="BM1175" s="145" t="s">
        <v>1445</v>
      </c>
    </row>
    <row r="1176" spans="2:65" s="12" customFormat="1" ht="12">
      <c r="B1176" s="147"/>
      <c r="D1176" s="148" t="s">
        <v>179</v>
      </c>
      <c r="E1176" s="149" t="s">
        <v>34</v>
      </c>
      <c r="F1176" s="150" t="s">
        <v>1446</v>
      </c>
      <c r="H1176" s="149" t="s">
        <v>34</v>
      </c>
      <c r="I1176" s="151"/>
      <c r="L1176" s="147"/>
      <c r="M1176" s="152"/>
      <c r="T1176" s="153"/>
      <c r="AT1176" s="149" t="s">
        <v>179</v>
      </c>
      <c r="AU1176" s="149" t="s">
        <v>89</v>
      </c>
      <c r="AV1176" s="12" t="s">
        <v>83</v>
      </c>
      <c r="AW1176" s="12" t="s">
        <v>39</v>
      </c>
      <c r="AX1176" s="12" t="s">
        <v>78</v>
      </c>
      <c r="AY1176" s="149" t="s">
        <v>169</v>
      </c>
    </row>
    <row r="1177" spans="2:65" s="13" customFormat="1" ht="12">
      <c r="B1177" s="154"/>
      <c r="D1177" s="148" t="s">
        <v>179</v>
      </c>
      <c r="E1177" s="155" t="s">
        <v>34</v>
      </c>
      <c r="F1177" s="156" t="s">
        <v>1447</v>
      </c>
      <c r="H1177" s="157">
        <v>17.974</v>
      </c>
      <c r="I1177" s="158"/>
      <c r="L1177" s="154"/>
      <c r="M1177" s="159"/>
      <c r="T1177" s="160"/>
      <c r="AT1177" s="155" t="s">
        <v>179</v>
      </c>
      <c r="AU1177" s="155" t="s">
        <v>89</v>
      </c>
      <c r="AV1177" s="13" t="s">
        <v>89</v>
      </c>
      <c r="AW1177" s="13" t="s">
        <v>39</v>
      </c>
      <c r="AX1177" s="13" t="s">
        <v>78</v>
      </c>
      <c r="AY1177" s="155" t="s">
        <v>169</v>
      </c>
    </row>
    <row r="1178" spans="2:65" s="14" customFormat="1" ht="12">
      <c r="B1178" s="161"/>
      <c r="D1178" s="148" t="s">
        <v>179</v>
      </c>
      <c r="E1178" s="162" t="s">
        <v>34</v>
      </c>
      <c r="F1178" s="163" t="s">
        <v>195</v>
      </c>
      <c r="H1178" s="164">
        <v>17.974</v>
      </c>
      <c r="I1178" s="165"/>
      <c r="L1178" s="161"/>
      <c r="M1178" s="166"/>
      <c r="T1178" s="167"/>
      <c r="AT1178" s="162" t="s">
        <v>179</v>
      </c>
      <c r="AU1178" s="162" t="s">
        <v>89</v>
      </c>
      <c r="AV1178" s="14" t="s">
        <v>177</v>
      </c>
      <c r="AW1178" s="14" t="s">
        <v>39</v>
      </c>
      <c r="AX1178" s="14" t="s">
        <v>83</v>
      </c>
      <c r="AY1178" s="162" t="s">
        <v>169</v>
      </c>
    </row>
    <row r="1179" spans="2:65" s="1" customFormat="1" ht="49" customHeight="1">
      <c r="B1179" s="35"/>
      <c r="C1179" s="134" t="s">
        <v>1448</v>
      </c>
      <c r="D1179" s="134" t="s">
        <v>172</v>
      </c>
      <c r="E1179" s="135" t="s">
        <v>1449</v>
      </c>
      <c r="F1179" s="136" t="s">
        <v>1450</v>
      </c>
      <c r="G1179" s="137" t="s">
        <v>253</v>
      </c>
      <c r="H1179" s="138">
        <v>0.80300000000000005</v>
      </c>
      <c r="I1179" s="139"/>
      <c r="J1179" s="140">
        <f>ROUND(I1179*H1179,2)</f>
        <v>0</v>
      </c>
      <c r="K1179" s="136" t="s">
        <v>204</v>
      </c>
      <c r="L1179" s="35"/>
      <c r="M1179" s="141" t="s">
        <v>34</v>
      </c>
      <c r="N1179" s="142" t="s">
        <v>49</v>
      </c>
      <c r="P1179" s="143">
        <f>O1179*H1179</f>
        <v>0</v>
      </c>
      <c r="Q1179" s="143">
        <v>0</v>
      </c>
      <c r="R1179" s="143">
        <f>Q1179*H1179</f>
        <v>0</v>
      </c>
      <c r="S1179" s="143">
        <v>0</v>
      </c>
      <c r="T1179" s="144">
        <f>S1179*H1179</f>
        <v>0</v>
      </c>
      <c r="AR1179" s="145" t="s">
        <v>270</v>
      </c>
      <c r="AT1179" s="145" t="s">
        <v>172</v>
      </c>
      <c r="AU1179" s="145" t="s">
        <v>89</v>
      </c>
      <c r="AY1179" s="19" t="s">
        <v>169</v>
      </c>
      <c r="BE1179" s="146">
        <f>IF(N1179="základní",J1179,0)</f>
        <v>0</v>
      </c>
      <c r="BF1179" s="146">
        <f>IF(N1179="snížená",J1179,0)</f>
        <v>0</v>
      </c>
      <c r="BG1179" s="146">
        <f>IF(N1179="zákl. přenesená",J1179,0)</f>
        <v>0</v>
      </c>
      <c r="BH1179" s="146">
        <f>IF(N1179="sníž. přenesená",J1179,0)</f>
        <v>0</v>
      </c>
      <c r="BI1179" s="146">
        <f>IF(N1179="nulová",J1179,0)</f>
        <v>0</v>
      </c>
      <c r="BJ1179" s="19" t="s">
        <v>83</v>
      </c>
      <c r="BK1179" s="146">
        <f>ROUND(I1179*H1179,2)</f>
        <v>0</v>
      </c>
      <c r="BL1179" s="19" t="s">
        <v>270</v>
      </c>
      <c r="BM1179" s="145" t="s">
        <v>1451</v>
      </c>
    </row>
    <row r="1180" spans="2:65" s="1" customFormat="1" ht="11">
      <c r="B1180" s="35"/>
      <c r="D1180" s="168" t="s">
        <v>206</v>
      </c>
      <c r="F1180" s="169" t="s">
        <v>1452</v>
      </c>
      <c r="I1180" s="170"/>
      <c r="L1180" s="35"/>
      <c r="M1180" s="171"/>
      <c r="T1180" s="56"/>
      <c r="AT1180" s="19" t="s">
        <v>206</v>
      </c>
      <c r="AU1180" s="19" t="s">
        <v>89</v>
      </c>
    </row>
    <row r="1181" spans="2:65" s="11" customFormat="1" ht="22.75" customHeight="1">
      <c r="B1181" s="122"/>
      <c r="D1181" s="123" t="s">
        <v>77</v>
      </c>
      <c r="E1181" s="132" t="s">
        <v>1453</v>
      </c>
      <c r="F1181" s="132" t="s">
        <v>1454</v>
      </c>
      <c r="I1181" s="125"/>
      <c r="J1181" s="133">
        <f>BK1181</f>
        <v>0</v>
      </c>
      <c r="L1181" s="122"/>
      <c r="M1181" s="127"/>
      <c r="P1181" s="128">
        <f>SUM(P1182:P1190)</f>
        <v>0</v>
      </c>
      <c r="R1181" s="128">
        <f>SUM(R1182:R1190)</f>
        <v>1.5253860000000001</v>
      </c>
      <c r="T1181" s="129">
        <f>SUM(T1182:T1190)</f>
        <v>0</v>
      </c>
      <c r="AR1181" s="123" t="s">
        <v>89</v>
      </c>
      <c r="AT1181" s="130" t="s">
        <v>77</v>
      </c>
      <c r="AU1181" s="130" t="s">
        <v>83</v>
      </c>
      <c r="AY1181" s="123" t="s">
        <v>169</v>
      </c>
      <c r="BK1181" s="131">
        <f>SUM(BK1182:BK1190)</f>
        <v>0</v>
      </c>
    </row>
    <row r="1182" spans="2:65" s="1" customFormat="1" ht="37.75" customHeight="1">
      <c r="B1182" s="35"/>
      <c r="C1182" s="134" t="s">
        <v>1455</v>
      </c>
      <c r="D1182" s="134" t="s">
        <v>172</v>
      </c>
      <c r="E1182" s="135" t="s">
        <v>1456</v>
      </c>
      <c r="F1182" s="136" t="s">
        <v>1457</v>
      </c>
      <c r="G1182" s="137" t="s">
        <v>175</v>
      </c>
      <c r="H1182" s="138">
        <v>548.70000000000005</v>
      </c>
      <c r="I1182" s="139"/>
      <c r="J1182" s="140">
        <f>ROUND(I1182*H1182,2)</f>
        <v>0</v>
      </c>
      <c r="K1182" s="136" t="s">
        <v>204</v>
      </c>
      <c r="L1182" s="35"/>
      <c r="M1182" s="141" t="s">
        <v>34</v>
      </c>
      <c r="N1182" s="142" t="s">
        <v>49</v>
      </c>
      <c r="P1182" s="143">
        <f>O1182*H1182</f>
        <v>0</v>
      </c>
      <c r="Q1182" s="143">
        <v>5.0000000000000001E-4</v>
      </c>
      <c r="R1182" s="143">
        <f>Q1182*H1182</f>
        <v>0.27435000000000004</v>
      </c>
      <c r="S1182" s="143">
        <v>0</v>
      </c>
      <c r="T1182" s="144">
        <f>S1182*H1182</f>
        <v>0</v>
      </c>
      <c r="AR1182" s="145" t="s">
        <v>270</v>
      </c>
      <c r="AT1182" s="145" t="s">
        <v>172</v>
      </c>
      <c r="AU1182" s="145" t="s">
        <v>89</v>
      </c>
      <c r="AY1182" s="19" t="s">
        <v>169</v>
      </c>
      <c r="BE1182" s="146">
        <f>IF(N1182="základní",J1182,0)</f>
        <v>0</v>
      </c>
      <c r="BF1182" s="146">
        <f>IF(N1182="snížená",J1182,0)</f>
        <v>0</v>
      </c>
      <c r="BG1182" s="146">
        <f>IF(N1182="zákl. přenesená",J1182,0)</f>
        <v>0</v>
      </c>
      <c r="BH1182" s="146">
        <f>IF(N1182="sníž. přenesená",J1182,0)</f>
        <v>0</v>
      </c>
      <c r="BI1182" s="146">
        <f>IF(N1182="nulová",J1182,0)</f>
        <v>0</v>
      </c>
      <c r="BJ1182" s="19" t="s">
        <v>83</v>
      </c>
      <c r="BK1182" s="146">
        <f>ROUND(I1182*H1182,2)</f>
        <v>0</v>
      </c>
      <c r="BL1182" s="19" t="s">
        <v>270</v>
      </c>
      <c r="BM1182" s="145" t="s">
        <v>1458</v>
      </c>
    </row>
    <row r="1183" spans="2:65" s="1" customFormat="1" ht="11">
      <c r="B1183" s="35"/>
      <c r="D1183" s="168" t="s">
        <v>206</v>
      </c>
      <c r="F1183" s="169" t="s">
        <v>1459</v>
      </c>
      <c r="I1183" s="170"/>
      <c r="L1183" s="35"/>
      <c r="M1183" s="171"/>
      <c r="T1183" s="56"/>
      <c r="AT1183" s="19" t="s">
        <v>206</v>
      </c>
      <c r="AU1183" s="19" t="s">
        <v>89</v>
      </c>
    </row>
    <row r="1184" spans="2:65" s="12" customFormat="1" ht="12">
      <c r="B1184" s="147"/>
      <c r="D1184" s="148" t="s">
        <v>179</v>
      </c>
      <c r="E1184" s="149" t="s">
        <v>34</v>
      </c>
      <c r="F1184" s="150" t="s">
        <v>1460</v>
      </c>
      <c r="H1184" s="149" t="s">
        <v>34</v>
      </c>
      <c r="I1184" s="151"/>
      <c r="L1184" s="147"/>
      <c r="M1184" s="152"/>
      <c r="T1184" s="153"/>
      <c r="AT1184" s="149" t="s">
        <v>179</v>
      </c>
      <c r="AU1184" s="149" t="s">
        <v>89</v>
      </c>
      <c r="AV1184" s="12" t="s">
        <v>83</v>
      </c>
      <c r="AW1184" s="12" t="s">
        <v>39</v>
      </c>
      <c r="AX1184" s="12" t="s">
        <v>78</v>
      </c>
      <c r="AY1184" s="149" t="s">
        <v>169</v>
      </c>
    </row>
    <row r="1185" spans="2:65" s="13" customFormat="1" ht="12">
      <c r="B1185" s="154"/>
      <c r="D1185" s="148" t="s">
        <v>179</v>
      </c>
      <c r="E1185" s="155" t="s">
        <v>34</v>
      </c>
      <c r="F1185" s="156" t="s">
        <v>1461</v>
      </c>
      <c r="H1185" s="157">
        <v>548.70000000000005</v>
      </c>
      <c r="I1185" s="158"/>
      <c r="L1185" s="154"/>
      <c r="M1185" s="159"/>
      <c r="T1185" s="160"/>
      <c r="AT1185" s="155" t="s">
        <v>179</v>
      </c>
      <c r="AU1185" s="155" t="s">
        <v>89</v>
      </c>
      <c r="AV1185" s="13" t="s">
        <v>89</v>
      </c>
      <c r="AW1185" s="13" t="s">
        <v>39</v>
      </c>
      <c r="AX1185" s="13" t="s">
        <v>78</v>
      </c>
      <c r="AY1185" s="155" t="s">
        <v>169</v>
      </c>
    </row>
    <row r="1186" spans="2:65" s="14" customFormat="1" ht="12">
      <c r="B1186" s="161"/>
      <c r="D1186" s="148" t="s">
        <v>179</v>
      </c>
      <c r="E1186" s="162" t="s">
        <v>34</v>
      </c>
      <c r="F1186" s="163" t="s">
        <v>195</v>
      </c>
      <c r="H1186" s="164">
        <v>548.70000000000005</v>
      </c>
      <c r="I1186" s="165"/>
      <c r="L1186" s="161"/>
      <c r="M1186" s="166"/>
      <c r="T1186" s="167"/>
      <c r="AT1186" s="162" t="s">
        <v>179</v>
      </c>
      <c r="AU1186" s="162" t="s">
        <v>89</v>
      </c>
      <c r="AV1186" s="14" t="s">
        <v>177</v>
      </c>
      <c r="AW1186" s="14" t="s">
        <v>39</v>
      </c>
      <c r="AX1186" s="14" t="s">
        <v>83</v>
      </c>
      <c r="AY1186" s="162" t="s">
        <v>169</v>
      </c>
    </row>
    <row r="1187" spans="2:65" s="1" customFormat="1" ht="24.25" customHeight="1">
      <c r="B1187" s="35"/>
      <c r="C1187" s="172" t="s">
        <v>1462</v>
      </c>
      <c r="D1187" s="172" t="s">
        <v>288</v>
      </c>
      <c r="E1187" s="173" t="s">
        <v>1463</v>
      </c>
      <c r="F1187" s="174" t="s">
        <v>1464</v>
      </c>
      <c r="G1187" s="175" t="s">
        <v>175</v>
      </c>
      <c r="H1187" s="176">
        <v>658.44</v>
      </c>
      <c r="I1187" s="177"/>
      <c r="J1187" s="178">
        <f>ROUND(I1187*H1187,2)</f>
        <v>0</v>
      </c>
      <c r="K1187" s="174" t="s">
        <v>204</v>
      </c>
      <c r="L1187" s="179"/>
      <c r="M1187" s="180" t="s">
        <v>34</v>
      </c>
      <c r="N1187" s="181" t="s">
        <v>49</v>
      </c>
      <c r="P1187" s="143">
        <f>O1187*H1187</f>
        <v>0</v>
      </c>
      <c r="Q1187" s="143">
        <v>1.9E-3</v>
      </c>
      <c r="R1187" s="143">
        <f>Q1187*H1187</f>
        <v>1.251036</v>
      </c>
      <c r="S1187" s="143">
        <v>0</v>
      </c>
      <c r="T1187" s="144">
        <f>S1187*H1187</f>
        <v>0</v>
      </c>
      <c r="AR1187" s="145" t="s">
        <v>381</v>
      </c>
      <c r="AT1187" s="145" t="s">
        <v>288</v>
      </c>
      <c r="AU1187" s="145" t="s">
        <v>89</v>
      </c>
      <c r="AY1187" s="19" t="s">
        <v>169</v>
      </c>
      <c r="BE1187" s="146">
        <f>IF(N1187="základní",J1187,0)</f>
        <v>0</v>
      </c>
      <c r="BF1187" s="146">
        <f>IF(N1187="snížená",J1187,0)</f>
        <v>0</v>
      </c>
      <c r="BG1187" s="146">
        <f>IF(N1187="zákl. přenesená",J1187,0)</f>
        <v>0</v>
      </c>
      <c r="BH1187" s="146">
        <f>IF(N1187="sníž. přenesená",J1187,0)</f>
        <v>0</v>
      </c>
      <c r="BI1187" s="146">
        <f>IF(N1187="nulová",J1187,0)</f>
        <v>0</v>
      </c>
      <c r="BJ1187" s="19" t="s">
        <v>83</v>
      </c>
      <c r="BK1187" s="146">
        <f>ROUND(I1187*H1187,2)</f>
        <v>0</v>
      </c>
      <c r="BL1187" s="19" t="s">
        <v>270</v>
      </c>
      <c r="BM1187" s="145" t="s">
        <v>1465</v>
      </c>
    </row>
    <row r="1188" spans="2:65" s="13" customFormat="1" ht="12">
      <c r="B1188" s="154"/>
      <c r="D1188" s="148" t="s">
        <v>179</v>
      </c>
      <c r="E1188" s="155" t="s">
        <v>34</v>
      </c>
      <c r="F1188" s="156" t="s">
        <v>1466</v>
      </c>
      <c r="H1188" s="157">
        <v>658.44</v>
      </c>
      <c r="I1188" s="158"/>
      <c r="L1188" s="154"/>
      <c r="M1188" s="159"/>
      <c r="T1188" s="160"/>
      <c r="AT1188" s="155" t="s">
        <v>179</v>
      </c>
      <c r="AU1188" s="155" t="s">
        <v>89</v>
      </c>
      <c r="AV1188" s="13" t="s">
        <v>89</v>
      </c>
      <c r="AW1188" s="13" t="s">
        <v>39</v>
      </c>
      <c r="AX1188" s="13" t="s">
        <v>83</v>
      </c>
      <c r="AY1188" s="155" t="s">
        <v>169</v>
      </c>
    </row>
    <row r="1189" spans="2:65" s="1" customFormat="1" ht="49" customHeight="1">
      <c r="B1189" s="35"/>
      <c r="C1189" s="134" t="s">
        <v>1467</v>
      </c>
      <c r="D1189" s="134" t="s">
        <v>172</v>
      </c>
      <c r="E1189" s="135" t="s">
        <v>1468</v>
      </c>
      <c r="F1189" s="136" t="s">
        <v>1469</v>
      </c>
      <c r="G1189" s="137" t="s">
        <v>253</v>
      </c>
      <c r="H1189" s="138">
        <v>1.5249999999999999</v>
      </c>
      <c r="I1189" s="139"/>
      <c r="J1189" s="140">
        <f>ROUND(I1189*H1189,2)</f>
        <v>0</v>
      </c>
      <c r="K1189" s="136" t="s">
        <v>204</v>
      </c>
      <c r="L1189" s="35"/>
      <c r="M1189" s="141" t="s">
        <v>34</v>
      </c>
      <c r="N1189" s="142" t="s">
        <v>49</v>
      </c>
      <c r="P1189" s="143">
        <f>O1189*H1189</f>
        <v>0</v>
      </c>
      <c r="Q1189" s="143">
        <v>0</v>
      </c>
      <c r="R1189" s="143">
        <f>Q1189*H1189</f>
        <v>0</v>
      </c>
      <c r="S1189" s="143">
        <v>0</v>
      </c>
      <c r="T1189" s="144">
        <f>S1189*H1189</f>
        <v>0</v>
      </c>
      <c r="AR1189" s="145" t="s">
        <v>270</v>
      </c>
      <c r="AT1189" s="145" t="s">
        <v>172</v>
      </c>
      <c r="AU1189" s="145" t="s">
        <v>89</v>
      </c>
      <c r="AY1189" s="19" t="s">
        <v>169</v>
      </c>
      <c r="BE1189" s="146">
        <f>IF(N1189="základní",J1189,0)</f>
        <v>0</v>
      </c>
      <c r="BF1189" s="146">
        <f>IF(N1189="snížená",J1189,0)</f>
        <v>0</v>
      </c>
      <c r="BG1189" s="146">
        <f>IF(N1189="zákl. přenesená",J1189,0)</f>
        <v>0</v>
      </c>
      <c r="BH1189" s="146">
        <f>IF(N1189="sníž. přenesená",J1189,0)</f>
        <v>0</v>
      </c>
      <c r="BI1189" s="146">
        <f>IF(N1189="nulová",J1189,0)</f>
        <v>0</v>
      </c>
      <c r="BJ1189" s="19" t="s">
        <v>83</v>
      </c>
      <c r="BK1189" s="146">
        <f>ROUND(I1189*H1189,2)</f>
        <v>0</v>
      </c>
      <c r="BL1189" s="19" t="s">
        <v>270</v>
      </c>
      <c r="BM1189" s="145" t="s">
        <v>1470</v>
      </c>
    </row>
    <row r="1190" spans="2:65" s="1" customFormat="1" ht="11">
      <c r="B1190" s="35"/>
      <c r="D1190" s="168" t="s">
        <v>206</v>
      </c>
      <c r="F1190" s="169" t="s">
        <v>1471</v>
      </c>
      <c r="I1190" s="170"/>
      <c r="L1190" s="35"/>
      <c r="M1190" s="171"/>
      <c r="T1190" s="56"/>
      <c r="AT1190" s="19" t="s">
        <v>206</v>
      </c>
      <c r="AU1190" s="19" t="s">
        <v>89</v>
      </c>
    </row>
    <row r="1191" spans="2:65" s="11" customFormat="1" ht="22.75" customHeight="1">
      <c r="B1191" s="122"/>
      <c r="D1191" s="123" t="s">
        <v>77</v>
      </c>
      <c r="E1191" s="132" t="s">
        <v>1472</v>
      </c>
      <c r="F1191" s="132" t="s">
        <v>1473</v>
      </c>
      <c r="I1191" s="125"/>
      <c r="J1191" s="133">
        <f>BK1191</f>
        <v>0</v>
      </c>
      <c r="L1191" s="122"/>
      <c r="M1191" s="127"/>
      <c r="P1191" s="128">
        <f>SUM(P1192:P1279)</f>
        <v>0</v>
      </c>
      <c r="R1191" s="128">
        <f>SUM(R1192:R1279)</f>
        <v>2.4867899000000002</v>
      </c>
      <c r="T1191" s="129">
        <f>SUM(T1192:T1279)</f>
        <v>0</v>
      </c>
      <c r="AR1191" s="123" t="s">
        <v>89</v>
      </c>
      <c r="AT1191" s="130" t="s">
        <v>77</v>
      </c>
      <c r="AU1191" s="130" t="s">
        <v>83</v>
      </c>
      <c r="AY1191" s="123" t="s">
        <v>169</v>
      </c>
      <c r="BK1191" s="131">
        <f>SUM(BK1192:BK1279)</f>
        <v>0</v>
      </c>
    </row>
    <row r="1192" spans="2:65" s="1" customFormat="1" ht="44.25" customHeight="1">
      <c r="B1192" s="35"/>
      <c r="C1192" s="134" t="s">
        <v>1474</v>
      </c>
      <c r="D1192" s="134" t="s">
        <v>172</v>
      </c>
      <c r="E1192" s="135" t="s">
        <v>1475</v>
      </c>
      <c r="F1192" s="136" t="s">
        <v>1476</v>
      </c>
      <c r="G1192" s="137" t="s">
        <v>175</v>
      </c>
      <c r="H1192" s="138">
        <v>289.33999999999997</v>
      </c>
      <c r="I1192" s="139"/>
      <c r="J1192" s="140">
        <f>ROUND(I1192*H1192,2)</f>
        <v>0</v>
      </c>
      <c r="K1192" s="136" t="s">
        <v>204</v>
      </c>
      <c r="L1192" s="35"/>
      <c r="M1192" s="141" t="s">
        <v>34</v>
      </c>
      <c r="N1192" s="142" t="s">
        <v>49</v>
      </c>
      <c r="P1192" s="143">
        <f>O1192*H1192</f>
        <v>0</v>
      </c>
      <c r="Q1192" s="143">
        <v>0</v>
      </c>
      <c r="R1192" s="143">
        <f>Q1192*H1192</f>
        <v>0</v>
      </c>
      <c r="S1192" s="143">
        <v>0</v>
      </c>
      <c r="T1192" s="144">
        <f>S1192*H1192</f>
        <v>0</v>
      </c>
      <c r="AR1192" s="145" t="s">
        <v>270</v>
      </c>
      <c r="AT1192" s="145" t="s">
        <v>172</v>
      </c>
      <c r="AU1192" s="145" t="s">
        <v>89</v>
      </c>
      <c r="AY1192" s="19" t="s">
        <v>169</v>
      </c>
      <c r="BE1192" s="146">
        <f>IF(N1192="základní",J1192,0)</f>
        <v>0</v>
      </c>
      <c r="BF1192" s="146">
        <f>IF(N1192="snížená",J1192,0)</f>
        <v>0</v>
      </c>
      <c r="BG1192" s="146">
        <f>IF(N1192="zákl. přenesená",J1192,0)</f>
        <v>0</v>
      </c>
      <c r="BH1192" s="146">
        <f>IF(N1192="sníž. přenesená",J1192,0)</f>
        <v>0</v>
      </c>
      <c r="BI1192" s="146">
        <f>IF(N1192="nulová",J1192,0)</f>
        <v>0</v>
      </c>
      <c r="BJ1192" s="19" t="s">
        <v>83</v>
      </c>
      <c r="BK1192" s="146">
        <f>ROUND(I1192*H1192,2)</f>
        <v>0</v>
      </c>
      <c r="BL1192" s="19" t="s">
        <v>270</v>
      </c>
      <c r="BM1192" s="145" t="s">
        <v>1477</v>
      </c>
    </row>
    <row r="1193" spans="2:65" s="1" customFormat="1" ht="11">
      <c r="B1193" s="35"/>
      <c r="D1193" s="168" t="s">
        <v>206</v>
      </c>
      <c r="F1193" s="169" t="s">
        <v>1478</v>
      </c>
      <c r="I1193" s="170"/>
      <c r="L1193" s="35"/>
      <c r="M1193" s="171"/>
      <c r="T1193" s="56"/>
      <c r="AT1193" s="19" t="s">
        <v>206</v>
      </c>
      <c r="AU1193" s="19" t="s">
        <v>89</v>
      </c>
    </row>
    <row r="1194" spans="2:65" s="13" customFormat="1" ht="12">
      <c r="B1194" s="154"/>
      <c r="D1194" s="148" t="s">
        <v>179</v>
      </c>
      <c r="E1194" s="155" t="s">
        <v>34</v>
      </c>
      <c r="F1194" s="156" t="s">
        <v>1479</v>
      </c>
      <c r="H1194" s="157">
        <v>9.8000000000000007</v>
      </c>
      <c r="I1194" s="158"/>
      <c r="L1194" s="154"/>
      <c r="M1194" s="159"/>
      <c r="T1194" s="160"/>
      <c r="AT1194" s="155" t="s">
        <v>179</v>
      </c>
      <c r="AU1194" s="155" t="s">
        <v>89</v>
      </c>
      <c r="AV1194" s="13" t="s">
        <v>89</v>
      </c>
      <c r="AW1194" s="13" t="s">
        <v>39</v>
      </c>
      <c r="AX1194" s="13" t="s">
        <v>78</v>
      </c>
      <c r="AY1194" s="155" t="s">
        <v>169</v>
      </c>
    </row>
    <row r="1195" spans="2:65" s="13" customFormat="1" ht="12">
      <c r="B1195" s="154"/>
      <c r="D1195" s="148" t="s">
        <v>179</v>
      </c>
      <c r="E1195" s="155" t="s">
        <v>34</v>
      </c>
      <c r="F1195" s="156" t="s">
        <v>898</v>
      </c>
      <c r="H1195" s="157">
        <v>267.04000000000002</v>
      </c>
      <c r="I1195" s="158"/>
      <c r="L1195" s="154"/>
      <c r="M1195" s="159"/>
      <c r="T1195" s="160"/>
      <c r="AT1195" s="155" t="s">
        <v>179</v>
      </c>
      <c r="AU1195" s="155" t="s">
        <v>89</v>
      </c>
      <c r="AV1195" s="13" t="s">
        <v>89</v>
      </c>
      <c r="AW1195" s="13" t="s">
        <v>39</v>
      </c>
      <c r="AX1195" s="13" t="s">
        <v>78</v>
      </c>
      <c r="AY1195" s="155" t="s">
        <v>169</v>
      </c>
    </row>
    <row r="1196" spans="2:65" s="13" customFormat="1" ht="12">
      <c r="B1196" s="154"/>
      <c r="D1196" s="148" t="s">
        <v>179</v>
      </c>
      <c r="E1196" s="155" t="s">
        <v>34</v>
      </c>
      <c r="F1196" s="156" t="s">
        <v>1480</v>
      </c>
      <c r="H1196" s="157">
        <v>12.5</v>
      </c>
      <c r="I1196" s="158"/>
      <c r="L1196" s="154"/>
      <c r="M1196" s="159"/>
      <c r="T1196" s="160"/>
      <c r="AT1196" s="155" t="s">
        <v>179</v>
      </c>
      <c r="AU1196" s="155" t="s">
        <v>89</v>
      </c>
      <c r="AV1196" s="13" t="s">
        <v>89</v>
      </c>
      <c r="AW1196" s="13" t="s">
        <v>39</v>
      </c>
      <c r="AX1196" s="13" t="s">
        <v>78</v>
      </c>
      <c r="AY1196" s="155" t="s">
        <v>169</v>
      </c>
    </row>
    <row r="1197" spans="2:65" s="14" customFormat="1" ht="12">
      <c r="B1197" s="161"/>
      <c r="D1197" s="148" t="s">
        <v>179</v>
      </c>
      <c r="E1197" s="162" t="s">
        <v>34</v>
      </c>
      <c r="F1197" s="163" t="s">
        <v>195</v>
      </c>
      <c r="H1197" s="164">
        <v>289.34000000000003</v>
      </c>
      <c r="I1197" s="165"/>
      <c r="L1197" s="161"/>
      <c r="M1197" s="166"/>
      <c r="T1197" s="167"/>
      <c r="AT1197" s="162" t="s">
        <v>179</v>
      </c>
      <c r="AU1197" s="162" t="s">
        <v>89</v>
      </c>
      <c r="AV1197" s="14" t="s">
        <v>177</v>
      </c>
      <c r="AW1197" s="14" t="s">
        <v>39</v>
      </c>
      <c r="AX1197" s="14" t="s">
        <v>83</v>
      </c>
      <c r="AY1197" s="162" t="s">
        <v>169</v>
      </c>
    </row>
    <row r="1198" spans="2:65" s="1" customFormat="1" ht="24.25" customHeight="1">
      <c r="B1198" s="35"/>
      <c r="C1198" s="172" t="s">
        <v>1481</v>
      </c>
      <c r="D1198" s="172" t="s">
        <v>288</v>
      </c>
      <c r="E1198" s="173" t="s">
        <v>1482</v>
      </c>
      <c r="F1198" s="174" t="s">
        <v>1483</v>
      </c>
      <c r="G1198" s="175" t="s">
        <v>175</v>
      </c>
      <c r="H1198" s="176">
        <v>10.805</v>
      </c>
      <c r="I1198" s="177"/>
      <c r="J1198" s="178">
        <f>ROUND(I1198*H1198,2)</f>
        <v>0</v>
      </c>
      <c r="K1198" s="174" t="s">
        <v>204</v>
      </c>
      <c r="L1198" s="179"/>
      <c r="M1198" s="180" t="s">
        <v>34</v>
      </c>
      <c r="N1198" s="181" t="s">
        <v>49</v>
      </c>
      <c r="P1198" s="143">
        <f>O1198*H1198</f>
        <v>0</v>
      </c>
      <c r="Q1198" s="143">
        <v>6.0000000000000001E-3</v>
      </c>
      <c r="R1198" s="143">
        <f>Q1198*H1198</f>
        <v>6.4829999999999999E-2</v>
      </c>
      <c r="S1198" s="143">
        <v>0</v>
      </c>
      <c r="T1198" s="144">
        <f>S1198*H1198</f>
        <v>0</v>
      </c>
      <c r="AR1198" s="145" t="s">
        <v>381</v>
      </c>
      <c r="AT1198" s="145" t="s">
        <v>288</v>
      </c>
      <c r="AU1198" s="145" t="s">
        <v>89</v>
      </c>
      <c r="AY1198" s="19" t="s">
        <v>169</v>
      </c>
      <c r="BE1198" s="146">
        <f>IF(N1198="základní",J1198,0)</f>
        <v>0</v>
      </c>
      <c r="BF1198" s="146">
        <f>IF(N1198="snížená",J1198,0)</f>
        <v>0</v>
      </c>
      <c r="BG1198" s="146">
        <f>IF(N1198="zákl. přenesená",J1198,0)</f>
        <v>0</v>
      </c>
      <c r="BH1198" s="146">
        <f>IF(N1198="sníž. přenesená",J1198,0)</f>
        <v>0</v>
      </c>
      <c r="BI1198" s="146">
        <f>IF(N1198="nulová",J1198,0)</f>
        <v>0</v>
      </c>
      <c r="BJ1198" s="19" t="s">
        <v>83</v>
      </c>
      <c r="BK1198" s="146">
        <f>ROUND(I1198*H1198,2)</f>
        <v>0</v>
      </c>
      <c r="BL1198" s="19" t="s">
        <v>270</v>
      </c>
      <c r="BM1198" s="145" t="s">
        <v>1484</v>
      </c>
    </row>
    <row r="1199" spans="2:65" s="13" customFormat="1" ht="12">
      <c r="B1199" s="154"/>
      <c r="D1199" s="148" t="s">
        <v>179</v>
      </c>
      <c r="E1199" s="155" t="s">
        <v>34</v>
      </c>
      <c r="F1199" s="156" t="s">
        <v>1485</v>
      </c>
      <c r="H1199" s="157">
        <v>10.29</v>
      </c>
      <c r="I1199" s="158"/>
      <c r="L1199" s="154"/>
      <c r="M1199" s="159"/>
      <c r="T1199" s="160"/>
      <c r="AT1199" s="155" t="s">
        <v>179</v>
      </c>
      <c r="AU1199" s="155" t="s">
        <v>89</v>
      </c>
      <c r="AV1199" s="13" t="s">
        <v>89</v>
      </c>
      <c r="AW1199" s="13" t="s">
        <v>39</v>
      </c>
      <c r="AX1199" s="13" t="s">
        <v>78</v>
      </c>
      <c r="AY1199" s="155" t="s">
        <v>169</v>
      </c>
    </row>
    <row r="1200" spans="2:65" s="12" customFormat="1" ht="12">
      <c r="B1200" s="147"/>
      <c r="D1200" s="148" t="s">
        <v>179</v>
      </c>
      <c r="E1200" s="149" t="s">
        <v>34</v>
      </c>
      <c r="F1200" s="150" t="s">
        <v>1486</v>
      </c>
      <c r="H1200" s="149" t="s">
        <v>34</v>
      </c>
      <c r="I1200" s="151"/>
      <c r="L1200" s="147"/>
      <c r="M1200" s="152"/>
      <c r="T1200" s="153"/>
      <c r="AT1200" s="149" t="s">
        <v>179</v>
      </c>
      <c r="AU1200" s="149" t="s">
        <v>89</v>
      </c>
      <c r="AV1200" s="12" t="s">
        <v>83</v>
      </c>
      <c r="AW1200" s="12" t="s">
        <v>39</v>
      </c>
      <c r="AX1200" s="12" t="s">
        <v>78</v>
      </c>
      <c r="AY1200" s="149" t="s">
        <v>169</v>
      </c>
    </row>
    <row r="1201" spans="2:65" s="13" customFormat="1" ht="12">
      <c r="B1201" s="154"/>
      <c r="D1201" s="148" t="s">
        <v>179</v>
      </c>
      <c r="E1201" s="155" t="s">
        <v>34</v>
      </c>
      <c r="F1201" s="156" t="s">
        <v>1487</v>
      </c>
      <c r="H1201" s="157">
        <v>10.805</v>
      </c>
      <c r="I1201" s="158"/>
      <c r="L1201" s="154"/>
      <c r="M1201" s="159"/>
      <c r="T1201" s="160"/>
      <c r="AT1201" s="155" t="s">
        <v>179</v>
      </c>
      <c r="AU1201" s="155" t="s">
        <v>89</v>
      </c>
      <c r="AV1201" s="13" t="s">
        <v>89</v>
      </c>
      <c r="AW1201" s="13" t="s">
        <v>39</v>
      </c>
      <c r="AX1201" s="13" t="s">
        <v>83</v>
      </c>
      <c r="AY1201" s="155" t="s">
        <v>169</v>
      </c>
    </row>
    <row r="1202" spans="2:65" s="1" customFormat="1" ht="24.25" customHeight="1">
      <c r="B1202" s="35"/>
      <c r="C1202" s="172" t="s">
        <v>1488</v>
      </c>
      <c r="D1202" s="172" t="s">
        <v>288</v>
      </c>
      <c r="E1202" s="173" t="s">
        <v>1489</v>
      </c>
      <c r="F1202" s="174" t="s">
        <v>1490</v>
      </c>
      <c r="G1202" s="175" t="s">
        <v>175</v>
      </c>
      <c r="H1202" s="176">
        <v>307.89</v>
      </c>
      <c r="I1202" s="177"/>
      <c r="J1202" s="178">
        <f>ROUND(I1202*H1202,2)</f>
        <v>0</v>
      </c>
      <c r="K1202" s="174" t="s">
        <v>204</v>
      </c>
      <c r="L1202" s="179"/>
      <c r="M1202" s="180" t="s">
        <v>34</v>
      </c>
      <c r="N1202" s="181" t="s">
        <v>49</v>
      </c>
      <c r="P1202" s="143">
        <f>O1202*H1202</f>
        <v>0</v>
      </c>
      <c r="Q1202" s="143">
        <v>8.0000000000000004E-4</v>
      </c>
      <c r="R1202" s="143">
        <f>Q1202*H1202</f>
        <v>0.246312</v>
      </c>
      <c r="S1202" s="143">
        <v>0</v>
      </c>
      <c r="T1202" s="144">
        <f>S1202*H1202</f>
        <v>0</v>
      </c>
      <c r="AR1202" s="145" t="s">
        <v>381</v>
      </c>
      <c r="AT1202" s="145" t="s">
        <v>288</v>
      </c>
      <c r="AU1202" s="145" t="s">
        <v>89</v>
      </c>
      <c r="AY1202" s="19" t="s">
        <v>169</v>
      </c>
      <c r="BE1202" s="146">
        <f>IF(N1202="základní",J1202,0)</f>
        <v>0</v>
      </c>
      <c r="BF1202" s="146">
        <f>IF(N1202="snížená",J1202,0)</f>
        <v>0</v>
      </c>
      <c r="BG1202" s="146">
        <f>IF(N1202="zákl. přenesená",J1202,0)</f>
        <v>0</v>
      </c>
      <c r="BH1202" s="146">
        <f>IF(N1202="sníž. přenesená",J1202,0)</f>
        <v>0</v>
      </c>
      <c r="BI1202" s="146">
        <f>IF(N1202="nulová",J1202,0)</f>
        <v>0</v>
      </c>
      <c r="BJ1202" s="19" t="s">
        <v>83</v>
      </c>
      <c r="BK1202" s="146">
        <f>ROUND(I1202*H1202,2)</f>
        <v>0</v>
      </c>
      <c r="BL1202" s="19" t="s">
        <v>270</v>
      </c>
      <c r="BM1202" s="145" t="s">
        <v>1491</v>
      </c>
    </row>
    <row r="1203" spans="2:65" s="13" customFormat="1" ht="12">
      <c r="B1203" s="154"/>
      <c r="D1203" s="148" t="s">
        <v>179</v>
      </c>
      <c r="E1203" s="155" t="s">
        <v>34</v>
      </c>
      <c r="F1203" s="156" t="s">
        <v>1492</v>
      </c>
      <c r="H1203" s="157">
        <v>13.75</v>
      </c>
      <c r="I1203" s="158"/>
      <c r="L1203" s="154"/>
      <c r="M1203" s="159"/>
      <c r="T1203" s="160"/>
      <c r="AT1203" s="155" t="s">
        <v>179</v>
      </c>
      <c r="AU1203" s="155" t="s">
        <v>89</v>
      </c>
      <c r="AV1203" s="13" t="s">
        <v>89</v>
      </c>
      <c r="AW1203" s="13" t="s">
        <v>39</v>
      </c>
      <c r="AX1203" s="13" t="s">
        <v>78</v>
      </c>
      <c r="AY1203" s="155" t="s">
        <v>169</v>
      </c>
    </row>
    <row r="1204" spans="2:65" s="13" customFormat="1" ht="12">
      <c r="B1204" s="154"/>
      <c r="D1204" s="148" t="s">
        <v>179</v>
      </c>
      <c r="E1204" s="155" t="s">
        <v>34</v>
      </c>
      <c r="F1204" s="156" t="s">
        <v>1493</v>
      </c>
      <c r="H1204" s="157">
        <v>294.14</v>
      </c>
      <c r="I1204" s="158"/>
      <c r="L1204" s="154"/>
      <c r="M1204" s="159"/>
      <c r="T1204" s="160"/>
      <c r="AT1204" s="155" t="s">
        <v>179</v>
      </c>
      <c r="AU1204" s="155" t="s">
        <v>89</v>
      </c>
      <c r="AV1204" s="13" t="s">
        <v>89</v>
      </c>
      <c r="AW1204" s="13" t="s">
        <v>39</v>
      </c>
      <c r="AX1204" s="13" t="s">
        <v>78</v>
      </c>
      <c r="AY1204" s="155" t="s">
        <v>169</v>
      </c>
    </row>
    <row r="1205" spans="2:65" s="14" customFormat="1" ht="12">
      <c r="B1205" s="161"/>
      <c r="D1205" s="148" t="s">
        <v>179</v>
      </c>
      <c r="E1205" s="162" t="s">
        <v>34</v>
      </c>
      <c r="F1205" s="163" t="s">
        <v>195</v>
      </c>
      <c r="H1205" s="164">
        <v>307.89</v>
      </c>
      <c r="I1205" s="165"/>
      <c r="L1205" s="161"/>
      <c r="M1205" s="166"/>
      <c r="T1205" s="167"/>
      <c r="AT1205" s="162" t="s">
        <v>179</v>
      </c>
      <c r="AU1205" s="162" t="s">
        <v>89</v>
      </c>
      <c r="AV1205" s="14" t="s">
        <v>177</v>
      </c>
      <c r="AW1205" s="14" t="s">
        <v>39</v>
      </c>
      <c r="AX1205" s="14" t="s">
        <v>83</v>
      </c>
      <c r="AY1205" s="162" t="s">
        <v>169</v>
      </c>
    </row>
    <row r="1206" spans="2:65" s="1" customFormat="1" ht="37.75" customHeight="1">
      <c r="B1206" s="35"/>
      <c r="C1206" s="134" t="s">
        <v>1494</v>
      </c>
      <c r="D1206" s="134" t="s">
        <v>172</v>
      </c>
      <c r="E1206" s="135" t="s">
        <v>1495</v>
      </c>
      <c r="F1206" s="136" t="s">
        <v>1496</v>
      </c>
      <c r="G1206" s="137" t="s">
        <v>175</v>
      </c>
      <c r="H1206" s="138">
        <v>244.32</v>
      </c>
      <c r="I1206" s="139"/>
      <c r="J1206" s="140">
        <f>ROUND(I1206*H1206,2)</f>
        <v>0</v>
      </c>
      <c r="K1206" s="136" t="s">
        <v>204</v>
      </c>
      <c r="L1206" s="35"/>
      <c r="M1206" s="141" t="s">
        <v>34</v>
      </c>
      <c r="N1206" s="142" t="s">
        <v>49</v>
      </c>
      <c r="P1206" s="143">
        <f>O1206*H1206</f>
        <v>0</v>
      </c>
      <c r="Q1206" s="143">
        <v>0</v>
      </c>
      <c r="R1206" s="143">
        <f>Q1206*H1206</f>
        <v>0</v>
      </c>
      <c r="S1206" s="143">
        <v>0</v>
      </c>
      <c r="T1206" s="144">
        <f>S1206*H1206</f>
        <v>0</v>
      </c>
      <c r="AR1206" s="145" t="s">
        <v>270</v>
      </c>
      <c r="AT1206" s="145" t="s">
        <v>172</v>
      </c>
      <c r="AU1206" s="145" t="s">
        <v>89</v>
      </c>
      <c r="AY1206" s="19" t="s">
        <v>169</v>
      </c>
      <c r="BE1206" s="146">
        <f>IF(N1206="základní",J1206,0)</f>
        <v>0</v>
      </c>
      <c r="BF1206" s="146">
        <f>IF(N1206="snížená",J1206,0)</f>
        <v>0</v>
      </c>
      <c r="BG1206" s="146">
        <f>IF(N1206="zákl. přenesená",J1206,0)</f>
        <v>0</v>
      </c>
      <c r="BH1206" s="146">
        <f>IF(N1206="sníž. přenesená",J1206,0)</f>
        <v>0</v>
      </c>
      <c r="BI1206" s="146">
        <f>IF(N1206="nulová",J1206,0)</f>
        <v>0</v>
      </c>
      <c r="BJ1206" s="19" t="s">
        <v>83</v>
      </c>
      <c r="BK1206" s="146">
        <f>ROUND(I1206*H1206,2)</f>
        <v>0</v>
      </c>
      <c r="BL1206" s="19" t="s">
        <v>270</v>
      </c>
      <c r="BM1206" s="145" t="s">
        <v>1497</v>
      </c>
    </row>
    <row r="1207" spans="2:65" s="1" customFormat="1" ht="11">
      <c r="B1207" s="35"/>
      <c r="D1207" s="168" t="s">
        <v>206</v>
      </c>
      <c r="F1207" s="169" t="s">
        <v>1498</v>
      </c>
      <c r="I1207" s="170"/>
      <c r="L1207" s="35"/>
      <c r="M1207" s="171"/>
      <c r="T1207" s="56"/>
      <c r="AT1207" s="19" t="s">
        <v>206</v>
      </c>
      <c r="AU1207" s="19" t="s">
        <v>89</v>
      </c>
    </row>
    <row r="1208" spans="2:65" s="13" customFormat="1" ht="12">
      <c r="B1208" s="154"/>
      <c r="D1208" s="148" t="s">
        <v>179</v>
      </c>
      <c r="E1208" s="155" t="s">
        <v>34</v>
      </c>
      <c r="F1208" s="156" t="s">
        <v>1499</v>
      </c>
      <c r="H1208" s="157">
        <v>107.74</v>
      </c>
      <c r="I1208" s="158"/>
      <c r="L1208" s="154"/>
      <c r="M1208" s="159"/>
      <c r="T1208" s="160"/>
      <c r="AT1208" s="155" t="s">
        <v>179</v>
      </c>
      <c r="AU1208" s="155" t="s">
        <v>89</v>
      </c>
      <c r="AV1208" s="13" t="s">
        <v>89</v>
      </c>
      <c r="AW1208" s="13" t="s">
        <v>39</v>
      </c>
      <c r="AX1208" s="13" t="s">
        <v>78</v>
      </c>
      <c r="AY1208" s="155" t="s">
        <v>169</v>
      </c>
    </row>
    <row r="1209" spans="2:65" s="13" customFormat="1" ht="12">
      <c r="B1209" s="154"/>
      <c r="D1209" s="148" t="s">
        <v>179</v>
      </c>
      <c r="E1209" s="155" t="s">
        <v>34</v>
      </c>
      <c r="F1209" s="156" t="s">
        <v>1500</v>
      </c>
      <c r="H1209" s="157">
        <v>55.1</v>
      </c>
      <c r="I1209" s="158"/>
      <c r="L1209" s="154"/>
      <c r="M1209" s="159"/>
      <c r="T1209" s="160"/>
      <c r="AT1209" s="155" t="s">
        <v>179</v>
      </c>
      <c r="AU1209" s="155" t="s">
        <v>89</v>
      </c>
      <c r="AV1209" s="13" t="s">
        <v>89</v>
      </c>
      <c r="AW1209" s="13" t="s">
        <v>39</v>
      </c>
      <c r="AX1209" s="13" t="s">
        <v>78</v>
      </c>
      <c r="AY1209" s="155" t="s">
        <v>169</v>
      </c>
    </row>
    <row r="1210" spans="2:65" s="13" customFormat="1" ht="12">
      <c r="B1210" s="154"/>
      <c r="D1210" s="148" t="s">
        <v>179</v>
      </c>
      <c r="E1210" s="155" t="s">
        <v>34</v>
      </c>
      <c r="F1210" s="156" t="s">
        <v>897</v>
      </c>
      <c r="H1210" s="157">
        <v>65.14</v>
      </c>
      <c r="I1210" s="158"/>
      <c r="L1210" s="154"/>
      <c r="M1210" s="159"/>
      <c r="T1210" s="160"/>
      <c r="AT1210" s="155" t="s">
        <v>179</v>
      </c>
      <c r="AU1210" s="155" t="s">
        <v>89</v>
      </c>
      <c r="AV1210" s="13" t="s">
        <v>89</v>
      </c>
      <c r="AW1210" s="13" t="s">
        <v>39</v>
      </c>
      <c r="AX1210" s="13" t="s">
        <v>78</v>
      </c>
      <c r="AY1210" s="155" t="s">
        <v>169</v>
      </c>
    </row>
    <row r="1211" spans="2:65" s="13" customFormat="1" ht="12">
      <c r="B1211" s="154"/>
      <c r="D1211" s="148" t="s">
        <v>179</v>
      </c>
      <c r="E1211" s="155" t="s">
        <v>34</v>
      </c>
      <c r="F1211" s="156" t="s">
        <v>1501</v>
      </c>
      <c r="H1211" s="157">
        <v>16.34</v>
      </c>
      <c r="I1211" s="158"/>
      <c r="L1211" s="154"/>
      <c r="M1211" s="159"/>
      <c r="T1211" s="160"/>
      <c r="AT1211" s="155" t="s">
        <v>179</v>
      </c>
      <c r="AU1211" s="155" t="s">
        <v>89</v>
      </c>
      <c r="AV1211" s="13" t="s">
        <v>89</v>
      </c>
      <c r="AW1211" s="13" t="s">
        <v>39</v>
      </c>
      <c r="AX1211" s="13" t="s">
        <v>78</v>
      </c>
      <c r="AY1211" s="155" t="s">
        <v>169</v>
      </c>
    </row>
    <row r="1212" spans="2:65" s="14" customFormat="1" ht="12">
      <c r="B1212" s="161"/>
      <c r="D1212" s="148" t="s">
        <v>179</v>
      </c>
      <c r="E1212" s="162" t="s">
        <v>34</v>
      </c>
      <c r="F1212" s="163" t="s">
        <v>195</v>
      </c>
      <c r="H1212" s="164">
        <v>244.32000000000002</v>
      </c>
      <c r="I1212" s="165"/>
      <c r="L1212" s="161"/>
      <c r="M1212" s="166"/>
      <c r="T1212" s="167"/>
      <c r="AT1212" s="162" t="s">
        <v>179</v>
      </c>
      <c r="AU1212" s="162" t="s">
        <v>89</v>
      </c>
      <c r="AV1212" s="14" t="s">
        <v>177</v>
      </c>
      <c r="AW1212" s="14" t="s">
        <v>39</v>
      </c>
      <c r="AX1212" s="14" t="s">
        <v>83</v>
      </c>
      <c r="AY1212" s="162" t="s">
        <v>169</v>
      </c>
    </row>
    <row r="1213" spans="2:65" s="1" customFormat="1" ht="24.25" customHeight="1">
      <c r="B1213" s="35"/>
      <c r="C1213" s="172" t="s">
        <v>1502</v>
      </c>
      <c r="D1213" s="172" t="s">
        <v>288</v>
      </c>
      <c r="E1213" s="173" t="s">
        <v>1503</v>
      </c>
      <c r="F1213" s="174" t="s">
        <v>1504</v>
      </c>
      <c r="G1213" s="175" t="s">
        <v>175</v>
      </c>
      <c r="H1213" s="176">
        <v>154.72200000000001</v>
      </c>
      <c r="I1213" s="177"/>
      <c r="J1213" s="178">
        <f>ROUND(I1213*H1213,2)</f>
        <v>0</v>
      </c>
      <c r="K1213" s="174" t="s">
        <v>204</v>
      </c>
      <c r="L1213" s="179"/>
      <c r="M1213" s="180" t="s">
        <v>34</v>
      </c>
      <c r="N1213" s="181" t="s">
        <v>49</v>
      </c>
      <c r="P1213" s="143">
        <f>O1213*H1213</f>
        <v>0</v>
      </c>
      <c r="Q1213" s="143">
        <v>1.8E-3</v>
      </c>
      <c r="R1213" s="143">
        <f>Q1213*H1213</f>
        <v>0.27849960000000001</v>
      </c>
      <c r="S1213" s="143">
        <v>0</v>
      </c>
      <c r="T1213" s="144">
        <f>S1213*H1213</f>
        <v>0</v>
      </c>
      <c r="AR1213" s="145" t="s">
        <v>381</v>
      </c>
      <c r="AT1213" s="145" t="s">
        <v>288</v>
      </c>
      <c r="AU1213" s="145" t="s">
        <v>89</v>
      </c>
      <c r="AY1213" s="19" t="s">
        <v>169</v>
      </c>
      <c r="BE1213" s="146">
        <f>IF(N1213="základní",J1213,0)</f>
        <v>0</v>
      </c>
      <c r="BF1213" s="146">
        <f>IF(N1213="snížená",J1213,0)</f>
        <v>0</v>
      </c>
      <c r="BG1213" s="146">
        <f>IF(N1213="zákl. přenesená",J1213,0)</f>
        <v>0</v>
      </c>
      <c r="BH1213" s="146">
        <f>IF(N1213="sníž. přenesená",J1213,0)</f>
        <v>0</v>
      </c>
      <c r="BI1213" s="146">
        <f>IF(N1213="nulová",J1213,0)</f>
        <v>0</v>
      </c>
      <c r="BJ1213" s="19" t="s">
        <v>83</v>
      </c>
      <c r="BK1213" s="146">
        <f>ROUND(I1213*H1213,2)</f>
        <v>0</v>
      </c>
      <c r="BL1213" s="19" t="s">
        <v>270</v>
      </c>
      <c r="BM1213" s="145" t="s">
        <v>1505</v>
      </c>
    </row>
    <row r="1214" spans="2:65" s="13" customFormat="1" ht="12">
      <c r="B1214" s="154"/>
      <c r="D1214" s="148" t="s">
        <v>179</v>
      </c>
      <c r="E1214" s="155" t="s">
        <v>34</v>
      </c>
      <c r="F1214" s="156" t="s">
        <v>1506</v>
      </c>
      <c r="H1214" s="157">
        <v>154.72200000000001</v>
      </c>
      <c r="I1214" s="158"/>
      <c r="L1214" s="154"/>
      <c r="M1214" s="159"/>
      <c r="T1214" s="160"/>
      <c r="AT1214" s="155" t="s">
        <v>179</v>
      </c>
      <c r="AU1214" s="155" t="s">
        <v>89</v>
      </c>
      <c r="AV1214" s="13" t="s">
        <v>89</v>
      </c>
      <c r="AW1214" s="13" t="s">
        <v>39</v>
      </c>
      <c r="AX1214" s="13" t="s">
        <v>83</v>
      </c>
      <c r="AY1214" s="155" t="s">
        <v>169</v>
      </c>
    </row>
    <row r="1215" spans="2:65" s="1" customFormat="1" ht="24.25" customHeight="1">
      <c r="B1215" s="35"/>
      <c r="C1215" s="134" t="s">
        <v>1507</v>
      </c>
      <c r="D1215" s="134" t="s">
        <v>172</v>
      </c>
      <c r="E1215" s="135" t="s">
        <v>1508</v>
      </c>
      <c r="F1215" s="136" t="s">
        <v>1509</v>
      </c>
      <c r="G1215" s="137" t="s">
        <v>175</v>
      </c>
      <c r="H1215" s="138">
        <v>135.4</v>
      </c>
      <c r="I1215" s="139"/>
      <c r="J1215" s="140">
        <f>ROUND(I1215*H1215,2)</f>
        <v>0</v>
      </c>
      <c r="K1215" s="136" t="s">
        <v>204</v>
      </c>
      <c r="L1215" s="35"/>
      <c r="M1215" s="141" t="s">
        <v>34</v>
      </c>
      <c r="N1215" s="142" t="s">
        <v>49</v>
      </c>
      <c r="P1215" s="143">
        <f>O1215*H1215</f>
        <v>0</v>
      </c>
      <c r="Q1215" s="143">
        <v>2.4000000000000001E-4</v>
      </c>
      <c r="R1215" s="143">
        <f>Q1215*H1215</f>
        <v>3.2496000000000004E-2</v>
      </c>
      <c r="S1215" s="143">
        <v>0</v>
      </c>
      <c r="T1215" s="144">
        <f>S1215*H1215</f>
        <v>0</v>
      </c>
      <c r="AR1215" s="145" t="s">
        <v>270</v>
      </c>
      <c r="AT1215" s="145" t="s">
        <v>172</v>
      </c>
      <c r="AU1215" s="145" t="s">
        <v>89</v>
      </c>
      <c r="AY1215" s="19" t="s">
        <v>169</v>
      </c>
      <c r="BE1215" s="146">
        <f>IF(N1215="základní",J1215,0)</f>
        <v>0</v>
      </c>
      <c r="BF1215" s="146">
        <f>IF(N1215="snížená",J1215,0)</f>
        <v>0</v>
      </c>
      <c r="BG1215" s="146">
        <f>IF(N1215="zákl. přenesená",J1215,0)</f>
        <v>0</v>
      </c>
      <c r="BH1215" s="146">
        <f>IF(N1215="sníž. přenesená",J1215,0)</f>
        <v>0</v>
      </c>
      <c r="BI1215" s="146">
        <f>IF(N1215="nulová",J1215,0)</f>
        <v>0</v>
      </c>
      <c r="BJ1215" s="19" t="s">
        <v>83</v>
      </c>
      <c r="BK1215" s="146">
        <f>ROUND(I1215*H1215,2)</f>
        <v>0</v>
      </c>
      <c r="BL1215" s="19" t="s">
        <v>270</v>
      </c>
      <c r="BM1215" s="145" t="s">
        <v>1510</v>
      </c>
    </row>
    <row r="1216" spans="2:65" s="1" customFormat="1" ht="11">
      <c r="B1216" s="35"/>
      <c r="D1216" s="168" t="s">
        <v>206</v>
      </c>
      <c r="F1216" s="169" t="s">
        <v>1511</v>
      </c>
      <c r="I1216" s="170"/>
      <c r="L1216" s="35"/>
      <c r="M1216" s="171"/>
      <c r="T1216" s="56"/>
      <c r="AT1216" s="19" t="s">
        <v>206</v>
      </c>
      <c r="AU1216" s="19" t="s">
        <v>89</v>
      </c>
    </row>
    <row r="1217" spans="2:65" s="12" customFormat="1" ht="12">
      <c r="B1217" s="147"/>
      <c r="D1217" s="148" t="s">
        <v>179</v>
      </c>
      <c r="E1217" s="149" t="s">
        <v>34</v>
      </c>
      <c r="F1217" s="150" t="s">
        <v>1512</v>
      </c>
      <c r="H1217" s="149" t="s">
        <v>34</v>
      </c>
      <c r="I1217" s="151"/>
      <c r="L1217" s="147"/>
      <c r="M1217" s="152"/>
      <c r="T1217" s="153"/>
      <c r="AT1217" s="149" t="s">
        <v>179</v>
      </c>
      <c r="AU1217" s="149" t="s">
        <v>89</v>
      </c>
      <c r="AV1217" s="12" t="s">
        <v>83</v>
      </c>
      <c r="AW1217" s="12" t="s">
        <v>39</v>
      </c>
      <c r="AX1217" s="12" t="s">
        <v>78</v>
      </c>
      <c r="AY1217" s="149" t="s">
        <v>169</v>
      </c>
    </row>
    <row r="1218" spans="2:65" s="12" customFormat="1" ht="12">
      <c r="B1218" s="147"/>
      <c r="D1218" s="148" t="s">
        <v>179</v>
      </c>
      <c r="E1218" s="149" t="s">
        <v>34</v>
      </c>
      <c r="F1218" s="150" t="s">
        <v>1513</v>
      </c>
      <c r="H1218" s="149" t="s">
        <v>34</v>
      </c>
      <c r="I1218" s="151"/>
      <c r="L1218" s="147"/>
      <c r="M1218" s="152"/>
      <c r="T1218" s="153"/>
      <c r="AT1218" s="149" t="s">
        <v>179</v>
      </c>
      <c r="AU1218" s="149" t="s">
        <v>89</v>
      </c>
      <c r="AV1218" s="12" t="s">
        <v>83</v>
      </c>
      <c r="AW1218" s="12" t="s">
        <v>39</v>
      </c>
      <c r="AX1218" s="12" t="s">
        <v>78</v>
      </c>
      <c r="AY1218" s="149" t="s">
        <v>169</v>
      </c>
    </row>
    <row r="1219" spans="2:65" s="13" customFormat="1" ht="12">
      <c r="B1219" s="154"/>
      <c r="D1219" s="148" t="s">
        <v>179</v>
      </c>
      <c r="E1219" s="155" t="s">
        <v>34</v>
      </c>
      <c r="F1219" s="156" t="s">
        <v>1137</v>
      </c>
      <c r="H1219" s="157">
        <v>13.8</v>
      </c>
      <c r="I1219" s="158"/>
      <c r="L1219" s="154"/>
      <c r="M1219" s="159"/>
      <c r="T1219" s="160"/>
      <c r="AT1219" s="155" t="s">
        <v>179</v>
      </c>
      <c r="AU1219" s="155" t="s">
        <v>89</v>
      </c>
      <c r="AV1219" s="13" t="s">
        <v>89</v>
      </c>
      <c r="AW1219" s="13" t="s">
        <v>39</v>
      </c>
      <c r="AX1219" s="13" t="s">
        <v>78</v>
      </c>
      <c r="AY1219" s="155" t="s">
        <v>169</v>
      </c>
    </row>
    <row r="1220" spans="2:65" s="12" customFormat="1" ht="12">
      <c r="B1220" s="147"/>
      <c r="D1220" s="148" t="s">
        <v>179</v>
      </c>
      <c r="E1220" s="149" t="s">
        <v>34</v>
      </c>
      <c r="F1220" s="150" t="s">
        <v>1514</v>
      </c>
      <c r="H1220" s="149" t="s">
        <v>34</v>
      </c>
      <c r="I1220" s="151"/>
      <c r="L1220" s="147"/>
      <c r="M1220" s="152"/>
      <c r="T1220" s="153"/>
      <c r="AT1220" s="149" t="s">
        <v>179</v>
      </c>
      <c r="AU1220" s="149" t="s">
        <v>89</v>
      </c>
      <c r="AV1220" s="12" t="s">
        <v>83</v>
      </c>
      <c r="AW1220" s="12" t="s">
        <v>39</v>
      </c>
      <c r="AX1220" s="12" t="s">
        <v>78</v>
      </c>
      <c r="AY1220" s="149" t="s">
        <v>169</v>
      </c>
    </row>
    <row r="1221" spans="2:65" s="13" customFormat="1" ht="12">
      <c r="B1221" s="154"/>
      <c r="D1221" s="148" t="s">
        <v>179</v>
      </c>
      <c r="E1221" s="155" t="s">
        <v>34</v>
      </c>
      <c r="F1221" s="156" t="s">
        <v>1515</v>
      </c>
      <c r="H1221" s="157">
        <v>121.6</v>
      </c>
      <c r="I1221" s="158"/>
      <c r="L1221" s="154"/>
      <c r="M1221" s="159"/>
      <c r="T1221" s="160"/>
      <c r="AT1221" s="155" t="s">
        <v>179</v>
      </c>
      <c r="AU1221" s="155" t="s">
        <v>89</v>
      </c>
      <c r="AV1221" s="13" t="s">
        <v>89</v>
      </c>
      <c r="AW1221" s="13" t="s">
        <v>39</v>
      </c>
      <c r="AX1221" s="13" t="s">
        <v>78</v>
      </c>
      <c r="AY1221" s="155" t="s">
        <v>169</v>
      </c>
    </row>
    <row r="1222" spans="2:65" s="14" customFormat="1" ht="12">
      <c r="B1222" s="161"/>
      <c r="D1222" s="148" t="s">
        <v>179</v>
      </c>
      <c r="E1222" s="162" t="s">
        <v>34</v>
      </c>
      <c r="F1222" s="163" t="s">
        <v>195</v>
      </c>
      <c r="H1222" s="164">
        <v>135.4</v>
      </c>
      <c r="I1222" s="165"/>
      <c r="L1222" s="161"/>
      <c r="M1222" s="166"/>
      <c r="T1222" s="167"/>
      <c r="AT1222" s="162" t="s">
        <v>179</v>
      </c>
      <c r="AU1222" s="162" t="s">
        <v>89</v>
      </c>
      <c r="AV1222" s="14" t="s">
        <v>177</v>
      </c>
      <c r="AW1222" s="14" t="s">
        <v>39</v>
      </c>
      <c r="AX1222" s="14" t="s">
        <v>83</v>
      </c>
      <c r="AY1222" s="162" t="s">
        <v>169</v>
      </c>
    </row>
    <row r="1223" spans="2:65" s="1" customFormat="1" ht="24.25" customHeight="1">
      <c r="B1223" s="35"/>
      <c r="C1223" s="172" t="s">
        <v>1516</v>
      </c>
      <c r="D1223" s="172" t="s">
        <v>288</v>
      </c>
      <c r="E1223" s="173" t="s">
        <v>1517</v>
      </c>
      <c r="F1223" s="174" t="s">
        <v>1518</v>
      </c>
      <c r="G1223" s="175" t="s">
        <v>175</v>
      </c>
      <c r="H1223" s="176">
        <v>140.333</v>
      </c>
      <c r="I1223" s="177"/>
      <c r="J1223" s="178">
        <f>ROUND(I1223*H1223,2)</f>
        <v>0</v>
      </c>
      <c r="K1223" s="174" t="s">
        <v>204</v>
      </c>
      <c r="L1223" s="179"/>
      <c r="M1223" s="180" t="s">
        <v>34</v>
      </c>
      <c r="N1223" s="181" t="s">
        <v>49</v>
      </c>
      <c r="P1223" s="143">
        <f>O1223*H1223</f>
        <v>0</v>
      </c>
      <c r="Q1223" s="143">
        <v>7.4999999999999997E-3</v>
      </c>
      <c r="R1223" s="143">
        <f>Q1223*H1223</f>
        <v>1.0524974999999999</v>
      </c>
      <c r="S1223" s="143">
        <v>0</v>
      </c>
      <c r="T1223" s="144">
        <f>S1223*H1223</f>
        <v>0</v>
      </c>
      <c r="AR1223" s="145" t="s">
        <v>381</v>
      </c>
      <c r="AT1223" s="145" t="s">
        <v>288</v>
      </c>
      <c r="AU1223" s="145" t="s">
        <v>89</v>
      </c>
      <c r="AY1223" s="19" t="s">
        <v>169</v>
      </c>
      <c r="BE1223" s="146">
        <f>IF(N1223="základní",J1223,0)</f>
        <v>0</v>
      </c>
      <c r="BF1223" s="146">
        <f>IF(N1223="snížená",J1223,0)</f>
        <v>0</v>
      </c>
      <c r="BG1223" s="146">
        <f>IF(N1223="zákl. přenesená",J1223,0)</f>
        <v>0</v>
      </c>
      <c r="BH1223" s="146">
        <f>IF(N1223="sníž. přenesená",J1223,0)</f>
        <v>0</v>
      </c>
      <c r="BI1223" s="146">
        <f>IF(N1223="nulová",J1223,0)</f>
        <v>0</v>
      </c>
      <c r="BJ1223" s="19" t="s">
        <v>83</v>
      </c>
      <c r="BK1223" s="146">
        <f>ROUND(I1223*H1223,2)</f>
        <v>0</v>
      </c>
      <c r="BL1223" s="19" t="s">
        <v>270</v>
      </c>
      <c r="BM1223" s="145" t="s">
        <v>1519</v>
      </c>
    </row>
    <row r="1224" spans="2:65" s="13" customFormat="1" ht="12">
      <c r="B1224" s="154"/>
      <c r="D1224" s="148" t="s">
        <v>179</v>
      </c>
      <c r="E1224" s="155" t="s">
        <v>34</v>
      </c>
      <c r="F1224" s="156" t="s">
        <v>1520</v>
      </c>
      <c r="H1224" s="157">
        <v>133.65</v>
      </c>
      <c r="I1224" s="158"/>
      <c r="L1224" s="154"/>
      <c r="M1224" s="159"/>
      <c r="T1224" s="160"/>
      <c r="AT1224" s="155" t="s">
        <v>179</v>
      </c>
      <c r="AU1224" s="155" t="s">
        <v>89</v>
      </c>
      <c r="AV1224" s="13" t="s">
        <v>89</v>
      </c>
      <c r="AW1224" s="13" t="s">
        <v>39</v>
      </c>
      <c r="AX1224" s="13" t="s">
        <v>78</v>
      </c>
      <c r="AY1224" s="155" t="s">
        <v>169</v>
      </c>
    </row>
    <row r="1225" spans="2:65" s="14" customFormat="1" ht="12">
      <c r="B1225" s="161"/>
      <c r="D1225" s="148" t="s">
        <v>179</v>
      </c>
      <c r="E1225" s="162" t="s">
        <v>34</v>
      </c>
      <c r="F1225" s="163" t="s">
        <v>195</v>
      </c>
      <c r="H1225" s="164">
        <v>133.65</v>
      </c>
      <c r="I1225" s="165"/>
      <c r="L1225" s="161"/>
      <c r="M1225" s="166"/>
      <c r="T1225" s="167"/>
      <c r="AT1225" s="162" t="s">
        <v>179</v>
      </c>
      <c r="AU1225" s="162" t="s">
        <v>89</v>
      </c>
      <c r="AV1225" s="14" t="s">
        <v>177</v>
      </c>
      <c r="AW1225" s="14" t="s">
        <v>39</v>
      </c>
      <c r="AX1225" s="14" t="s">
        <v>78</v>
      </c>
      <c r="AY1225" s="162" t="s">
        <v>169</v>
      </c>
    </row>
    <row r="1226" spans="2:65" s="13" customFormat="1" ht="12">
      <c r="B1226" s="154"/>
      <c r="D1226" s="148" t="s">
        <v>179</v>
      </c>
      <c r="E1226" s="155" t="s">
        <v>34</v>
      </c>
      <c r="F1226" s="156" t="s">
        <v>1521</v>
      </c>
      <c r="H1226" s="157">
        <v>140.333</v>
      </c>
      <c r="I1226" s="158"/>
      <c r="L1226" s="154"/>
      <c r="M1226" s="159"/>
      <c r="T1226" s="160"/>
      <c r="AT1226" s="155" t="s">
        <v>179</v>
      </c>
      <c r="AU1226" s="155" t="s">
        <v>89</v>
      </c>
      <c r="AV1226" s="13" t="s">
        <v>89</v>
      </c>
      <c r="AW1226" s="13" t="s">
        <v>39</v>
      </c>
      <c r="AX1226" s="13" t="s">
        <v>83</v>
      </c>
      <c r="AY1226" s="155" t="s">
        <v>169</v>
      </c>
    </row>
    <row r="1227" spans="2:65" s="1" customFormat="1" ht="16.5" customHeight="1">
      <c r="B1227" s="35"/>
      <c r="C1227" s="172" t="s">
        <v>1522</v>
      </c>
      <c r="D1227" s="172" t="s">
        <v>288</v>
      </c>
      <c r="E1227" s="173" t="s">
        <v>1523</v>
      </c>
      <c r="F1227" s="174" t="s">
        <v>1524</v>
      </c>
      <c r="G1227" s="175" t="s">
        <v>175</v>
      </c>
      <c r="H1227" s="176">
        <v>13.8</v>
      </c>
      <c r="I1227" s="177"/>
      <c r="J1227" s="178">
        <f>ROUND(I1227*H1227,2)</f>
        <v>0</v>
      </c>
      <c r="K1227" s="174" t="s">
        <v>621</v>
      </c>
      <c r="L1227" s="179"/>
      <c r="M1227" s="180" t="s">
        <v>34</v>
      </c>
      <c r="N1227" s="181" t="s">
        <v>49</v>
      </c>
      <c r="P1227" s="143">
        <f>O1227*H1227</f>
        <v>0</v>
      </c>
      <c r="Q1227" s="143">
        <v>0</v>
      </c>
      <c r="R1227" s="143">
        <f>Q1227*H1227</f>
        <v>0</v>
      </c>
      <c r="S1227" s="143">
        <v>0</v>
      </c>
      <c r="T1227" s="144">
        <f>S1227*H1227</f>
        <v>0</v>
      </c>
      <c r="AR1227" s="145" t="s">
        <v>381</v>
      </c>
      <c r="AT1227" s="145" t="s">
        <v>288</v>
      </c>
      <c r="AU1227" s="145" t="s">
        <v>89</v>
      </c>
      <c r="AY1227" s="19" t="s">
        <v>169</v>
      </c>
      <c r="BE1227" s="146">
        <f>IF(N1227="základní",J1227,0)</f>
        <v>0</v>
      </c>
      <c r="BF1227" s="146">
        <f>IF(N1227="snížená",J1227,0)</f>
        <v>0</v>
      </c>
      <c r="BG1227" s="146">
        <f>IF(N1227="zákl. přenesená",J1227,0)</f>
        <v>0</v>
      </c>
      <c r="BH1227" s="146">
        <f>IF(N1227="sníž. přenesená",J1227,0)</f>
        <v>0</v>
      </c>
      <c r="BI1227" s="146">
        <f>IF(N1227="nulová",J1227,0)</f>
        <v>0</v>
      </c>
      <c r="BJ1227" s="19" t="s">
        <v>83</v>
      </c>
      <c r="BK1227" s="146">
        <f>ROUND(I1227*H1227,2)</f>
        <v>0</v>
      </c>
      <c r="BL1227" s="19" t="s">
        <v>270</v>
      </c>
      <c r="BM1227" s="145" t="s">
        <v>1525</v>
      </c>
    </row>
    <row r="1228" spans="2:65" s="1" customFormat="1" ht="24.25" customHeight="1">
      <c r="B1228" s="35"/>
      <c r="C1228" s="134" t="s">
        <v>1526</v>
      </c>
      <c r="D1228" s="134" t="s">
        <v>172</v>
      </c>
      <c r="E1228" s="135" t="s">
        <v>1527</v>
      </c>
      <c r="F1228" s="136" t="s">
        <v>1528</v>
      </c>
      <c r="G1228" s="137" t="s">
        <v>175</v>
      </c>
      <c r="H1228" s="138">
        <v>135.4</v>
      </c>
      <c r="I1228" s="139"/>
      <c r="J1228" s="140">
        <f>ROUND(I1228*H1228,2)</f>
        <v>0</v>
      </c>
      <c r="K1228" s="136" t="s">
        <v>204</v>
      </c>
      <c r="L1228" s="35"/>
      <c r="M1228" s="141" t="s">
        <v>34</v>
      </c>
      <c r="N1228" s="142" t="s">
        <v>49</v>
      </c>
      <c r="P1228" s="143">
        <f>O1228*H1228</f>
        <v>0</v>
      </c>
      <c r="Q1228" s="143">
        <v>2.4000000000000001E-4</v>
      </c>
      <c r="R1228" s="143">
        <f>Q1228*H1228</f>
        <v>3.2496000000000004E-2</v>
      </c>
      <c r="S1228" s="143">
        <v>0</v>
      </c>
      <c r="T1228" s="144">
        <f>S1228*H1228</f>
        <v>0</v>
      </c>
      <c r="AR1228" s="145" t="s">
        <v>270</v>
      </c>
      <c r="AT1228" s="145" t="s">
        <v>172</v>
      </c>
      <c r="AU1228" s="145" t="s">
        <v>89</v>
      </c>
      <c r="AY1228" s="19" t="s">
        <v>169</v>
      </c>
      <c r="BE1228" s="146">
        <f>IF(N1228="základní",J1228,0)</f>
        <v>0</v>
      </c>
      <c r="BF1228" s="146">
        <f>IF(N1228="snížená",J1228,0)</f>
        <v>0</v>
      </c>
      <c r="BG1228" s="146">
        <f>IF(N1228="zákl. přenesená",J1228,0)</f>
        <v>0</v>
      </c>
      <c r="BH1228" s="146">
        <f>IF(N1228="sníž. přenesená",J1228,0)</f>
        <v>0</v>
      </c>
      <c r="BI1228" s="146">
        <f>IF(N1228="nulová",J1228,0)</f>
        <v>0</v>
      </c>
      <c r="BJ1228" s="19" t="s">
        <v>83</v>
      </c>
      <c r="BK1228" s="146">
        <f>ROUND(I1228*H1228,2)</f>
        <v>0</v>
      </c>
      <c r="BL1228" s="19" t="s">
        <v>270</v>
      </c>
      <c r="BM1228" s="145" t="s">
        <v>1529</v>
      </c>
    </row>
    <row r="1229" spans="2:65" s="1" customFormat="1" ht="11">
      <c r="B1229" s="35"/>
      <c r="D1229" s="168" t="s">
        <v>206</v>
      </c>
      <c r="F1229" s="169" t="s">
        <v>1530</v>
      </c>
      <c r="I1229" s="170"/>
      <c r="L1229" s="35"/>
      <c r="M1229" s="171"/>
      <c r="T1229" s="56"/>
      <c r="AT1229" s="19" t="s">
        <v>206</v>
      </c>
      <c r="AU1229" s="19" t="s">
        <v>89</v>
      </c>
    </row>
    <row r="1230" spans="2:65" s="12" customFormat="1" ht="12">
      <c r="B1230" s="147"/>
      <c r="D1230" s="148" t="s">
        <v>179</v>
      </c>
      <c r="E1230" s="149" t="s">
        <v>34</v>
      </c>
      <c r="F1230" s="150" t="s">
        <v>1512</v>
      </c>
      <c r="H1230" s="149" t="s">
        <v>34</v>
      </c>
      <c r="I1230" s="151"/>
      <c r="L1230" s="147"/>
      <c r="M1230" s="152"/>
      <c r="T1230" s="153"/>
      <c r="AT1230" s="149" t="s">
        <v>179</v>
      </c>
      <c r="AU1230" s="149" t="s">
        <v>89</v>
      </c>
      <c r="AV1230" s="12" t="s">
        <v>83</v>
      </c>
      <c r="AW1230" s="12" t="s">
        <v>39</v>
      </c>
      <c r="AX1230" s="12" t="s">
        <v>78</v>
      </c>
      <c r="AY1230" s="149" t="s">
        <v>169</v>
      </c>
    </row>
    <row r="1231" spans="2:65" s="12" customFormat="1" ht="12">
      <c r="B1231" s="147"/>
      <c r="D1231" s="148" t="s">
        <v>179</v>
      </c>
      <c r="E1231" s="149" t="s">
        <v>34</v>
      </c>
      <c r="F1231" s="150" t="s">
        <v>1513</v>
      </c>
      <c r="H1231" s="149" t="s">
        <v>34</v>
      </c>
      <c r="I1231" s="151"/>
      <c r="L1231" s="147"/>
      <c r="M1231" s="152"/>
      <c r="T1231" s="153"/>
      <c r="AT1231" s="149" t="s">
        <v>179</v>
      </c>
      <c r="AU1231" s="149" t="s">
        <v>89</v>
      </c>
      <c r="AV1231" s="12" t="s">
        <v>83</v>
      </c>
      <c r="AW1231" s="12" t="s">
        <v>39</v>
      </c>
      <c r="AX1231" s="12" t="s">
        <v>78</v>
      </c>
      <c r="AY1231" s="149" t="s">
        <v>169</v>
      </c>
    </row>
    <row r="1232" spans="2:65" s="13" customFormat="1" ht="12">
      <c r="B1232" s="154"/>
      <c r="D1232" s="148" t="s">
        <v>179</v>
      </c>
      <c r="E1232" s="155" t="s">
        <v>34</v>
      </c>
      <c r="F1232" s="156" t="s">
        <v>1137</v>
      </c>
      <c r="H1232" s="157">
        <v>13.8</v>
      </c>
      <c r="I1232" s="158"/>
      <c r="L1232" s="154"/>
      <c r="M1232" s="159"/>
      <c r="T1232" s="160"/>
      <c r="AT1232" s="155" t="s">
        <v>179</v>
      </c>
      <c r="AU1232" s="155" t="s">
        <v>89</v>
      </c>
      <c r="AV1232" s="13" t="s">
        <v>89</v>
      </c>
      <c r="AW1232" s="13" t="s">
        <v>39</v>
      </c>
      <c r="AX1232" s="13" t="s">
        <v>78</v>
      </c>
      <c r="AY1232" s="155" t="s">
        <v>169</v>
      </c>
    </row>
    <row r="1233" spans="2:65" s="12" customFormat="1" ht="12">
      <c r="B1233" s="147"/>
      <c r="D1233" s="148" t="s">
        <v>179</v>
      </c>
      <c r="E1233" s="149" t="s">
        <v>34</v>
      </c>
      <c r="F1233" s="150" t="s">
        <v>1514</v>
      </c>
      <c r="H1233" s="149" t="s">
        <v>34</v>
      </c>
      <c r="I1233" s="151"/>
      <c r="L1233" s="147"/>
      <c r="M1233" s="152"/>
      <c r="T1233" s="153"/>
      <c r="AT1233" s="149" t="s">
        <v>179</v>
      </c>
      <c r="AU1233" s="149" t="s">
        <v>89</v>
      </c>
      <c r="AV1233" s="12" t="s">
        <v>83</v>
      </c>
      <c r="AW1233" s="12" t="s">
        <v>39</v>
      </c>
      <c r="AX1233" s="12" t="s">
        <v>78</v>
      </c>
      <c r="AY1233" s="149" t="s">
        <v>169</v>
      </c>
    </row>
    <row r="1234" spans="2:65" s="13" customFormat="1" ht="12">
      <c r="B1234" s="154"/>
      <c r="D1234" s="148" t="s">
        <v>179</v>
      </c>
      <c r="E1234" s="155" t="s">
        <v>34</v>
      </c>
      <c r="F1234" s="156" t="s">
        <v>1515</v>
      </c>
      <c r="H1234" s="157">
        <v>121.6</v>
      </c>
      <c r="I1234" s="158"/>
      <c r="L1234" s="154"/>
      <c r="M1234" s="159"/>
      <c r="T1234" s="160"/>
      <c r="AT1234" s="155" t="s">
        <v>179</v>
      </c>
      <c r="AU1234" s="155" t="s">
        <v>89</v>
      </c>
      <c r="AV1234" s="13" t="s">
        <v>89</v>
      </c>
      <c r="AW1234" s="13" t="s">
        <v>39</v>
      </c>
      <c r="AX1234" s="13" t="s">
        <v>78</v>
      </c>
      <c r="AY1234" s="155" t="s">
        <v>169</v>
      </c>
    </row>
    <row r="1235" spans="2:65" s="14" customFormat="1" ht="12">
      <c r="B1235" s="161"/>
      <c r="D1235" s="148" t="s">
        <v>179</v>
      </c>
      <c r="E1235" s="162" t="s">
        <v>34</v>
      </c>
      <c r="F1235" s="163" t="s">
        <v>195</v>
      </c>
      <c r="H1235" s="164">
        <v>135.4</v>
      </c>
      <c r="I1235" s="165"/>
      <c r="L1235" s="161"/>
      <c r="M1235" s="166"/>
      <c r="T1235" s="167"/>
      <c r="AT1235" s="162" t="s">
        <v>179</v>
      </c>
      <c r="AU1235" s="162" t="s">
        <v>89</v>
      </c>
      <c r="AV1235" s="14" t="s">
        <v>177</v>
      </c>
      <c r="AW1235" s="14" t="s">
        <v>39</v>
      </c>
      <c r="AX1235" s="14" t="s">
        <v>83</v>
      </c>
      <c r="AY1235" s="162" t="s">
        <v>169</v>
      </c>
    </row>
    <row r="1236" spans="2:65" s="1" customFormat="1" ht="37.75" customHeight="1">
      <c r="B1236" s="35"/>
      <c r="C1236" s="134" t="s">
        <v>1531</v>
      </c>
      <c r="D1236" s="134" t="s">
        <v>172</v>
      </c>
      <c r="E1236" s="135" t="s">
        <v>1532</v>
      </c>
      <c r="F1236" s="136" t="s">
        <v>1533</v>
      </c>
      <c r="G1236" s="137" t="s">
        <v>175</v>
      </c>
      <c r="H1236" s="138">
        <v>489.44</v>
      </c>
      <c r="I1236" s="139"/>
      <c r="J1236" s="140">
        <f>ROUND(I1236*H1236,2)</f>
        <v>0</v>
      </c>
      <c r="K1236" s="136" t="s">
        <v>204</v>
      </c>
      <c r="L1236" s="35"/>
      <c r="M1236" s="141" t="s">
        <v>34</v>
      </c>
      <c r="N1236" s="142" t="s">
        <v>49</v>
      </c>
      <c r="P1236" s="143">
        <f>O1236*H1236</f>
        <v>0</v>
      </c>
      <c r="Q1236" s="143">
        <v>0</v>
      </c>
      <c r="R1236" s="143">
        <f>Q1236*H1236</f>
        <v>0</v>
      </c>
      <c r="S1236" s="143">
        <v>0</v>
      </c>
      <c r="T1236" s="144">
        <f>S1236*H1236</f>
        <v>0</v>
      </c>
      <c r="AR1236" s="145" t="s">
        <v>270</v>
      </c>
      <c r="AT1236" s="145" t="s">
        <v>172</v>
      </c>
      <c r="AU1236" s="145" t="s">
        <v>89</v>
      </c>
      <c r="AY1236" s="19" t="s">
        <v>169</v>
      </c>
      <c r="BE1236" s="146">
        <f>IF(N1236="základní",J1236,0)</f>
        <v>0</v>
      </c>
      <c r="BF1236" s="146">
        <f>IF(N1236="snížená",J1236,0)</f>
        <v>0</v>
      </c>
      <c r="BG1236" s="146">
        <f>IF(N1236="zákl. přenesená",J1236,0)</f>
        <v>0</v>
      </c>
      <c r="BH1236" s="146">
        <f>IF(N1236="sníž. přenesená",J1236,0)</f>
        <v>0</v>
      </c>
      <c r="BI1236" s="146">
        <f>IF(N1236="nulová",J1236,0)</f>
        <v>0</v>
      </c>
      <c r="BJ1236" s="19" t="s">
        <v>83</v>
      </c>
      <c r="BK1236" s="146">
        <f>ROUND(I1236*H1236,2)</f>
        <v>0</v>
      </c>
      <c r="BL1236" s="19" t="s">
        <v>270</v>
      </c>
      <c r="BM1236" s="145" t="s">
        <v>1534</v>
      </c>
    </row>
    <row r="1237" spans="2:65" s="1" customFormat="1" ht="11">
      <c r="B1237" s="35"/>
      <c r="D1237" s="168" t="s">
        <v>206</v>
      </c>
      <c r="F1237" s="169" t="s">
        <v>1535</v>
      </c>
      <c r="I1237" s="170"/>
      <c r="L1237" s="35"/>
      <c r="M1237" s="171"/>
      <c r="T1237" s="56"/>
      <c r="AT1237" s="19" t="s">
        <v>206</v>
      </c>
      <c r="AU1237" s="19" t="s">
        <v>89</v>
      </c>
    </row>
    <row r="1238" spans="2:65" s="1" customFormat="1" ht="49" customHeight="1">
      <c r="B1238" s="35"/>
      <c r="C1238" s="134" t="s">
        <v>1536</v>
      </c>
      <c r="D1238" s="134" t="s">
        <v>172</v>
      </c>
      <c r="E1238" s="135" t="s">
        <v>1537</v>
      </c>
      <c r="F1238" s="136" t="s">
        <v>1538</v>
      </c>
      <c r="G1238" s="137" t="s">
        <v>175</v>
      </c>
      <c r="H1238" s="138">
        <v>548.70000000000005</v>
      </c>
      <c r="I1238" s="139"/>
      <c r="J1238" s="140">
        <f>ROUND(I1238*H1238,2)</f>
        <v>0</v>
      </c>
      <c r="K1238" s="136" t="s">
        <v>1539</v>
      </c>
      <c r="L1238" s="35"/>
      <c r="M1238" s="141" t="s">
        <v>34</v>
      </c>
      <c r="N1238" s="142" t="s">
        <v>49</v>
      </c>
      <c r="P1238" s="143">
        <f>O1238*H1238</f>
        <v>0</v>
      </c>
      <c r="Q1238" s="143">
        <v>5.0000000000000002E-5</v>
      </c>
      <c r="R1238" s="143">
        <f>Q1238*H1238</f>
        <v>2.7435000000000005E-2</v>
      </c>
      <c r="S1238" s="143">
        <v>0</v>
      </c>
      <c r="T1238" s="144">
        <f>S1238*H1238</f>
        <v>0</v>
      </c>
      <c r="AR1238" s="145" t="s">
        <v>270</v>
      </c>
      <c r="AT1238" s="145" t="s">
        <v>172</v>
      </c>
      <c r="AU1238" s="145" t="s">
        <v>89</v>
      </c>
      <c r="AY1238" s="19" t="s">
        <v>169</v>
      </c>
      <c r="BE1238" s="146">
        <f>IF(N1238="základní",J1238,0)</f>
        <v>0</v>
      </c>
      <c r="BF1238" s="146">
        <f>IF(N1238="snížená",J1238,0)</f>
        <v>0</v>
      </c>
      <c r="BG1238" s="146">
        <f>IF(N1238="zákl. přenesená",J1238,0)</f>
        <v>0</v>
      </c>
      <c r="BH1238" s="146">
        <f>IF(N1238="sníž. přenesená",J1238,0)</f>
        <v>0</v>
      </c>
      <c r="BI1238" s="146">
        <f>IF(N1238="nulová",J1238,0)</f>
        <v>0</v>
      </c>
      <c r="BJ1238" s="19" t="s">
        <v>83</v>
      </c>
      <c r="BK1238" s="146">
        <f>ROUND(I1238*H1238,2)</f>
        <v>0</v>
      </c>
      <c r="BL1238" s="19" t="s">
        <v>270</v>
      </c>
      <c r="BM1238" s="145" t="s">
        <v>1540</v>
      </c>
    </row>
    <row r="1239" spans="2:65" s="12" customFormat="1" ht="12">
      <c r="B1239" s="147"/>
      <c r="D1239" s="148" t="s">
        <v>179</v>
      </c>
      <c r="E1239" s="149" t="s">
        <v>34</v>
      </c>
      <c r="F1239" s="150" t="s">
        <v>1541</v>
      </c>
      <c r="H1239" s="149" t="s">
        <v>34</v>
      </c>
      <c r="I1239" s="151"/>
      <c r="L1239" s="147"/>
      <c r="M1239" s="152"/>
      <c r="T1239" s="153"/>
      <c r="AT1239" s="149" t="s">
        <v>179</v>
      </c>
      <c r="AU1239" s="149" t="s">
        <v>89</v>
      </c>
      <c r="AV1239" s="12" t="s">
        <v>83</v>
      </c>
      <c r="AW1239" s="12" t="s">
        <v>39</v>
      </c>
      <c r="AX1239" s="12" t="s">
        <v>78</v>
      </c>
      <c r="AY1239" s="149" t="s">
        <v>169</v>
      </c>
    </row>
    <row r="1240" spans="2:65" s="13" customFormat="1" ht="12">
      <c r="B1240" s="154"/>
      <c r="D1240" s="148" t="s">
        <v>179</v>
      </c>
      <c r="E1240" s="155" t="s">
        <v>34</v>
      </c>
      <c r="F1240" s="156" t="s">
        <v>1542</v>
      </c>
      <c r="H1240" s="157">
        <v>548.70000000000005</v>
      </c>
      <c r="I1240" s="158"/>
      <c r="L1240" s="154"/>
      <c r="M1240" s="159"/>
      <c r="T1240" s="160"/>
      <c r="AT1240" s="155" t="s">
        <v>179</v>
      </c>
      <c r="AU1240" s="155" t="s">
        <v>89</v>
      </c>
      <c r="AV1240" s="13" t="s">
        <v>89</v>
      </c>
      <c r="AW1240" s="13" t="s">
        <v>39</v>
      </c>
      <c r="AX1240" s="13" t="s">
        <v>78</v>
      </c>
      <c r="AY1240" s="155" t="s">
        <v>169</v>
      </c>
    </row>
    <row r="1241" spans="2:65" s="14" customFormat="1" ht="12">
      <c r="B1241" s="161"/>
      <c r="D1241" s="148" t="s">
        <v>179</v>
      </c>
      <c r="E1241" s="162" t="s">
        <v>34</v>
      </c>
      <c r="F1241" s="163" t="s">
        <v>195</v>
      </c>
      <c r="H1241" s="164">
        <v>548.70000000000005</v>
      </c>
      <c r="I1241" s="165"/>
      <c r="L1241" s="161"/>
      <c r="M1241" s="166"/>
      <c r="T1241" s="167"/>
      <c r="AT1241" s="162" t="s">
        <v>179</v>
      </c>
      <c r="AU1241" s="162" t="s">
        <v>89</v>
      </c>
      <c r="AV1241" s="14" t="s">
        <v>177</v>
      </c>
      <c r="AW1241" s="14" t="s">
        <v>39</v>
      </c>
      <c r="AX1241" s="14" t="s">
        <v>83</v>
      </c>
      <c r="AY1241" s="162" t="s">
        <v>169</v>
      </c>
    </row>
    <row r="1242" spans="2:65" s="1" customFormat="1" ht="16.5" customHeight="1">
      <c r="B1242" s="35"/>
      <c r="C1242" s="172" t="s">
        <v>1543</v>
      </c>
      <c r="D1242" s="172" t="s">
        <v>288</v>
      </c>
      <c r="E1242" s="173" t="s">
        <v>1544</v>
      </c>
      <c r="F1242" s="174" t="s">
        <v>1545</v>
      </c>
      <c r="G1242" s="175" t="s">
        <v>175</v>
      </c>
      <c r="H1242" s="176">
        <v>565.60699999999997</v>
      </c>
      <c r="I1242" s="177"/>
      <c r="J1242" s="178">
        <f>ROUND(I1242*H1242,2)</f>
        <v>0</v>
      </c>
      <c r="K1242" s="174" t="s">
        <v>621</v>
      </c>
      <c r="L1242" s="179"/>
      <c r="M1242" s="180" t="s">
        <v>34</v>
      </c>
      <c r="N1242" s="181" t="s">
        <v>49</v>
      </c>
      <c r="P1242" s="143">
        <f>O1242*H1242</f>
        <v>0</v>
      </c>
      <c r="Q1242" s="143">
        <v>0</v>
      </c>
      <c r="R1242" s="143">
        <f>Q1242*H1242</f>
        <v>0</v>
      </c>
      <c r="S1242" s="143">
        <v>0</v>
      </c>
      <c r="T1242" s="144">
        <f>S1242*H1242</f>
        <v>0</v>
      </c>
      <c r="AR1242" s="145" t="s">
        <v>381</v>
      </c>
      <c r="AT1242" s="145" t="s">
        <v>288</v>
      </c>
      <c r="AU1242" s="145" t="s">
        <v>89</v>
      </c>
      <c r="AY1242" s="19" t="s">
        <v>169</v>
      </c>
      <c r="BE1242" s="146">
        <f>IF(N1242="základní",J1242,0)</f>
        <v>0</v>
      </c>
      <c r="BF1242" s="146">
        <f>IF(N1242="snížená",J1242,0)</f>
        <v>0</v>
      </c>
      <c r="BG1242" s="146">
        <f>IF(N1242="zákl. přenesená",J1242,0)</f>
        <v>0</v>
      </c>
      <c r="BH1242" s="146">
        <f>IF(N1242="sníž. přenesená",J1242,0)</f>
        <v>0</v>
      </c>
      <c r="BI1242" s="146">
        <f>IF(N1242="nulová",J1242,0)</f>
        <v>0</v>
      </c>
      <c r="BJ1242" s="19" t="s">
        <v>83</v>
      </c>
      <c r="BK1242" s="146">
        <f>ROUND(I1242*H1242,2)</f>
        <v>0</v>
      </c>
      <c r="BL1242" s="19" t="s">
        <v>270</v>
      </c>
      <c r="BM1242" s="145" t="s">
        <v>1546</v>
      </c>
    </row>
    <row r="1243" spans="2:65" s="13" customFormat="1" ht="12">
      <c r="B1243" s="154"/>
      <c r="D1243" s="148" t="s">
        <v>179</v>
      </c>
      <c r="E1243" s="155" t="s">
        <v>34</v>
      </c>
      <c r="F1243" s="156" t="s">
        <v>1547</v>
      </c>
      <c r="H1243" s="157">
        <v>523.71</v>
      </c>
      <c r="I1243" s="158"/>
      <c r="L1243" s="154"/>
      <c r="M1243" s="159"/>
      <c r="T1243" s="160"/>
      <c r="AT1243" s="155" t="s">
        <v>179</v>
      </c>
      <c r="AU1243" s="155" t="s">
        <v>89</v>
      </c>
      <c r="AV1243" s="13" t="s">
        <v>89</v>
      </c>
      <c r="AW1243" s="13" t="s">
        <v>39</v>
      </c>
      <c r="AX1243" s="13" t="s">
        <v>78</v>
      </c>
      <c r="AY1243" s="155" t="s">
        <v>169</v>
      </c>
    </row>
    <row r="1244" spans="2:65" s="14" customFormat="1" ht="12">
      <c r="B1244" s="161"/>
      <c r="D1244" s="148" t="s">
        <v>179</v>
      </c>
      <c r="E1244" s="162" t="s">
        <v>34</v>
      </c>
      <c r="F1244" s="163" t="s">
        <v>195</v>
      </c>
      <c r="H1244" s="164">
        <v>523.71</v>
      </c>
      <c r="I1244" s="165"/>
      <c r="L1244" s="161"/>
      <c r="M1244" s="166"/>
      <c r="T1244" s="167"/>
      <c r="AT1244" s="162" t="s">
        <v>179</v>
      </c>
      <c r="AU1244" s="162" t="s">
        <v>89</v>
      </c>
      <c r="AV1244" s="14" t="s">
        <v>177</v>
      </c>
      <c r="AW1244" s="14" t="s">
        <v>39</v>
      </c>
      <c r="AX1244" s="14" t="s">
        <v>78</v>
      </c>
      <c r="AY1244" s="162" t="s">
        <v>169</v>
      </c>
    </row>
    <row r="1245" spans="2:65" s="13" customFormat="1" ht="12">
      <c r="B1245" s="154"/>
      <c r="D1245" s="148" t="s">
        <v>179</v>
      </c>
      <c r="E1245" s="155" t="s">
        <v>34</v>
      </c>
      <c r="F1245" s="156" t="s">
        <v>1548</v>
      </c>
      <c r="H1245" s="157">
        <v>565.60699999999997</v>
      </c>
      <c r="I1245" s="158"/>
      <c r="L1245" s="154"/>
      <c r="M1245" s="159"/>
      <c r="T1245" s="160"/>
      <c r="AT1245" s="155" t="s">
        <v>179</v>
      </c>
      <c r="AU1245" s="155" t="s">
        <v>89</v>
      </c>
      <c r="AV1245" s="13" t="s">
        <v>89</v>
      </c>
      <c r="AW1245" s="13" t="s">
        <v>39</v>
      </c>
      <c r="AX1245" s="13" t="s">
        <v>83</v>
      </c>
      <c r="AY1245" s="155" t="s">
        <v>169</v>
      </c>
    </row>
    <row r="1246" spans="2:65" s="1" customFormat="1" ht="16.5" customHeight="1">
      <c r="B1246" s="35"/>
      <c r="C1246" s="172" t="s">
        <v>1549</v>
      </c>
      <c r="D1246" s="172" t="s">
        <v>288</v>
      </c>
      <c r="E1246" s="173" t="s">
        <v>1550</v>
      </c>
      <c r="F1246" s="174" t="s">
        <v>1551</v>
      </c>
      <c r="G1246" s="175" t="s">
        <v>175</v>
      </c>
      <c r="H1246" s="176">
        <v>64.2</v>
      </c>
      <c r="I1246" s="177"/>
      <c r="J1246" s="178">
        <f>ROUND(I1246*H1246,2)</f>
        <v>0</v>
      </c>
      <c r="K1246" s="174" t="s">
        <v>621</v>
      </c>
      <c r="L1246" s="179"/>
      <c r="M1246" s="180" t="s">
        <v>34</v>
      </c>
      <c r="N1246" s="181" t="s">
        <v>49</v>
      </c>
      <c r="P1246" s="143">
        <f>O1246*H1246</f>
        <v>0</v>
      </c>
      <c r="Q1246" s="143">
        <v>0</v>
      </c>
      <c r="R1246" s="143">
        <f>Q1246*H1246</f>
        <v>0</v>
      </c>
      <c r="S1246" s="143">
        <v>0</v>
      </c>
      <c r="T1246" s="144">
        <f>S1246*H1246</f>
        <v>0</v>
      </c>
      <c r="AR1246" s="145" t="s">
        <v>381</v>
      </c>
      <c r="AT1246" s="145" t="s">
        <v>288</v>
      </c>
      <c r="AU1246" s="145" t="s">
        <v>89</v>
      </c>
      <c r="AY1246" s="19" t="s">
        <v>169</v>
      </c>
      <c r="BE1246" s="146">
        <f>IF(N1246="základní",J1246,0)</f>
        <v>0</v>
      </c>
      <c r="BF1246" s="146">
        <f>IF(N1246="snížená",J1246,0)</f>
        <v>0</v>
      </c>
      <c r="BG1246" s="146">
        <f>IF(N1246="zákl. přenesená",J1246,0)</f>
        <v>0</v>
      </c>
      <c r="BH1246" s="146">
        <f>IF(N1246="sníž. přenesená",J1246,0)</f>
        <v>0</v>
      </c>
      <c r="BI1246" s="146">
        <f>IF(N1246="nulová",J1246,0)</f>
        <v>0</v>
      </c>
      <c r="BJ1246" s="19" t="s">
        <v>83</v>
      </c>
      <c r="BK1246" s="146">
        <f>ROUND(I1246*H1246,2)</f>
        <v>0</v>
      </c>
      <c r="BL1246" s="19" t="s">
        <v>270</v>
      </c>
      <c r="BM1246" s="145" t="s">
        <v>1552</v>
      </c>
    </row>
    <row r="1247" spans="2:65" s="1" customFormat="1" ht="49" customHeight="1">
      <c r="B1247" s="35"/>
      <c r="C1247" s="134" t="s">
        <v>1553</v>
      </c>
      <c r="D1247" s="134" t="s">
        <v>172</v>
      </c>
      <c r="E1247" s="135" t="s">
        <v>1554</v>
      </c>
      <c r="F1247" s="136" t="s">
        <v>1555</v>
      </c>
      <c r="G1247" s="137" t="s">
        <v>175</v>
      </c>
      <c r="H1247" s="138">
        <v>548.70000000000005</v>
      </c>
      <c r="I1247" s="139"/>
      <c r="J1247" s="140">
        <f>ROUND(I1247*H1247,2)</f>
        <v>0</v>
      </c>
      <c r="K1247" s="136" t="s">
        <v>204</v>
      </c>
      <c r="L1247" s="35"/>
      <c r="M1247" s="141" t="s">
        <v>34</v>
      </c>
      <c r="N1247" s="142" t="s">
        <v>49</v>
      </c>
      <c r="P1247" s="143">
        <f>O1247*H1247</f>
        <v>0</v>
      </c>
      <c r="Q1247" s="143">
        <v>1.0000000000000001E-5</v>
      </c>
      <c r="R1247" s="143">
        <f>Q1247*H1247</f>
        <v>5.4870000000000006E-3</v>
      </c>
      <c r="S1247" s="143">
        <v>0</v>
      </c>
      <c r="T1247" s="144">
        <f>S1247*H1247</f>
        <v>0</v>
      </c>
      <c r="AR1247" s="145" t="s">
        <v>270</v>
      </c>
      <c r="AT1247" s="145" t="s">
        <v>172</v>
      </c>
      <c r="AU1247" s="145" t="s">
        <v>89</v>
      </c>
      <c r="AY1247" s="19" t="s">
        <v>169</v>
      </c>
      <c r="BE1247" s="146">
        <f>IF(N1247="základní",J1247,0)</f>
        <v>0</v>
      </c>
      <c r="BF1247" s="146">
        <f>IF(N1247="snížená",J1247,0)</f>
        <v>0</v>
      </c>
      <c r="BG1247" s="146">
        <f>IF(N1247="zákl. přenesená",J1247,0)</f>
        <v>0</v>
      </c>
      <c r="BH1247" s="146">
        <f>IF(N1247="sníž. přenesená",J1247,0)</f>
        <v>0</v>
      </c>
      <c r="BI1247" s="146">
        <f>IF(N1247="nulová",J1247,0)</f>
        <v>0</v>
      </c>
      <c r="BJ1247" s="19" t="s">
        <v>83</v>
      </c>
      <c r="BK1247" s="146">
        <f>ROUND(I1247*H1247,2)</f>
        <v>0</v>
      </c>
      <c r="BL1247" s="19" t="s">
        <v>270</v>
      </c>
      <c r="BM1247" s="145" t="s">
        <v>1556</v>
      </c>
    </row>
    <row r="1248" spans="2:65" s="1" customFormat="1" ht="11">
      <c r="B1248" s="35"/>
      <c r="D1248" s="168" t="s">
        <v>206</v>
      </c>
      <c r="F1248" s="169" t="s">
        <v>1557</v>
      </c>
      <c r="I1248" s="170"/>
      <c r="L1248" s="35"/>
      <c r="M1248" s="171"/>
      <c r="T1248" s="56"/>
      <c r="AT1248" s="19" t="s">
        <v>206</v>
      </c>
      <c r="AU1248" s="19" t="s">
        <v>89</v>
      </c>
    </row>
    <row r="1249" spans="2:65" s="12" customFormat="1" ht="12">
      <c r="B1249" s="147"/>
      <c r="D1249" s="148" t="s">
        <v>179</v>
      </c>
      <c r="E1249" s="149" t="s">
        <v>34</v>
      </c>
      <c r="F1249" s="150" t="s">
        <v>1558</v>
      </c>
      <c r="H1249" s="149" t="s">
        <v>34</v>
      </c>
      <c r="I1249" s="151"/>
      <c r="L1249" s="147"/>
      <c r="M1249" s="152"/>
      <c r="T1249" s="153"/>
      <c r="AT1249" s="149" t="s">
        <v>179</v>
      </c>
      <c r="AU1249" s="149" t="s">
        <v>89</v>
      </c>
      <c r="AV1249" s="12" t="s">
        <v>83</v>
      </c>
      <c r="AW1249" s="12" t="s">
        <v>39</v>
      </c>
      <c r="AX1249" s="12" t="s">
        <v>78</v>
      </c>
      <c r="AY1249" s="149" t="s">
        <v>169</v>
      </c>
    </row>
    <row r="1250" spans="2:65" s="13" customFormat="1" ht="12">
      <c r="B1250" s="154"/>
      <c r="D1250" s="148" t="s">
        <v>179</v>
      </c>
      <c r="E1250" s="155" t="s">
        <v>34</v>
      </c>
      <c r="F1250" s="156" t="s">
        <v>1559</v>
      </c>
      <c r="H1250" s="157">
        <v>548.70000000000005</v>
      </c>
      <c r="I1250" s="158"/>
      <c r="L1250" s="154"/>
      <c r="M1250" s="159"/>
      <c r="T1250" s="160"/>
      <c r="AT1250" s="155" t="s">
        <v>179</v>
      </c>
      <c r="AU1250" s="155" t="s">
        <v>89</v>
      </c>
      <c r="AV1250" s="13" t="s">
        <v>89</v>
      </c>
      <c r="AW1250" s="13" t="s">
        <v>39</v>
      </c>
      <c r="AX1250" s="13" t="s">
        <v>78</v>
      </c>
      <c r="AY1250" s="155" t="s">
        <v>169</v>
      </c>
    </row>
    <row r="1251" spans="2:65" s="14" customFormat="1" ht="12">
      <c r="B1251" s="161"/>
      <c r="D1251" s="148" t="s">
        <v>179</v>
      </c>
      <c r="E1251" s="162" t="s">
        <v>34</v>
      </c>
      <c r="F1251" s="163" t="s">
        <v>195</v>
      </c>
      <c r="H1251" s="164">
        <v>548.70000000000005</v>
      </c>
      <c r="I1251" s="165"/>
      <c r="L1251" s="161"/>
      <c r="M1251" s="166"/>
      <c r="T1251" s="167"/>
      <c r="AT1251" s="162" t="s">
        <v>179</v>
      </c>
      <c r="AU1251" s="162" t="s">
        <v>89</v>
      </c>
      <c r="AV1251" s="14" t="s">
        <v>177</v>
      </c>
      <c r="AW1251" s="14" t="s">
        <v>39</v>
      </c>
      <c r="AX1251" s="14" t="s">
        <v>83</v>
      </c>
      <c r="AY1251" s="162" t="s">
        <v>169</v>
      </c>
    </row>
    <row r="1252" spans="2:65" s="1" customFormat="1" ht="24.25" customHeight="1">
      <c r="B1252" s="35"/>
      <c r="C1252" s="172" t="s">
        <v>1560</v>
      </c>
      <c r="D1252" s="172" t="s">
        <v>288</v>
      </c>
      <c r="E1252" s="173" t="s">
        <v>1561</v>
      </c>
      <c r="F1252" s="174" t="s">
        <v>1562</v>
      </c>
      <c r="G1252" s="175" t="s">
        <v>175</v>
      </c>
      <c r="H1252" s="176">
        <v>603.57000000000005</v>
      </c>
      <c r="I1252" s="177"/>
      <c r="J1252" s="178">
        <f>ROUND(I1252*H1252,2)</f>
        <v>0</v>
      </c>
      <c r="K1252" s="174" t="s">
        <v>204</v>
      </c>
      <c r="L1252" s="179"/>
      <c r="M1252" s="180" t="s">
        <v>34</v>
      </c>
      <c r="N1252" s="181" t="s">
        <v>49</v>
      </c>
      <c r="P1252" s="143">
        <f>O1252*H1252</f>
        <v>0</v>
      </c>
      <c r="Q1252" s="143">
        <v>8.0000000000000007E-5</v>
      </c>
      <c r="R1252" s="143">
        <f>Q1252*H1252</f>
        <v>4.8285600000000005E-2</v>
      </c>
      <c r="S1252" s="143">
        <v>0</v>
      </c>
      <c r="T1252" s="144">
        <f>S1252*H1252</f>
        <v>0</v>
      </c>
      <c r="AR1252" s="145" t="s">
        <v>381</v>
      </c>
      <c r="AT1252" s="145" t="s">
        <v>288</v>
      </c>
      <c r="AU1252" s="145" t="s">
        <v>89</v>
      </c>
      <c r="AY1252" s="19" t="s">
        <v>169</v>
      </c>
      <c r="BE1252" s="146">
        <f>IF(N1252="základní",J1252,0)</f>
        <v>0</v>
      </c>
      <c r="BF1252" s="146">
        <f>IF(N1252="snížená",J1252,0)</f>
        <v>0</v>
      </c>
      <c r="BG1252" s="146">
        <f>IF(N1252="zákl. přenesená",J1252,0)</f>
        <v>0</v>
      </c>
      <c r="BH1252" s="146">
        <f>IF(N1252="sníž. přenesená",J1252,0)</f>
        <v>0</v>
      </c>
      <c r="BI1252" s="146">
        <f>IF(N1252="nulová",J1252,0)</f>
        <v>0</v>
      </c>
      <c r="BJ1252" s="19" t="s">
        <v>83</v>
      </c>
      <c r="BK1252" s="146">
        <f>ROUND(I1252*H1252,2)</f>
        <v>0</v>
      </c>
      <c r="BL1252" s="19" t="s">
        <v>270</v>
      </c>
      <c r="BM1252" s="145" t="s">
        <v>1563</v>
      </c>
    </row>
    <row r="1253" spans="2:65" s="13" customFormat="1" ht="12">
      <c r="B1253" s="154"/>
      <c r="D1253" s="148" t="s">
        <v>179</v>
      </c>
      <c r="E1253" s="155" t="s">
        <v>34</v>
      </c>
      <c r="F1253" s="156" t="s">
        <v>1564</v>
      </c>
      <c r="H1253" s="157">
        <v>603.57000000000005</v>
      </c>
      <c r="I1253" s="158"/>
      <c r="L1253" s="154"/>
      <c r="M1253" s="159"/>
      <c r="T1253" s="160"/>
      <c r="AT1253" s="155" t="s">
        <v>179</v>
      </c>
      <c r="AU1253" s="155" t="s">
        <v>89</v>
      </c>
      <c r="AV1253" s="13" t="s">
        <v>89</v>
      </c>
      <c r="AW1253" s="13" t="s">
        <v>39</v>
      </c>
      <c r="AX1253" s="13" t="s">
        <v>78</v>
      </c>
      <c r="AY1253" s="155" t="s">
        <v>169</v>
      </c>
    </row>
    <row r="1254" spans="2:65" s="14" customFormat="1" ht="12">
      <c r="B1254" s="161"/>
      <c r="D1254" s="148" t="s">
        <v>179</v>
      </c>
      <c r="E1254" s="162" t="s">
        <v>34</v>
      </c>
      <c r="F1254" s="163" t="s">
        <v>195</v>
      </c>
      <c r="H1254" s="164">
        <v>603.57000000000005</v>
      </c>
      <c r="I1254" s="165"/>
      <c r="L1254" s="161"/>
      <c r="M1254" s="166"/>
      <c r="T1254" s="167"/>
      <c r="AT1254" s="162" t="s">
        <v>179</v>
      </c>
      <c r="AU1254" s="162" t="s">
        <v>89</v>
      </c>
      <c r="AV1254" s="14" t="s">
        <v>177</v>
      </c>
      <c r="AW1254" s="14" t="s">
        <v>39</v>
      </c>
      <c r="AX1254" s="14" t="s">
        <v>83</v>
      </c>
      <c r="AY1254" s="162" t="s">
        <v>169</v>
      </c>
    </row>
    <row r="1255" spans="2:65" s="1" customFormat="1" ht="66.75" customHeight="1">
      <c r="B1255" s="35"/>
      <c r="C1255" s="134" t="s">
        <v>1565</v>
      </c>
      <c r="D1255" s="134" t="s">
        <v>172</v>
      </c>
      <c r="E1255" s="135" t="s">
        <v>1566</v>
      </c>
      <c r="F1255" s="136" t="s">
        <v>1567</v>
      </c>
      <c r="G1255" s="137" t="s">
        <v>175</v>
      </c>
      <c r="H1255" s="138">
        <v>548.70000000000005</v>
      </c>
      <c r="I1255" s="139"/>
      <c r="J1255" s="140">
        <f>ROUND(I1255*H1255,2)</f>
        <v>0</v>
      </c>
      <c r="K1255" s="136" t="s">
        <v>204</v>
      </c>
      <c r="L1255" s="35"/>
      <c r="M1255" s="141" t="s">
        <v>34</v>
      </c>
      <c r="N1255" s="142" t="s">
        <v>49</v>
      </c>
      <c r="P1255" s="143">
        <f>O1255*H1255</f>
        <v>0</v>
      </c>
      <c r="Q1255" s="143">
        <v>5.8E-4</v>
      </c>
      <c r="R1255" s="143">
        <f>Q1255*H1255</f>
        <v>0.31824600000000003</v>
      </c>
      <c r="S1255" s="143">
        <v>0</v>
      </c>
      <c r="T1255" s="144">
        <f>S1255*H1255</f>
        <v>0</v>
      </c>
      <c r="AR1255" s="145" t="s">
        <v>270</v>
      </c>
      <c r="AT1255" s="145" t="s">
        <v>172</v>
      </c>
      <c r="AU1255" s="145" t="s">
        <v>89</v>
      </c>
      <c r="AY1255" s="19" t="s">
        <v>169</v>
      </c>
      <c r="BE1255" s="146">
        <f>IF(N1255="základní",J1255,0)</f>
        <v>0</v>
      </c>
      <c r="BF1255" s="146">
        <f>IF(N1255="snížená",J1255,0)</f>
        <v>0</v>
      </c>
      <c r="BG1255" s="146">
        <f>IF(N1255="zákl. přenesená",J1255,0)</f>
        <v>0</v>
      </c>
      <c r="BH1255" s="146">
        <f>IF(N1255="sníž. přenesená",J1255,0)</f>
        <v>0</v>
      </c>
      <c r="BI1255" s="146">
        <f>IF(N1255="nulová",J1255,0)</f>
        <v>0</v>
      </c>
      <c r="BJ1255" s="19" t="s">
        <v>83</v>
      </c>
      <c r="BK1255" s="146">
        <f>ROUND(I1255*H1255,2)</f>
        <v>0</v>
      </c>
      <c r="BL1255" s="19" t="s">
        <v>270</v>
      </c>
      <c r="BM1255" s="145" t="s">
        <v>1568</v>
      </c>
    </row>
    <row r="1256" spans="2:65" s="1" customFormat="1" ht="11">
      <c r="B1256" s="35"/>
      <c r="D1256" s="168" t="s">
        <v>206</v>
      </c>
      <c r="F1256" s="169" t="s">
        <v>1569</v>
      </c>
      <c r="I1256" s="170"/>
      <c r="L1256" s="35"/>
      <c r="M1256" s="171"/>
      <c r="T1256" s="56"/>
      <c r="AT1256" s="19" t="s">
        <v>206</v>
      </c>
      <c r="AU1256" s="19" t="s">
        <v>89</v>
      </c>
    </row>
    <row r="1257" spans="2:65" s="1" customFormat="1" ht="16.5" customHeight="1">
      <c r="B1257" s="35"/>
      <c r="C1257" s="172" t="s">
        <v>1570</v>
      </c>
      <c r="D1257" s="172" t="s">
        <v>288</v>
      </c>
      <c r="E1257" s="173" t="s">
        <v>1571</v>
      </c>
      <c r="F1257" s="174" t="s">
        <v>1572</v>
      </c>
      <c r="G1257" s="175" t="s">
        <v>189</v>
      </c>
      <c r="H1257" s="176">
        <v>120.714</v>
      </c>
      <c r="I1257" s="177"/>
      <c r="J1257" s="178">
        <f>ROUND(I1257*H1257,2)</f>
        <v>0</v>
      </c>
      <c r="K1257" s="174" t="s">
        <v>621</v>
      </c>
      <c r="L1257" s="179"/>
      <c r="M1257" s="180" t="s">
        <v>34</v>
      </c>
      <c r="N1257" s="181" t="s">
        <v>49</v>
      </c>
      <c r="P1257" s="143">
        <f>O1257*H1257</f>
        <v>0</v>
      </c>
      <c r="Q1257" s="143">
        <v>0</v>
      </c>
      <c r="R1257" s="143">
        <f>Q1257*H1257</f>
        <v>0</v>
      </c>
      <c r="S1257" s="143">
        <v>0</v>
      </c>
      <c r="T1257" s="144">
        <f>S1257*H1257</f>
        <v>0</v>
      </c>
      <c r="AR1257" s="145" t="s">
        <v>381</v>
      </c>
      <c r="AT1257" s="145" t="s">
        <v>288</v>
      </c>
      <c r="AU1257" s="145" t="s">
        <v>89</v>
      </c>
      <c r="AY1257" s="19" t="s">
        <v>169</v>
      </c>
      <c r="BE1257" s="146">
        <f>IF(N1257="základní",J1257,0)</f>
        <v>0</v>
      </c>
      <c r="BF1257" s="146">
        <f>IF(N1257="snížená",J1257,0)</f>
        <v>0</v>
      </c>
      <c r="BG1257" s="146">
        <f>IF(N1257="zákl. přenesená",J1257,0)</f>
        <v>0</v>
      </c>
      <c r="BH1257" s="146">
        <f>IF(N1257="sníž. přenesená",J1257,0)</f>
        <v>0</v>
      </c>
      <c r="BI1257" s="146">
        <f>IF(N1257="nulová",J1257,0)</f>
        <v>0</v>
      </c>
      <c r="BJ1257" s="19" t="s">
        <v>83</v>
      </c>
      <c r="BK1257" s="146">
        <f>ROUND(I1257*H1257,2)</f>
        <v>0</v>
      </c>
      <c r="BL1257" s="19" t="s">
        <v>270</v>
      </c>
      <c r="BM1257" s="145" t="s">
        <v>1573</v>
      </c>
    </row>
    <row r="1258" spans="2:65" s="12" customFormat="1" ht="12">
      <c r="B1258" s="147"/>
      <c r="D1258" s="148" t="s">
        <v>179</v>
      </c>
      <c r="E1258" s="149" t="s">
        <v>34</v>
      </c>
      <c r="F1258" s="150" t="s">
        <v>1574</v>
      </c>
      <c r="H1258" s="149" t="s">
        <v>34</v>
      </c>
      <c r="I1258" s="151"/>
      <c r="L1258" s="147"/>
      <c r="M1258" s="152"/>
      <c r="T1258" s="153"/>
      <c r="AT1258" s="149" t="s">
        <v>179</v>
      </c>
      <c r="AU1258" s="149" t="s">
        <v>89</v>
      </c>
      <c r="AV1258" s="12" t="s">
        <v>83</v>
      </c>
      <c r="AW1258" s="12" t="s">
        <v>39</v>
      </c>
      <c r="AX1258" s="12" t="s">
        <v>78</v>
      </c>
      <c r="AY1258" s="149" t="s">
        <v>169</v>
      </c>
    </row>
    <row r="1259" spans="2:65" s="13" customFormat="1" ht="12">
      <c r="B1259" s="154"/>
      <c r="D1259" s="148" t="s">
        <v>179</v>
      </c>
      <c r="E1259" s="155" t="s">
        <v>34</v>
      </c>
      <c r="F1259" s="156" t="s">
        <v>1575</v>
      </c>
      <c r="H1259" s="157">
        <v>120.714</v>
      </c>
      <c r="I1259" s="158"/>
      <c r="L1259" s="154"/>
      <c r="M1259" s="159"/>
      <c r="T1259" s="160"/>
      <c r="AT1259" s="155" t="s">
        <v>179</v>
      </c>
      <c r="AU1259" s="155" t="s">
        <v>89</v>
      </c>
      <c r="AV1259" s="13" t="s">
        <v>89</v>
      </c>
      <c r="AW1259" s="13" t="s">
        <v>39</v>
      </c>
      <c r="AX1259" s="13" t="s">
        <v>78</v>
      </c>
      <c r="AY1259" s="155" t="s">
        <v>169</v>
      </c>
    </row>
    <row r="1260" spans="2:65" s="14" customFormat="1" ht="12">
      <c r="B1260" s="161"/>
      <c r="D1260" s="148" t="s">
        <v>179</v>
      </c>
      <c r="E1260" s="162" t="s">
        <v>34</v>
      </c>
      <c r="F1260" s="163" t="s">
        <v>195</v>
      </c>
      <c r="H1260" s="164">
        <v>120.714</v>
      </c>
      <c r="I1260" s="165"/>
      <c r="L1260" s="161"/>
      <c r="M1260" s="166"/>
      <c r="T1260" s="167"/>
      <c r="AT1260" s="162" t="s">
        <v>179</v>
      </c>
      <c r="AU1260" s="162" t="s">
        <v>89</v>
      </c>
      <c r="AV1260" s="14" t="s">
        <v>177</v>
      </c>
      <c r="AW1260" s="14" t="s">
        <v>39</v>
      </c>
      <c r="AX1260" s="14" t="s">
        <v>83</v>
      </c>
      <c r="AY1260" s="162" t="s">
        <v>169</v>
      </c>
    </row>
    <row r="1261" spans="2:65" s="1" customFormat="1" ht="55.5" customHeight="1">
      <c r="B1261" s="35"/>
      <c r="C1261" s="134" t="s">
        <v>1576</v>
      </c>
      <c r="D1261" s="134" t="s">
        <v>172</v>
      </c>
      <c r="E1261" s="135" t="s">
        <v>1577</v>
      </c>
      <c r="F1261" s="136" t="s">
        <v>1578</v>
      </c>
      <c r="G1261" s="137" t="s">
        <v>253</v>
      </c>
      <c r="H1261" s="138">
        <v>1.369</v>
      </c>
      <c r="I1261" s="139"/>
      <c r="J1261" s="140">
        <f>ROUND(I1261*H1261,2)</f>
        <v>0</v>
      </c>
      <c r="K1261" s="136" t="s">
        <v>204</v>
      </c>
      <c r="L1261" s="35"/>
      <c r="M1261" s="141" t="s">
        <v>34</v>
      </c>
      <c r="N1261" s="142" t="s">
        <v>49</v>
      </c>
      <c r="P1261" s="143">
        <f>O1261*H1261</f>
        <v>0</v>
      </c>
      <c r="Q1261" s="143">
        <v>0</v>
      </c>
      <c r="R1261" s="143">
        <f>Q1261*H1261</f>
        <v>0</v>
      </c>
      <c r="S1261" s="143">
        <v>0</v>
      </c>
      <c r="T1261" s="144">
        <f>S1261*H1261</f>
        <v>0</v>
      </c>
      <c r="AR1261" s="145" t="s">
        <v>270</v>
      </c>
      <c r="AT1261" s="145" t="s">
        <v>172</v>
      </c>
      <c r="AU1261" s="145" t="s">
        <v>89</v>
      </c>
      <c r="AY1261" s="19" t="s">
        <v>169</v>
      </c>
      <c r="BE1261" s="146">
        <f>IF(N1261="základní",J1261,0)</f>
        <v>0</v>
      </c>
      <c r="BF1261" s="146">
        <f>IF(N1261="snížená",J1261,0)</f>
        <v>0</v>
      </c>
      <c r="BG1261" s="146">
        <f>IF(N1261="zákl. přenesená",J1261,0)</f>
        <v>0</v>
      </c>
      <c r="BH1261" s="146">
        <f>IF(N1261="sníž. přenesená",J1261,0)</f>
        <v>0</v>
      </c>
      <c r="BI1261" s="146">
        <f>IF(N1261="nulová",J1261,0)</f>
        <v>0</v>
      </c>
      <c r="BJ1261" s="19" t="s">
        <v>83</v>
      </c>
      <c r="BK1261" s="146">
        <f>ROUND(I1261*H1261,2)</f>
        <v>0</v>
      </c>
      <c r="BL1261" s="19" t="s">
        <v>270</v>
      </c>
      <c r="BM1261" s="145" t="s">
        <v>1579</v>
      </c>
    </row>
    <row r="1262" spans="2:65" s="1" customFormat="1" ht="11">
      <c r="B1262" s="35"/>
      <c r="D1262" s="168" t="s">
        <v>206</v>
      </c>
      <c r="F1262" s="169" t="s">
        <v>1580</v>
      </c>
      <c r="I1262" s="170"/>
      <c r="L1262" s="35"/>
      <c r="M1262" s="171"/>
      <c r="T1262" s="56"/>
      <c r="AT1262" s="19" t="s">
        <v>206</v>
      </c>
      <c r="AU1262" s="19" t="s">
        <v>89</v>
      </c>
    </row>
    <row r="1263" spans="2:65" s="1" customFormat="1" ht="24.25" customHeight="1">
      <c r="B1263" s="35"/>
      <c r="C1263" s="134" t="s">
        <v>1581</v>
      </c>
      <c r="D1263" s="134" t="s">
        <v>172</v>
      </c>
      <c r="E1263" s="135" t="s">
        <v>1582</v>
      </c>
      <c r="F1263" s="136" t="s">
        <v>1583</v>
      </c>
      <c r="G1263" s="137" t="s">
        <v>175</v>
      </c>
      <c r="H1263" s="138">
        <v>9.8000000000000007</v>
      </c>
      <c r="I1263" s="139"/>
      <c r="J1263" s="140">
        <f>ROUND(I1263*H1263,2)</f>
        <v>0</v>
      </c>
      <c r="K1263" s="136" t="s">
        <v>204</v>
      </c>
      <c r="L1263" s="35"/>
      <c r="M1263" s="141" t="s">
        <v>34</v>
      </c>
      <c r="N1263" s="142" t="s">
        <v>49</v>
      </c>
      <c r="P1263" s="143">
        <f>O1263*H1263</f>
        <v>0</v>
      </c>
      <c r="Q1263" s="143">
        <v>0</v>
      </c>
      <c r="R1263" s="143">
        <f>Q1263*H1263</f>
        <v>0</v>
      </c>
      <c r="S1263" s="143">
        <v>0</v>
      </c>
      <c r="T1263" s="144">
        <f>S1263*H1263</f>
        <v>0</v>
      </c>
      <c r="AR1263" s="145" t="s">
        <v>270</v>
      </c>
      <c r="AT1263" s="145" t="s">
        <v>172</v>
      </c>
      <c r="AU1263" s="145" t="s">
        <v>89</v>
      </c>
      <c r="AY1263" s="19" t="s">
        <v>169</v>
      </c>
      <c r="BE1263" s="146">
        <f>IF(N1263="základní",J1263,0)</f>
        <v>0</v>
      </c>
      <c r="BF1263" s="146">
        <f>IF(N1263="snížená",J1263,0)</f>
        <v>0</v>
      </c>
      <c r="BG1263" s="146">
        <f>IF(N1263="zákl. přenesená",J1263,0)</f>
        <v>0</v>
      </c>
      <c r="BH1263" s="146">
        <f>IF(N1263="sníž. přenesená",J1263,0)</f>
        <v>0</v>
      </c>
      <c r="BI1263" s="146">
        <f>IF(N1263="nulová",J1263,0)</f>
        <v>0</v>
      </c>
      <c r="BJ1263" s="19" t="s">
        <v>83</v>
      </c>
      <c r="BK1263" s="146">
        <f>ROUND(I1263*H1263,2)</f>
        <v>0</v>
      </c>
      <c r="BL1263" s="19" t="s">
        <v>270</v>
      </c>
      <c r="BM1263" s="145" t="s">
        <v>1584</v>
      </c>
    </row>
    <row r="1264" spans="2:65" s="1" customFormat="1" ht="11">
      <c r="B1264" s="35"/>
      <c r="D1264" s="168" t="s">
        <v>206</v>
      </c>
      <c r="F1264" s="169" t="s">
        <v>1585</v>
      </c>
      <c r="I1264" s="170"/>
      <c r="L1264" s="35"/>
      <c r="M1264" s="171"/>
      <c r="T1264" s="56"/>
      <c r="AT1264" s="19" t="s">
        <v>206</v>
      </c>
      <c r="AU1264" s="19" t="s">
        <v>89</v>
      </c>
    </row>
    <row r="1265" spans="2:65" s="12" customFormat="1" ht="12">
      <c r="B1265" s="147"/>
      <c r="D1265" s="148" t="s">
        <v>179</v>
      </c>
      <c r="E1265" s="149" t="s">
        <v>34</v>
      </c>
      <c r="F1265" s="150" t="s">
        <v>1424</v>
      </c>
      <c r="H1265" s="149" t="s">
        <v>34</v>
      </c>
      <c r="I1265" s="151"/>
      <c r="L1265" s="147"/>
      <c r="M1265" s="152"/>
      <c r="T1265" s="153"/>
      <c r="AT1265" s="149" t="s">
        <v>179</v>
      </c>
      <c r="AU1265" s="149" t="s">
        <v>89</v>
      </c>
      <c r="AV1265" s="12" t="s">
        <v>83</v>
      </c>
      <c r="AW1265" s="12" t="s">
        <v>39</v>
      </c>
      <c r="AX1265" s="12" t="s">
        <v>78</v>
      </c>
      <c r="AY1265" s="149" t="s">
        <v>169</v>
      </c>
    </row>
    <row r="1266" spans="2:65" s="13" customFormat="1" ht="12">
      <c r="B1266" s="154"/>
      <c r="D1266" s="148" t="s">
        <v>179</v>
      </c>
      <c r="E1266" s="155" t="s">
        <v>34</v>
      </c>
      <c r="F1266" s="156" t="s">
        <v>1425</v>
      </c>
      <c r="H1266" s="157">
        <v>9.8000000000000007</v>
      </c>
      <c r="I1266" s="158"/>
      <c r="L1266" s="154"/>
      <c r="M1266" s="159"/>
      <c r="T1266" s="160"/>
      <c r="AT1266" s="155" t="s">
        <v>179</v>
      </c>
      <c r="AU1266" s="155" t="s">
        <v>89</v>
      </c>
      <c r="AV1266" s="13" t="s">
        <v>89</v>
      </c>
      <c r="AW1266" s="13" t="s">
        <v>39</v>
      </c>
      <c r="AX1266" s="13" t="s">
        <v>78</v>
      </c>
      <c r="AY1266" s="155" t="s">
        <v>169</v>
      </c>
    </row>
    <row r="1267" spans="2:65" s="14" customFormat="1" ht="12">
      <c r="B1267" s="161"/>
      <c r="D1267" s="148" t="s">
        <v>179</v>
      </c>
      <c r="E1267" s="162" t="s">
        <v>34</v>
      </c>
      <c r="F1267" s="163" t="s">
        <v>195</v>
      </c>
      <c r="H1267" s="164">
        <v>9.8000000000000007</v>
      </c>
      <c r="I1267" s="165"/>
      <c r="L1267" s="161"/>
      <c r="M1267" s="166"/>
      <c r="T1267" s="167"/>
      <c r="AT1267" s="162" t="s">
        <v>179</v>
      </c>
      <c r="AU1267" s="162" t="s">
        <v>89</v>
      </c>
      <c r="AV1267" s="14" t="s">
        <v>177</v>
      </c>
      <c r="AW1267" s="14" t="s">
        <v>39</v>
      </c>
      <c r="AX1267" s="14" t="s">
        <v>83</v>
      </c>
      <c r="AY1267" s="162" t="s">
        <v>169</v>
      </c>
    </row>
    <row r="1268" spans="2:65" s="1" customFormat="1" ht="44.25" customHeight="1">
      <c r="B1268" s="35"/>
      <c r="C1268" s="134" t="s">
        <v>1586</v>
      </c>
      <c r="D1268" s="134" t="s">
        <v>172</v>
      </c>
      <c r="E1268" s="135" t="s">
        <v>1587</v>
      </c>
      <c r="F1268" s="136" t="s">
        <v>1588</v>
      </c>
      <c r="G1268" s="137" t="s">
        <v>175</v>
      </c>
      <c r="H1268" s="138">
        <v>548.70000000000005</v>
      </c>
      <c r="I1268" s="139"/>
      <c r="J1268" s="140">
        <f>ROUND(I1268*H1268,2)</f>
        <v>0</v>
      </c>
      <c r="K1268" s="136" t="s">
        <v>204</v>
      </c>
      <c r="L1268" s="35"/>
      <c r="M1268" s="141" t="s">
        <v>34</v>
      </c>
      <c r="N1268" s="142" t="s">
        <v>49</v>
      </c>
      <c r="P1268" s="143">
        <f>O1268*H1268</f>
        <v>0</v>
      </c>
      <c r="Q1268" s="143">
        <v>0</v>
      </c>
      <c r="R1268" s="143">
        <f>Q1268*H1268</f>
        <v>0</v>
      </c>
      <c r="S1268" s="143">
        <v>0</v>
      </c>
      <c r="T1268" s="144">
        <f>S1268*H1268</f>
        <v>0</v>
      </c>
      <c r="AR1268" s="145" t="s">
        <v>270</v>
      </c>
      <c r="AT1268" s="145" t="s">
        <v>172</v>
      </c>
      <c r="AU1268" s="145" t="s">
        <v>89</v>
      </c>
      <c r="AY1268" s="19" t="s">
        <v>169</v>
      </c>
      <c r="BE1268" s="146">
        <f>IF(N1268="základní",J1268,0)</f>
        <v>0</v>
      </c>
      <c r="BF1268" s="146">
        <f>IF(N1268="snížená",J1268,0)</f>
        <v>0</v>
      </c>
      <c r="BG1268" s="146">
        <f>IF(N1268="zákl. přenesená",J1268,0)</f>
        <v>0</v>
      </c>
      <c r="BH1268" s="146">
        <f>IF(N1268="sníž. přenesená",J1268,0)</f>
        <v>0</v>
      </c>
      <c r="BI1268" s="146">
        <f>IF(N1268="nulová",J1268,0)</f>
        <v>0</v>
      </c>
      <c r="BJ1268" s="19" t="s">
        <v>83</v>
      </c>
      <c r="BK1268" s="146">
        <f>ROUND(I1268*H1268,2)</f>
        <v>0</v>
      </c>
      <c r="BL1268" s="19" t="s">
        <v>270</v>
      </c>
      <c r="BM1268" s="145" t="s">
        <v>1589</v>
      </c>
    </row>
    <row r="1269" spans="2:65" s="1" customFormat="1" ht="11">
      <c r="B1269" s="35"/>
      <c r="D1269" s="168" t="s">
        <v>206</v>
      </c>
      <c r="F1269" s="169" t="s">
        <v>1590</v>
      </c>
      <c r="I1269" s="170"/>
      <c r="L1269" s="35"/>
      <c r="M1269" s="171"/>
      <c r="T1269" s="56"/>
      <c r="AT1269" s="19" t="s">
        <v>206</v>
      </c>
      <c r="AU1269" s="19" t="s">
        <v>89</v>
      </c>
    </row>
    <row r="1270" spans="2:65" s="12" customFormat="1" ht="12">
      <c r="B1270" s="147"/>
      <c r="D1270" s="148" t="s">
        <v>179</v>
      </c>
      <c r="E1270" s="149" t="s">
        <v>34</v>
      </c>
      <c r="F1270" s="150" t="s">
        <v>1591</v>
      </c>
      <c r="H1270" s="149" t="s">
        <v>34</v>
      </c>
      <c r="I1270" s="151"/>
      <c r="L1270" s="147"/>
      <c r="M1270" s="152"/>
      <c r="T1270" s="153"/>
      <c r="AT1270" s="149" t="s">
        <v>179</v>
      </c>
      <c r="AU1270" s="149" t="s">
        <v>89</v>
      </c>
      <c r="AV1270" s="12" t="s">
        <v>83</v>
      </c>
      <c r="AW1270" s="12" t="s">
        <v>39</v>
      </c>
      <c r="AX1270" s="12" t="s">
        <v>78</v>
      </c>
      <c r="AY1270" s="149" t="s">
        <v>169</v>
      </c>
    </row>
    <row r="1271" spans="2:65" s="13" customFormat="1" ht="12">
      <c r="B1271" s="154"/>
      <c r="D1271" s="148" t="s">
        <v>179</v>
      </c>
      <c r="E1271" s="155" t="s">
        <v>34</v>
      </c>
      <c r="F1271" s="156" t="s">
        <v>1592</v>
      </c>
      <c r="H1271" s="157">
        <v>64.2</v>
      </c>
      <c r="I1271" s="158"/>
      <c r="L1271" s="154"/>
      <c r="M1271" s="159"/>
      <c r="T1271" s="160"/>
      <c r="AT1271" s="155" t="s">
        <v>179</v>
      </c>
      <c r="AU1271" s="155" t="s">
        <v>89</v>
      </c>
      <c r="AV1271" s="13" t="s">
        <v>89</v>
      </c>
      <c r="AW1271" s="13" t="s">
        <v>39</v>
      </c>
      <c r="AX1271" s="13" t="s">
        <v>78</v>
      </c>
      <c r="AY1271" s="155" t="s">
        <v>169</v>
      </c>
    </row>
    <row r="1272" spans="2:65" s="13" customFormat="1" ht="12">
      <c r="B1272" s="154"/>
      <c r="D1272" s="148" t="s">
        <v>179</v>
      </c>
      <c r="E1272" s="155" t="s">
        <v>34</v>
      </c>
      <c r="F1272" s="156" t="s">
        <v>1593</v>
      </c>
      <c r="H1272" s="157">
        <v>347.7</v>
      </c>
      <c r="I1272" s="158"/>
      <c r="L1272" s="154"/>
      <c r="M1272" s="159"/>
      <c r="T1272" s="160"/>
      <c r="AT1272" s="155" t="s">
        <v>179</v>
      </c>
      <c r="AU1272" s="155" t="s">
        <v>89</v>
      </c>
      <c r="AV1272" s="13" t="s">
        <v>89</v>
      </c>
      <c r="AW1272" s="13" t="s">
        <v>39</v>
      </c>
      <c r="AX1272" s="13" t="s">
        <v>78</v>
      </c>
      <c r="AY1272" s="155" t="s">
        <v>169</v>
      </c>
    </row>
    <row r="1273" spans="2:65" s="13" customFormat="1" ht="12">
      <c r="B1273" s="154"/>
      <c r="D1273" s="148" t="s">
        <v>179</v>
      </c>
      <c r="E1273" s="155" t="s">
        <v>34</v>
      </c>
      <c r="F1273" s="156" t="s">
        <v>1594</v>
      </c>
      <c r="H1273" s="157">
        <v>136.80000000000001</v>
      </c>
      <c r="I1273" s="158"/>
      <c r="L1273" s="154"/>
      <c r="M1273" s="159"/>
      <c r="T1273" s="160"/>
      <c r="AT1273" s="155" t="s">
        <v>179</v>
      </c>
      <c r="AU1273" s="155" t="s">
        <v>89</v>
      </c>
      <c r="AV1273" s="13" t="s">
        <v>89</v>
      </c>
      <c r="AW1273" s="13" t="s">
        <v>39</v>
      </c>
      <c r="AX1273" s="13" t="s">
        <v>78</v>
      </c>
      <c r="AY1273" s="155" t="s">
        <v>169</v>
      </c>
    </row>
    <row r="1274" spans="2:65" s="14" customFormat="1" ht="12">
      <c r="B1274" s="161"/>
      <c r="D1274" s="148" t="s">
        <v>179</v>
      </c>
      <c r="E1274" s="162" t="s">
        <v>34</v>
      </c>
      <c r="F1274" s="163" t="s">
        <v>195</v>
      </c>
      <c r="H1274" s="164">
        <v>548.70000000000005</v>
      </c>
      <c r="I1274" s="165"/>
      <c r="L1274" s="161"/>
      <c r="M1274" s="166"/>
      <c r="T1274" s="167"/>
      <c r="AT1274" s="162" t="s">
        <v>179</v>
      </c>
      <c r="AU1274" s="162" t="s">
        <v>89</v>
      </c>
      <c r="AV1274" s="14" t="s">
        <v>177</v>
      </c>
      <c r="AW1274" s="14" t="s">
        <v>39</v>
      </c>
      <c r="AX1274" s="14" t="s">
        <v>83</v>
      </c>
      <c r="AY1274" s="162" t="s">
        <v>169</v>
      </c>
    </row>
    <row r="1275" spans="2:65" s="1" customFormat="1" ht="16.5" customHeight="1">
      <c r="B1275" s="35"/>
      <c r="C1275" s="172" t="s">
        <v>1595</v>
      </c>
      <c r="D1275" s="172" t="s">
        <v>288</v>
      </c>
      <c r="E1275" s="173" t="s">
        <v>1596</v>
      </c>
      <c r="F1275" s="174" t="s">
        <v>1597</v>
      </c>
      <c r="G1275" s="175" t="s">
        <v>189</v>
      </c>
      <c r="H1275" s="176">
        <v>0.86199999999999999</v>
      </c>
      <c r="I1275" s="177"/>
      <c r="J1275" s="178">
        <f>ROUND(I1275*H1275,2)</f>
        <v>0</v>
      </c>
      <c r="K1275" s="174" t="s">
        <v>204</v>
      </c>
      <c r="L1275" s="179"/>
      <c r="M1275" s="180" t="s">
        <v>34</v>
      </c>
      <c r="N1275" s="181" t="s">
        <v>49</v>
      </c>
      <c r="P1275" s="143">
        <f>O1275*H1275</f>
        <v>0</v>
      </c>
      <c r="Q1275" s="143">
        <v>0.02</v>
      </c>
      <c r="R1275" s="143">
        <f>Q1275*H1275</f>
        <v>1.7240000000000002E-2</v>
      </c>
      <c r="S1275" s="143">
        <v>0</v>
      </c>
      <c r="T1275" s="144">
        <f>S1275*H1275</f>
        <v>0</v>
      </c>
      <c r="AR1275" s="145" t="s">
        <v>381</v>
      </c>
      <c r="AT1275" s="145" t="s">
        <v>288</v>
      </c>
      <c r="AU1275" s="145" t="s">
        <v>89</v>
      </c>
      <c r="AY1275" s="19" t="s">
        <v>169</v>
      </c>
      <c r="BE1275" s="146">
        <f>IF(N1275="základní",J1275,0)</f>
        <v>0</v>
      </c>
      <c r="BF1275" s="146">
        <f>IF(N1275="snížená",J1275,0)</f>
        <v>0</v>
      </c>
      <c r="BG1275" s="146">
        <f>IF(N1275="zákl. přenesená",J1275,0)</f>
        <v>0</v>
      </c>
      <c r="BH1275" s="146">
        <f>IF(N1275="sníž. přenesená",J1275,0)</f>
        <v>0</v>
      </c>
      <c r="BI1275" s="146">
        <f>IF(N1275="nulová",J1275,0)</f>
        <v>0</v>
      </c>
      <c r="BJ1275" s="19" t="s">
        <v>83</v>
      </c>
      <c r="BK1275" s="146">
        <f>ROUND(I1275*H1275,2)</f>
        <v>0</v>
      </c>
      <c r="BL1275" s="19" t="s">
        <v>270</v>
      </c>
      <c r="BM1275" s="145" t="s">
        <v>1598</v>
      </c>
    </row>
    <row r="1276" spans="2:65" s="12" customFormat="1" ht="12">
      <c r="B1276" s="147"/>
      <c r="D1276" s="148" t="s">
        <v>179</v>
      </c>
      <c r="E1276" s="149" t="s">
        <v>34</v>
      </c>
      <c r="F1276" s="150" t="s">
        <v>1424</v>
      </c>
      <c r="H1276" s="149" t="s">
        <v>34</v>
      </c>
      <c r="I1276" s="151"/>
      <c r="L1276" s="147"/>
      <c r="M1276" s="152"/>
      <c r="T1276" s="153"/>
      <c r="AT1276" s="149" t="s">
        <v>179</v>
      </c>
      <c r="AU1276" s="149" t="s">
        <v>89</v>
      </c>
      <c r="AV1276" s="12" t="s">
        <v>83</v>
      </c>
      <c r="AW1276" s="12" t="s">
        <v>39</v>
      </c>
      <c r="AX1276" s="12" t="s">
        <v>78</v>
      </c>
      <c r="AY1276" s="149" t="s">
        <v>169</v>
      </c>
    </row>
    <row r="1277" spans="2:65" s="13" customFormat="1" ht="12">
      <c r="B1277" s="154"/>
      <c r="D1277" s="148" t="s">
        <v>179</v>
      </c>
      <c r="E1277" s="155" t="s">
        <v>34</v>
      </c>
      <c r="F1277" s="156" t="s">
        <v>1599</v>
      </c>
      <c r="H1277" s="157">
        <v>0.86199999999999999</v>
      </c>
      <c r="I1277" s="158"/>
      <c r="L1277" s="154"/>
      <c r="M1277" s="159"/>
      <c r="T1277" s="160"/>
      <c r="AT1277" s="155" t="s">
        <v>179</v>
      </c>
      <c r="AU1277" s="155" t="s">
        <v>89</v>
      </c>
      <c r="AV1277" s="13" t="s">
        <v>89</v>
      </c>
      <c r="AW1277" s="13" t="s">
        <v>39</v>
      </c>
      <c r="AX1277" s="13" t="s">
        <v>78</v>
      </c>
      <c r="AY1277" s="155" t="s">
        <v>169</v>
      </c>
    </row>
    <row r="1278" spans="2:65" s="14" customFormat="1" ht="12">
      <c r="B1278" s="161"/>
      <c r="D1278" s="148" t="s">
        <v>179</v>
      </c>
      <c r="E1278" s="162" t="s">
        <v>34</v>
      </c>
      <c r="F1278" s="163" t="s">
        <v>195</v>
      </c>
      <c r="H1278" s="164">
        <v>0.86199999999999999</v>
      </c>
      <c r="I1278" s="165"/>
      <c r="L1278" s="161"/>
      <c r="M1278" s="166"/>
      <c r="T1278" s="167"/>
      <c r="AT1278" s="162" t="s">
        <v>179</v>
      </c>
      <c r="AU1278" s="162" t="s">
        <v>89</v>
      </c>
      <c r="AV1278" s="14" t="s">
        <v>177</v>
      </c>
      <c r="AW1278" s="14" t="s">
        <v>39</v>
      </c>
      <c r="AX1278" s="14" t="s">
        <v>83</v>
      </c>
      <c r="AY1278" s="162" t="s">
        <v>169</v>
      </c>
    </row>
    <row r="1279" spans="2:65" s="1" customFormat="1" ht="24.25" customHeight="1">
      <c r="B1279" s="35"/>
      <c r="C1279" s="172" t="s">
        <v>1600</v>
      </c>
      <c r="D1279" s="172" t="s">
        <v>288</v>
      </c>
      <c r="E1279" s="173" t="s">
        <v>1601</v>
      </c>
      <c r="F1279" s="174" t="s">
        <v>1602</v>
      </c>
      <c r="G1279" s="175" t="s">
        <v>175</v>
      </c>
      <c r="H1279" s="176">
        <v>604.94200000000001</v>
      </c>
      <c r="I1279" s="177"/>
      <c r="J1279" s="178">
        <f>ROUND(I1279*H1279,2)</f>
        <v>0</v>
      </c>
      <c r="K1279" s="174" t="s">
        <v>621</v>
      </c>
      <c r="L1279" s="179"/>
      <c r="M1279" s="180" t="s">
        <v>34</v>
      </c>
      <c r="N1279" s="181" t="s">
        <v>49</v>
      </c>
      <c r="P1279" s="143">
        <f>O1279*H1279</f>
        <v>0</v>
      </c>
      <c r="Q1279" s="143">
        <v>5.9999999999999995E-4</v>
      </c>
      <c r="R1279" s="143">
        <f>Q1279*H1279</f>
        <v>0.36296519999999999</v>
      </c>
      <c r="S1279" s="143">
        <v>0</v>
      </c>
      <c r="T1279" s="144">
        <f>S1279*H1279</f>
        <v>0</v>
      </c>
      <c r="AR1279" s="145" t="s">
        <v>381</v>
      </c>
      <c r="AT1279" s="145" t="s">
        <v>288</v>
      </c>
      <c r="AU1279" s="145" t="s">
        <v>89</v>
      </c>
      <c r="AY1279" s="19" t="s">
        <v>169</v>
      </c>
      <c r="BE1279" s="146">
        <f>IF(N1279="základní",J1279,0)</f>
        <v>0</v>
      </c>
      <c r="BF1279" s="146">
        <f>IF(N1279="snížená",J1279,0)</f>
        <v>0</v>
      </c>
      <c r="BG1279" s="146">
        <f>IF(N1279="zákl. přenesená",J1279,0)</f>
        <v>0</v>
      </c>
      <c r="BH1279" s="146">
        <f>IF(N1279="sníž. přenesená",J1279,0)</f>
        <v>0</v>
      </c>
      <c r="BI1279" s="146">
        <f>IF(N1279="nulová",J1279,0)</f>
        <v>0</v>
      </c>
      <c r="BJ1279" s="19" t="s">
        <v>83</v>
      </c>
      <c r="BK1279" s="146">
        <f>ROUND(I1279*H1279,2)</f>
        <v>0</v>
      </c>
      <c r="BL1279" s="19" t="s">
        <v>270</v>
      </c>
      <c r="BM1279" s="145" t="s">
        <v>1603</v>
      </c>
    </row>
    <row r="1280" spans="2:65" s="11" customFormat="1" ht="22.75" customHeight="1">
      <c r="B1280" s="122"/>
      <c r="D1280" s="123" t="s">
        <v>77</v>
      </c>
      <c r="E1280" s="132" t="s">
        <v>1604</v>
      </c>
      <c r="F1280" s="132" t="s">
        <v>1605</v>
      </c>
      <c r="I1280" s="125"/>
      <c r="J1280" s="133">
        <f>BK1280</f>
        <v>0</v>
      </c>
      <c r="L1280" s="122"/>
      <c r="M1280" s="127"/>
      <c r="P1280" s="128">
        <f>SUM(P1281:P1290)</f>
        <v>0</v>
      </c>
      <c r="R1280" s="128">
        <f>SUM(R1281:R1290)</f>
        <v>0.47083199999999997</v>
      </c>
      <c r="T1280" s="129">
        <f>SUM(T1281:T1290)</f>
        <v>0</v>
      </c>
      <c r="AR1280" s="123" t="s">
        <v>89</v>
      </c>
      <c r="AT1280" s="130" t="s">
        <v>77</v>
      </c>
      <c r="AU1280" s="130" t="s">
        <v>83</v>
      </c>
      <c r="AY1280" s="123" t="s">
        <v>169</v>
      </c>
      <c r="BK1280" s="131">
        <f>SUM(BK1281:BK1290)</f>
        <v>0</v>
      </c>
    </row>
    <row r="1281" spans="2:65" s="1" customFormat="1" ht="24.25" customHeight="1">
      <c r="B1281" s="35"/>
      <c r="C1281" s="134" t="s">
        <v>1606</v>
      </c>
      <c r="D1281" s="134" t="s">
        <v>172</v>
      </c>
      <c r="E1281" s="135" t="s">
        <v>1607</v>
      </c>
      <c r="F1281" s="136" t="s">
        <v>1608</v>
      </c>
      <c r="G1281" s="137" t="s">
        <v>175</v>
      </c>
      <c r="H1281" s="138">
        <v>588.54</v>
      </c>
      <c r="I1281" s="139"/>
      <c r="J1281" s="140">
        <f>ROUND(I1281*H1281,2)</f>
        <v>0</v>
      </c>
      <c r="K1281" s="136" t="s">
        <v>204</v>
      </c>
      <c r="L1281" s="35"/>
      <c r="M1281" s="141" t="s">
        <v>34</v>
      </c>
      <c r="N1281" s="142" t="s">
        <v>49</v>
      </c>
      <c r="P1281" s="143">
        <f>O1281*H1281</f>
        <v>0</v>
      </c>
      <c r="Q1281" s="143">
        <v>0</v>
      </c>
      <c r="R1281" s="143">
        <f>Q1281*H1281</f>
        <v>0</v>
      </c>
      <c r="S1281" s="143">
        <v>0</v>
      </c>
      <c r="T1281" s="144">
        <f>S1281*H1281</f>
        <v>0</v>
      </c>
      <c r="AR1281" s="145" t="s">
        <v>270</v>
      </c>
      <c r="AT1281" s="145" t="s">
        <v>172</v>
      </c>
      <c r="AU1281" s="145" t="s">
        <v>89</v>
      </c>
      <c r="AY1281" s="19" t="s">
        <v>169</v>
      </c>
      <c r="BE1281" s="146">
        <f>IF(N1281="základní",J1281,0)</f>
        <v>0</v>
      </c>
      <c r="BF1281" s="146">
        <f>IF(N1281="snížená",J1281,0)</f>
        <v>0</v>
      </c>
      <c r="BG1281" s="146">
        <f>IF(N1281="zákl. přenesená",J1281,0)</f>
        <v>0</v>
      </c>
      <c r="BH1281" s="146">
        <f>IF(N1281="sníž. přenesená",J1281,0)</f>
        <v>0</v>
      </c>
      <c r="BI1281" s="146">
        <f>IF(N1281="nulová",J1281,0)</f>
        <v>0</v>
      </c>
      <c r="BJ1281" s="19" t="s">
        <v>83</v>
      </c>
      <c r="BK1281" s="146">
        <f>ROUND(I1281*H1281,2)</f>
        <v>0</v>
      </c>
      <c r="BL1281" s="19" t="s">
        <v>270</v>
      </c>
      <c r="BM1281" s="145" t="s">
        <v>1609</v>
      </c>
    </row>
    <row r="1282" spans="2:65" s="1" customFormat="1" ht="11">
      <c r="B1282" s="35"/>
      <c r="D1282" s="168" t="s">
        <v>206</v>
      </c>
      <c r="F1282" s="169" t="s">
        <v>1610</v>
      </c>
      <c r="I1282" s="170"/>
      <c r="L1282" s="35"/>
      <c r="M1282" s="171"/>
      <c r="T1282" s="56"/>
      <c r="AT1282" s="19" t="s">
        <v>206</v>
      </c>
      <c r="AU1282" s="19" t="s">
        <v>89</v>
      </c>
    </row>
    <row r="1283" spans="2:65" s="12" customFormat="1" ht="12">
      <c r="B1283" s="147"/>
      <c r="D1283" s="148" t="s">
        <v>179</v>
      </c>
      <c r="E1283" s="149" t="s">
        <v>34</v>
      </c>
      <c r="F1283" s="150" t="s">
        <v>1611</v>
      </c>
      <c r="H1283" s="149" t="s">
        <v>34</v>
      </c>
      <c r="I1283" s="151"/>
      <c r="L1283" s="147"/>
      <c r="M1283" s="152"/>
      <c r="T1283" s="153"/>
      <c r="AT1283" s="149" t="s">
        <v>179</v>
      </c>
      <c r="AU1283" s="149" t="s">
        <v>89</v>
      </c>
      <c r="AV1283" s="12" t="s">
        <v>83</v>
      </c>
      <c r="AW1283" s="12" t="s">
        <v>39</v>
      </c>
      <c r="AX1283" s="12" t="s">
        <v>78</v>
      </c>
      <c r="AY1283" s="149" t="s">
        <v>169</v>
      </c>
    </row>
    <row r="1284" spans="2:65" s="13" customFormat="1" ht="12">
      <c r="B1284" s="154"/>
      <c r="D1284" s="148" t="s">
        <v>179</v>
      </c>
      <c r="E1284" s="155" t="s">
        <v>34</v>
      </c>
      <c r="F1284" s="156" t="s">
        <v>1612</v>
      </c>
      <c r="H1284" s="157">
        <v>309</v>
      </c>
      <c r="I1284" s="158"/>
      <c r="L1284" s="154"/>
      <c r="M1284" s="159"/>
      <c r="T1284" s="160"/>
      <c r="AT1284" s="155" t="s">
        <v>179</v>
      </c>
      <c r="AU1284" s="155" t="s">
        <v>89</v>
      </c>
      <c r="AV1284" s="13" t="s">
        <v>89</v>
      </c>
      <c r="AW1284" s="13" t="s">
        <v>39</v>
      </c>
      <c r="AX1284" s="13" t="s">
        <v>78</v>
      </c>
      <c r="AY1284" s="155" t="s">
        <v>169</v>
      </c>
    </row>
    <row r="1285" spans="2:65" s="13" customFormat="1" ht="12">
      <c r="B1285" s="154"/>
      <c r="D1285" s="148" t="s">
        <v>179</v>
      </c>
      <c r="E1285" s="155" t="s">
        <v>34</v>
      </c>
      <c r="F1285" s="156" t="s">
        <v>898</v>
      </c>
      <c r="H1285" s="157">
        <v>267.04000000000002</v>
      </c>
      <c r="I1285" s="158"/>
      <c r="L1285" s="154"/>
      <c r="M1285" s="159"/>
      <c r="T1285" s="160"/>
      <c r="AT1285" s="155" t="s">
        <v>179</v>
      </c>
      <c r="AU1285" s="155" t="s">
        <v>89</v>
      </c>
      <c r="AV1285" s="13" t="s">
        <v>89</v>
      </c>
      <c r="AW1285" s="13" t="s">
        <v>39</v>
      </c>
      <c r="AX1285" s="13" t="s">
        <v>78</v>
      </c>
      <c r="AY1285" s="155" t="s">
        <v>169</v>
      </c>
    </row>
    <row r="1286" spans="2:65" s="13" customFormat="1" ht="12">
      <c r="B1286" s="154"/>
      <c r="D1286" s="148" t="s">
        <v>179</v>
      </c>
      <c r="E1286" s="155" t="s">
        <v>34</v>
      </c>
      <c r="F1286" s="156" t="s">
        <v>1613</v>
      </c>
      <c r="H1286" s="157">
        <v>12.5</v>
      </c>
      <c r="I1286" s="158"/>
      <c r="L1286" s="154"/>
      <c r="M1286" s="159"/>
      <c r="T1286" s="160"/>
      <c r="AT1286" s="155" t="s">
        <v>179</v>
      </c>
      <c r="AU1286" s="155" t="s">
        <v>89</v>
      </c>
      <c r="AV1286" s="13" t="s">
        <v>89</v>
      </c>
      <c r="AW1286" s="13" t="s">
        <v>39</v>
      </c>
      <c r="AX1286" s="13" t="s">
        <v>78</v>
      </c>
      <c r="AY1286" s="155" t="s">
        <v>169</v>
      </c>
    </row>
    <row r="1287" spans="2:65" s="14" customFormat="1" ht="12">
      <c r="B1287" s="161"/>
      <c r="D1287" s="148" t="s">
        <v>179</v>
      </c>
      <c r="E1287" s="162" t="s">
        <v>34</v>
      </c>
      <c r="F1287" s="163" t="s">
        <v>195</v>
      </c>
      <c r="H1287" s="164">
        <v>588.54</v>
      </c>
      <c r="I1287" s="165"/>
      <c r="L1287" s="161"/>
      <c r="M1287" s="166"/>
      <c r="T1287" s="167"/>
      <c r="AT1287" s="162" t="s">
        <v>179</v>
      </c>
      <c r="AU1287" s="162" t="s">
        <v>89</v>
      </c>
      <c r="AV1287" s="14" t="s">
        <v>177</v>
      </c>
      <c r="AW1287" s="14" t="s">
        <v>39</v>
      </c>
      <c r="AX1287" s="14" t="s">
        <v>83</v>
      </c>
      <c r="AY1287" s="162" t="s">
        <v>169</v>
      </c>
    </row>
    <row r="1288" spans="2:65" s="1" customFormat="1" ht="21.75" customHeight="1">
      <c r="B1288" s="35"/>
      <c r="C1288" s="172" t="s">
        <v>1614</v>
      </c>
      <c r="D1288" s="172" t="s">
        <v>288</v>
      </c>
      <c r="E1288" s="173" t="s">
        <v>1615</v>
      </c>
      <c r="F1288" s="174" t="s">
        <v>1616</v>
      </c>
      <c r="G1288" s="175" t="s">
        <v>175</v>
      </c>
      <c r="H1288" s="176">
        <v>588.54</v>
      </c>
      <c r="I1288" s="177"/>
      <c r="J1288" s="178">
        <f>ROUND(I1288*H1288,2)</f>
        <v>0</v>
      </c>
      <c r="K1288" s="174" t="s">
        <v>1617</v>
      </c>
      <c r="L1288" s="179"/>
      <c r="M1288" s="180" t="s">
        <v>34</v>
      </c>
      <c r="N1288" s="181" t="s">
        <v>49</v>
      </c>
      <c r="P1288" s="143">
        <f>O1288*H1288</f>
        <v>0</v>
      </c>
      <c r="Q1288" s="143">
        <v>8.0000000000000004E-4</v>
      </c>
      <c r="R1288" s="143">
        <f>Q1288*H1288</f>
        <v>0.47083199999999997</v>
      </c>
      <c r="S1288" s="143">
        <v>0</v>
      </c>
      <c r="T1288" s="144">
        <f>S1288*H1288</f>
        <v>0</v>
      </c>
      <c r="AR1288" s="145" t="s">
        <v>381</v>
      </c>
      <c r="AT1288" s="145" t="s">
        <v>288</v>
      </c>
      <c r="AU1288" s="145" t="s">
        <v>89</v>
      </c>
      <c r="AY1288" s="19" t="s">
        <v>169</v>
      </c>
      <c r="BE1288" s="146">
        <f>IF(N1288="základní",J1288,0)</f>
        <v>0</v>
      </c>
      <c r="BF1288" s="146">
        <f>IF(N1288="snížená",J1288,0)</f>
        <v>0</v>
      </c>
      <c r="BG1288" s="146">
        <f>IF(N1288="zákl. přenesená",J1288,0)</f>
        <v>0</v>
      </c>
      <c r="BH1288" s="146">
        <f>IF(N1288="sníž. přenesená",J1288,0)</f>
        <v>0</v>
      </c>
      <c r="BI1288" s="146">
        <f>IF(N1288="nulová",J1288,0)</f>
        <v>0</v>
      </c>
      <c r="BJ1288" s="19" t="s">
        <v>83</v>
      </c>
      <c r="BK1288" s="146">
        <f>ROUND(I1288*H1288,2)</f>
        <v>0</v>
      </c>
      <c r="BL1288" s="19" t="s">
        <v>270</v>
      </c>
      <c r="BM1288" s="145" t="s">
        <v>1618</v>
      </c>
    </row>
    <row r="1289" spans="2:65" s="1" customFormat="1" ht="49" customHeight="1">
      <c r="B1289" s="35"/>
      <c r="C1289" s="134" t="s">
        <v>1619</v>
      </c>
      <c r="D1289" s="134" t="s">
        <v>172</v>
      </c>
      <c r="E1289" s="135" t="s">
        <v>1620</v>
      </c>
      <c r="F1289" s="136" t="s">
        <v>1621</v>
      </c>
      <c r="G1289" s="137" t="s">
        <v>253</v>
      </c>
      <c r="H1289" s="138">
        <v>0.47099999999999997</v>
      </c>
      <c r="I1289" s="139"/>
      <c r="J1289" s="140">
        <f>ROUND(I1289*H1289,2)</f>
        <v>0</v>
      </c>
      <c r="K1289" s="136" t="s">
        <v>204</v>
      </c>
      <c r="L1289" s="35"/>
      <c r="M1289" s="141" t="s">
        <v>34</v>
      </c>
      <c r="N1289" s="142" t="s">
        <v>49</v>
      </c>
      <c r="P1289" s="143">
        <f>O1289*H1289</f>
        <v>0</v>
      </c>
      <c r="Q1289" s="143">
        <v>0</v>
      </c>
      <c r="R1289" s="143">
        <f>Q1289*H1289</f>
        <v>0</v>
      </c>
      <c r="S1289" s="143">
        <v>0</v>
      </c>
      <c r="T1289" s="144">
        <f>S1289*H1289</f>
        <v>0</v>
      </c>
      <c r="AR1289" s="145" t="s">
        <v>270</v>
      </c>
      <c r="AT1289" s="145" t="s">
        <v>172</v>
      </c>
      <c r="AU1289" s="145" t="s">
        <v>89</v>
      </c>
      <c r="AY1289" s="19" t="s">
        <v>169</v>
      </c>
      <c r="BE1289" s="146">
        <f>IF(N1289="základní",J1289,0)</f>
        <v>0</v>
      </c>
      <c r="BF1289" s="146">
        <f>IF(N1289="snížená",J1289,0)</f>
        <v>0</v>
      </c>
      <c r="BG1289" s="146">
        <f>IF(N1289="zákl. přenesená",J1289,0)</f>
        <v>0</v>
      </c>
      <c r="BH1289" s="146">
        <f>IF(N1289="sníž. přenesená",J1289,0)</f>
        <v>0</v>
      </c>
      <c r="BI1289" s="146">
        <f>IF(N1289="nulová",J1289,0)</f>
        <v>0</v>
      </c>
      <c r="BJ1289" s="19" t="s">
        <v>83</v>
      </c>
      <c r="BK1289" s="146">
        <f>ROUND(I1289*H1289,2)</f>
        <v>0</v>
      </c>
      <c r="BL1289" s="19" t="s">
        <v>270</v>
      </c>
      <c r="BM1289" s="145" t="s">
        <v>1622</v>
      </c>
    </row>
    <row r="1290" spans="2:65" s="1" customFormat="1" ht="11">
      <c r="B1290" s="35"/>
      <c r="D1290" s="168" t="s">
        <v>206</v>
      </c>
      <c r="F1290" s="169" t="s">
        <v>1623</v>
      </c>
      <c r="I1290" s="170"/>
      <c r="L1290" s="35"/>
      <c r="M1290" s="171"/>
      <c r="T1290" s="56"/>
      <c r="AT1290" s="19" t="s">
        <v>206</v>
      </c>
      <c r="AU1290" s="19" t="s">
        <v>89</v>
      </c>
    </row>
    <row r="1291" spans="2:65" s="11" customFormat="1" ht="22.75" customHeight="1">
      <c r="B1291" s="122"/>
      <c r="D1291" s="123" t="s">
        <v>77</v>
      </c>
      <c r="E1291" s="132" t="s">
        <v>1624</v>
      </c>
      <c r="F1291" s="132" t="s">
        <v>1625</v>
      </c>
      <c r="I1291" s="125"/>
      <c r="J1291" s="133">
        <f>BK1291</f>
        <v>0</v>
      </c>
      <c r="L1291" s="122"/>
      <c r="M1291" s="127"/>
      <c r="P1291" s="128">
        <f>SUM(P1292:P1338)</f>
        <v>0</v>
      </c>
      <c r="R1291" s="128">
        <f>SUM(R1292:R1338)</f>
        <v>3.261E-2</v>
      </c>
      <c r="T1291" s="129">
        <f>SUM(T1292:T1338)</f>
        <v>0</v>
      </c>
      <c r="AR1291" s="123" t="s">
        <v>89</v>
      </c>
      <c r="AT1291" s="130" t="s">
        <v>77</v>
      </c>
      <c r="AU1291" s="130" t="s">
        <v>83</v>
      </c>
      <c r="AY1291" s="123" t="s">
        <v>169</v>
      </c>
      <c r="BK1291" s="131">
        <f>SUM(BK1292:BK1338)</f>
        <v>0</v>
      </c>
    </row>
    <row r="1292" spans="2:65" s="1" customFormat="1" ht="24.25" customHeight="1">
      <c r="B1292" s="35"/>
      <c r="C1292" s="134" t="s">
        <v>1626</v>
      </c>
      <c r="D1292" s="134" t="s">
        <v>172</v>
      </c>
      <c r="E1292" s="135" t="s">
        <v>1627</v>
      </c>
      <c r="F1292" s="136" t="s">
        <v>1628</v>
      </c>
      <c r="G1292" s="137" t="s">
        <v>422</v>
      </c>
      <c r="H1292" s="138">
        <v>7</v>
      </c>
      <c r="I1292" s="139"/>
      <c r="J1292" s="140">
        <f>ROUND(I1292*H1292,2)</f>
        <v>0</v>
      </c>
      <c r="K1292" s="136" t="s">
        <v>204</v>
      </c>
      <c r="L1292" s="35"/>
      <c r="M1292" s="141" t="s">
        <v>34</v>
      </c>
      <c r="N1292" s="142" t="s">
        <v>49</v>
      </c>
      <c r="P1292" s="143">
        <f>O1292*H1292</f>
        <v>0</v>
      </c>
      <c r="Q1292" s="143">
        <v>0</v>
      </c>
      <c r="R1292" s="143">
        <f>Q1292*H1292</f>
        <v>0</v>
      </c>
      <c r="S1292" s="143">
        <v>0</v>
      </c>
      <c r="T1292" s="144">
        <f>S1292*H1292</f>
        <v>0</v>
      </c>
      <c r="AR1292" s="145" t="s">
        <v>270</v>
      </c>
      <c r="AT1292" s="145" t="s">
        <v>172</v>
      </c>
      <c r="AU1292" s="145" t="s">
        <v>89</v>
      </c>
      <c r="AY1292" s="19" t="s">
        <v>169</v>
      </c>
      <c r="BE1292" s="146">
        <f>IF(N1292="základní",J1292,0)</f>
        <v>0</v>
      </c>
      <c r="BF1292" s="146">
        <f>IF(N1292="snížená",J1292,0)</f>
        <v>0</v>
      </c>
      <c r="BG1292" s="146">
        <f>IF(N1292="zákl. přenesená",J1292,0)</f>
        <v>0</v>
      </c>
      <c r="BH1292" s="146">
        <f>IF(N1292="sníž. přenesená",J1292,0)</f>
        <v>0</v>
      </c>
      <c r="BI1292" s="146">
        <f>IF(N1292="nulová",J1292,0)</f>
        <v>0</v>
      </c>
      <c r="BJ1292" s="19" t="s">
        <v>83</v>
      </c>
      <c r="BK1292" s="146">
        <f>ROUND(I1292*H1292,2)</f>
        <v>0</v>
      </c>
      <c r="BL1292" s="19" t="s">
        <v>270</v>
      </c>
      <c r="BM1292" s="145" t="s">
        <v>1629</v>
      </c>
    </row>
    <row r="1293" spans="2:65" s="1" customFormat="1" ht="11">
      <c r="B1293" s="35"/>
      <c r="D1293" s="168" t="s">
        <v>206</v>
      </c>
      <c r="F1293" s="169" t="s">
        <v>1630</v>
      </c>
      <c r="I1293" s="170"/>
      <c r="L1293" s="35"/>
      <c r="M1293" s="171"/>
      <c r="T1293" s="56"/>
      <c r="AT1293" s="19" t="s">
        <v>206</v>
      </c>
      <c r="AU1293" s="19" t="s">
        <v>89</v>
      </c>
    </row>
    <row r="1294" spans="2:65" s="13" customFormat="1" ht="12">
      <c r="B1294" s="154"/>
      <c r="D1294" s="148" t="s">
        <v>179</v>
      </c>
      <c r="E1294" s="155" t="s">
        <v>34</v>
      </c>
      <c r="F1294" s="156" t="s">
        <v>1631</v>
      </c>
      <c r="H1294" s="157">
        <v>7</v>
      </c>
      <c r="I1294" s="158"/>
      <c r="L1294" s="154"/>
      <c r="M1294" s="159"/>
      <c r="T1294" s="160"/>
      <c r="AT1294" s="155" t="s">
        <v>179</v>
      </c>
      <c r="AU1294" s="155" t="s">
        <v>89</v>
      </c>
      <c r="AV1294" s="13" t="s">
        <v>89</v>
      </c>
      <c r="AW1294" s="13" t="s">
        <v>39</v>
      </c>
      <c r="AX1294" s="13" t="s">
        <v>83</v>
      </c>
      <c r="AY1294" s="155" t="s">
        <v>169</v>
      </c>
    </row>
    <row r="1295" spans="2:65" s="1" customFormat="1" ht="16.5" customHeight="1">
      <c r="B1295" s="35"/>
      <c r="C1295" s="172" t="s">
        <v>1632</v>
      </c>
      <c r="D1295" s="172" t="s">
        <v>288</v>
      </c>
      <c r="E1295" s="173" t="s">
        <v>1633</v>
      </c>
      <c r="F1295" s="174" t="s">
        <v>1634</v>
      </c>
      <c r="G1295" s="175" t="s">
        <v>422</v>
      </c>
      <c r="H1295" s="176">
        <v>7</v>
      </c>
      <c r="I1295" s="177"/>
      <c r="J1295" s="178">
        <f>ROUND(I1295*H1295,2)</f>
        <v>0</v>
      </c>
      <c r="K1295" s="174" t="s">
        <v>204</v>
      </c>
      <c r="L1295" s="179"/>
      <c r="M1295" s="180" t="s">
        <v>34</v>
      </c>
      <c r="N1295" s="181" t="s">
        <v>49</v>
      </c>
      <c r="P1295" s="143">
        <f>O1295*H1295</f>
        <v>0</v>
      </c>
      <c r="Q1295" s="143">
        <v>5.0000000000000001E-4</v>
      </c>
      <c r="R1295" s="143">
        <f>Q1295*H1295</f>
        <v>3.5000000000000001E-3</v>
      </c>
      <c r="S1295" s="143">
        <v>0</v>
      </c>
      <c r="T1295" s="144">
        <f>S1295*H1295</f>
        <v>0</v>
      </c>
      <c r="AR1295" s="145" t="s">
        <v>381</v>
      </c>
      <c r="AT1295" s="145" t="s">
        <v>288</v>
      </c>
      <c r="AU1295" s="145" t="s">
        <v>89</v>
      </c>
      <c r="AY1295" s="19" t="s">
        <v>169</v>
      </c>
      <c r="BE1295" s="146">
        <f>IF(N1295="základní",J1295,0)</f>
        <v>0</v>
      </c>
      <c r="BF1295" s="146">
        <f>IF(N1295="snížená",J1295,0)</f>
        <v>0</v>
      </c>
      <c r="BG1295" s="146">
        <f>IF(N1295="zákl. přenesená",J1295,0)</f>
        <v>0</v>
      </c>
      <c r="BH1295" s="146">
        <f>IF(N1295="sníž. přenesená",J1295,0)</f>
        <v>0</v>
      </c>
      <c r="BI1295" s="146">
        <f>IF(N1295="nulová",J1295,0)</f>
        <v>0</v>
      </c>
      <c r="BJ1295" s="19" t="s">
        <v>83</v>
      </c>
      <c r="BK1295" s="146">
        <f>ROUND(I1295*H1295,2)</f>
        <v>0</v>
      </c>
      <c r="BL1295" s="19" t="s">
        <v>270</v>
      </c>
      <c r="BM1295" s="145" t="s">
        <v>1635</v>
      </c>
    </row>
    <row r="1296" spans="2:65" s="13" customFormat="1" ht="12">
      <c r="B1296" s="154"/>
      <c r="D1296" s="148" t="s">
        <v>179</v>
      </c>
      <c r="E1296" s="155" t="s">
        <v>34</v>
      </c>
      <c r="F1296" s="156" t="s">
        <v>1631</v>
      </c>
      <c r="H1296" s="157">
        <v>7</v>
      </c>
      <c r="I1296" s="158"/>
      <c r="L1296" s="154"/>
      <c r="M1296" s="159"/>
      <c r="T1296" s="160"/>
      <c r="AT1296" s="155" t="s">
        <v>179</v>
      </c>
      <c r="AU1296" s="155" t="s">
        <v>89</v>
      </c>
      <c r="AV1296" s="13" t="s">
        <v>89</v>
      </c>
      <c r="AW1296" s="13" t="s">
        <v>39</v>
      </c>
      <c r="AX1296" s="13" t="s">
        <v>83</v>
      </c>
      <c r="AY1296" s="155" t="s">
        <v>169</v>
      </c>
    </row>
    <row r="1297" spans="2:65" s="1" customFormat="1" ht="24.25" customHeight="1">
      <c r="B1297" s="35"/>
      <c r="C1297" s="134" t="s">
        <v>1636</v>
      </c>
      <c r="D1297" s="134" t="s">
        <v>172</v>
      </c>
      <c r="E1297" s="135" t="s">
        <v>1637</v>
      </c>
      <c r="F1297" s="136" t="s">
        <v>1638</v>
      </c>
      <c r="G1297" s="137" t="s">
        <v>422</v>
      </c>
      <c r="H1297" s="138">
        <v>5</v>
      </c>
      <c r="I1297" s="139"/>
      <c r="J1297" s="140">
        <f>ROUND(I1297*H1297,2)</f>
        <v>0</v>
      </c>
      <c r="K1297" s="136" t="s">
        <v>204</v>
      </c>
      <c r="L1297" s="35"/>
      <c r="M1297" s="141" t="s">
        <v>34</v>
      </c>
      <c r="N1297" s="142" t="s">
        <v>49</v>
      </c>
      <c r="P1297" s="143">
        <f>O1297*H1297</f>
        <v>0</v>
      </c>
      <c r="Q1297" s="143">
        <v>0</v>
      </c>
      <c r="R1297" s="143">
        <f>Q1297*H1297</f>
        <v>0</v>
      </c>
      <c r="S1297" s="143">
        <v>0</v>
      </c>
      <c r="T1297" s="144">
        <f>S1297*H1297</f>
        <v>0</v>
      </c>
      <c r="AR1297" s="145" t="s">
        <v>270</v>
      </c>
      <c r="AT1297" s="145" t="s">
        <v>172</v>
      </c>
      <c r="AU1297" s="145" t="s">
        <v>89</v>
      </c>
      <c r="AY1297" s="19" t="s">
        <v>169</v>
      </c>
      <c r="BE1297" s="146">
        <f>IF(N1297="základní",J1297,0)</f>
        <v>0</v>
      </c>
      <c r="BF1297" s="146">
        <f>IF(N1297="snížená",J1297,0)</f>
        <v>0</v>
      </c>
      <c r="BG1297" s="146">
        <f>IF(N1297="zákl. přenesená",J1297,0)</f>
        <v>0</v>
      </c>
      <c r="BH1297" s="146">
        <f>IF(N1297="sníž. přenesená",J1297,0)</f>
        <v>0</v>
      </c>
      <c r="BI1297" s="146">
        <f>IF(N1297="nulová",J1297,0)</f>
        <v>0</v>
      </c>
      <c r="BJ1297" s="19" t="s">
        <v>83</v>
      </c>
      <c r="BK1297" s="146">
        <f>ROUND(I1297*H1297,2)</f>
        <v>0</v>
      </c>
      <c r="BL1297" s="19" t="s">
        <v>270</v>
      </c>
      <c r="BM1297" s="145" t="s">
        <v>1639</v>
      </c>
    </row>
    <row r="1298" spans="2:65" s="1" customFormat="1" ht="11">
      <c r="B1298" s="35"/>
      <c r="D1298" s="168" t="s">
        <v>206</v>
      </c>
      <c r="F1298" s="169" t="s">
        <v>1640</v>
      </c>
      <c r="I1298" s="170"/>
      <c r="L1298" s="35"/>
      <c r="M1298" s="171"/>
      <c r="T1298" s="56"/>
      <c r="AT1298" s="19" t="s">
        <v>206</v>
      </c>
      <c r="AU1298" s="19" t="s">
        <v>89</v>
      </c>
    </row>
    <row r="1299" spans="2:65" s="13" customFormat="1" ht="12">
      <c r="B1299" s="154"/>
      <c r="D1299" s="148" t="s">
        <v>179</v>
      </c>
      <c r="E1299" s="155" t="s">
        <v>34</v>
      </c>
      <c r="F1299" s="156" t="s">
        <v>1641</v>
      </c>
      <c r="H1299" s="157">
        <v>5</v>
      </c>
      <c r="I1299" s="158"/>
      <c r="L1299" s="154"/>
      <c r="M1299" s="159"/>
      <c r="T1299" s="160"/>
      <c r="AT1299" s="155" t="s">
        <v>179</v>
      </c>
      <c r="AU1299" s="155" t="s">
        <v>89</v>
      </c>
      <c r="AV1299" s="13" t="s">
        <v>89</v>
      </c>
      <c r="AW1299" s="13" t="s">
        <v>39</v>
      </c>
      <c r="AX1299" s="13" t="s">
        <v>83</v>
      </c>
      <c r="AY1299" s="155" t="s">
        <v>169</v>
      </c>
    </row>
    <row r="1300" spans="2:65" s="1" customFormat="1" ht="16.5" customHeight="1">
      <c r="B1300" s="35"/>
      <c r="C1300" s="172" t="s">
        <v>1642</v>
      </c>
      <c r="D1300" s="172" t="s">
        <v>288</v>
      </c>
      <c r="E1300" s="173" t="s">
        <v>1643</v>
      </c>
      <c r="F1300" s="174" t="s">
        <v>1644</v>
      </c>
      <c r="G1300" s="175" t="s">
        <v>422</v>
      </c>
      <c r="H1300" s="176">
        <v>5</v>
      </c>
      <c r="I1300" s="177"/>
      <c r="J1300" s="178">
        <f>ROUND(I1300*H1300,2)</f>
        <v>0</v>
      </c>
      <c r="K1300" s="174" t="s">
        <v>204</v>
      </c>
      <c r="L1300" s="179"/>
      <c r="M1300" s="180" t="s">
        <v>34</v>
      </c>
      <c r="N1300" s="181" t="s">
        <v>49</v>
      </c>
      <c r="P1300" s="143">
        <f>O1300*H1300</f>
        <v>0</v>
      </c>
      <c r="Q1300" s="143">
        <v>5.0000000000000001E-4</v>
      </c>
      <c r="R1300" s="143">
        <f>Q1300*H1300</f>
        <v>2.5000000000000001E-3</v>
      </c>
      <c r="S1300" s="143">
        <v>0</v>
      </c>
      <c r="T1300" s="144">
        <f>S1300*H1300</f>
        <v>0</v>
      </c>
      <c r="AR1300" s="145" t="s">
        <v>381</v>
      </c>
      <c r="AT1300" s="145" t="s">
        <v>288</v>
      </c>
      <c r="AU1300" s="145" t="s">
        <v>89</v>
      </c>
      <c r="AY1300" s="19" t="s">
        <v>169</v>
      </c>
      <c r="BE1300" s="146">
        <f>IF(N1300="základní",J1300,0)</f>
        <v>0</v>
      </c>
      <c r="BF1300" s="146">
        <f>IF(N1300="snížená",J1300,0)</f>
        <v>0</v>
      </c>
      <c r="BG1300" s="146">
        <f>IF(N1300="zákl. přenesená",J1300,0)</f>
        <v>0</v>
      </c>
      <c r="BH1300" s="146">
        <f>IF(N1300="sníž. přenesená",J1300,0)</f>
        <v>0</v>
      </c>
      <c r="BI1300" s="146">
        <f>IF(N1300="nulová",J1300,0)</f>
        <v>0</v>
      </c>
      <c r="BJ1300" s="19" t="s">
        <v>83</v>
      </c>
      <c r="BK1300" s="146">
        <f>ROUND(I1300*H1300,2)</f>
        <v>0</v>
      </c>
      <c r="BL1300" s="19" t="s">
        <v>270</v>
      </c>
      <c r="BM1300" s="145" t="s">
        <v>1645</v>
      </c>
    </row>
    <row r="1301" spans="2:65" s="12" customFormat="1" ht="12">
      <c r="B1301" s="147"/>
      <c r="D1301" s="148" t="s">
        <v>179</v>
      </c>
      <c r="E1301" s="149" t="s">
        <v>34</v>
      </c>
      <c r="F1301" s="150" t="s">
        <v>1646</v>
      </c>
      <c r="H1301" s="149" t="s">
        <v>34</v>
      </c>
      <c r="I1301" s="151"/>
      <c r="L1301" s="147"/>
      <c r="M1301" s="152"/>
      <c r="T1301" s="153"/>
      <c r="AT1301" s="149" t="s">
        <v>179</v>
      </c>
      <c r="AU1301" s="149" t="s">
        <v>89</v>
      </c>
      <c r="AV1301" s="12" t="s">
        <v>83</v>
      </c>
      <c r="AW1301" s="12" t="s">
        <v>39</v>
      </c>
      <c r="AX1301" s="12" t="s">
        <v>78</v>
      </c>
      <c r="AY1301" s="149" t="s">
        <v>169</v>
      </c>
    </row>
    <row r="1302" spans="2:65" s="13" customFormat="1" ht="12">
      <c r="B1302" s="154"/>
      <c r="D1302" s="148" t="s">
        <v>179</v>
      </c>
      <c r="E1302" s="155" t="s">
        <v>34</v>
      </c>
      <c r="F1302" s="156" t="s">
        <v>201</v>
      </c>
      <c r="H1302" s="157">
        <v>5</v>
      </c>
      <c r="I1302" s="158"/>
      <c r="L1302" s="154"/>
      <c r="M1302" s="159"/>
      <c r="T1302" s="160"/>
      <c r="AT1302" s="155" t="s">
        <v>179</v>
      </c>
      <c r="AU1302" s="155" t="s">
        <v>89</v>
      </c>
      <c r="AV1302" s="13" t="s">
        <v>89</v>
      </c>
      <c r="AW1302" s="13" t="s">
        <v>39</v>
      </c>
      <c r="AX1302" s="13" t="s">
        <v>83</v>
      </c>
      <c r="AY1302" s="155" t="s">
        <v>169</v>
      </c>
    </row>
    <row r="1303" spans="2:65" s="1" customFormat="1" ht="24.25" customHeight="1">
      <c r="B1303" s="35"/>
      <c r="C1303" s="134" t="s">
        <v>1647</v>
      </c>
      <c r="D1303" s="134" t="s">
        <v>172</v>
      </c>
      <c r="E1303" s="135" t="s">
        <v>1648</v>
      </c>
      <c r="F1303" s="136" t="s">
        <v>1649</v>
      </c>
      <c r="G1303" s="137" t="s">
        <v>422</v>
      </c>
      <c r="H1303" s="138">
        <v>5</v>
      </c>
      <c r="I1303" s="139"/>
      <c r="J1303" s="140">
        <f>ROUND(I1303*H1303,2)</f>
        <v>0</v>
      </c>
      <c r="K1303" s="136" t="s">
        <v>204</v>
      </c>
      <c r="L1303" s="35"/>
      <c r="M1303" s="141" t="s">
        <v>34</v>
      </c>
      <c r="N1303" s="142" t="s">
        <v>49</v>
      </c>
      <c r="P1303" s="143">
        <f>O1303*H1303</f>
        <v>0</v>
      </c>
      <c r="Q1303" s="143">
        <v>0</v>
      </c>
      <c r="R1303" s="143">
        <f>Q1303*H1303</f>
        <v>0</v>
      </c>
      <c r="S1303" s="143">
        <v>0</v>
      </c>
      <c r="T1303" s="144">
        <f>S1303*H1303</f>
        <v>0</v>
      </c>
      <c r="AR1303" s="145" t="s">
        <v>270</v>
      </c>
      <c r="AT1303" s="145" t="s">
        <v>172</v>
      </c>
      <c r="AU1303" s="145" t="s">
        <v>89</v>
      </c>
      <c r="AY1303" s="19" t="s">
        <v>169</v>
      </c>
      <c r="BE1303" s="146">
        <f>IF(N1303="základní",J1303,0)</f>
        <v>0</v>
      </c>
      <c r="BF1303" s="146">
        <f>IF(N1303="snížená",J1303,0)</f>
        <v>0</v>
      </c>
      <c r="BG1303" s="146">
        <f>IF(N1303="zákl. přenesená",J1303,0)</f>
        <v>0</v>
      </c>
      <c r="BH1303" s="146">
        <f>IF(N1303="sníž. přenesená",J1303,0)</f>
        <v>0</v>
      </c>
      <c r="BI1303" s="146">
        <f>IF(N1303="nulová",J1303,0)</f>
        <v>0</v>
      </c>
      <c r="BJ1303" s="19" t="s">
        <v>83</v>
      </c>
      <c r="BK1303" s="146">
        <f>ROUND(I1303*H1303,2)</f>
        <v>0</v>
      </c>
      <c r="BL1303" s="19" t="s">
        <v>270</v>
      </c>
      <c r="BM1303" s="145" t="s">
        <v>1650</v>
      </c>
    </row>
    <row r="1304" spans="2:65" s="1" customFormat="1" ht="11">
      <c r="B1304" s="35"/>
      <c r="D1304" s="168" t="s">
        <v>206</v>
      </c>
      <c r="F1304" s="169" t="s">
        <v>1651</v>
      </c>
      <c r="I1304" s="170"/>
      <c r="L1304" s="35"/>
      <c r="M1304" s="171"/>
      <c r="T1304" s="56"/>
      <c r="AT1304" s="19" t="s">
        <v>206</v>
      </c>
      <c r="AU1304" s="19" t="s">
        <v>89</v>
      </c>
    </row>
    <row r="1305" spans="2:65" s="12" customFormat="1" ht="12">
      <c r="B1305" s="147"/>
      <c r="D1305" s="148" t="s">
        <v>179</v>
      </c>
      <c r="E1305" s="149" t="s">
        <v>34</v>
      </c>
      <c r="F1305" s="150" t="s">
        <v>1652</v>
      </c>
      <c r="H1305" s="149" t="s">
        <v>34</v>
      </c>
      <c r="I1305" s="151"/>
      <c r="L1305" s="147"/>
      <c r="M1305" s="152"/>
      <c r="T1305" s="153"/>
      <c r="AT1305" s="149" t="s">
        <v>179</v>
      </c>
      <c r="AU1305" s="149" t="s">
        <v>89</v>
      </c>
      <c r="AV1305" s="12" t="s">
        <v>83</v>
      </c>
      <c r="AW1305" s="12" t="s">
        <v>39</v>
      </c>
      <c r="AX1305" s="12" t="s">
        <v>78</v>
      </c>
      <c r="AY1305" s="149" t="s">
        <v>169</v>
      </c>
    </row>
    <row r="1306" spans="2:65" s="13" customFormat="1" ht="12">
      <c r="B1306" s="154"/>
      <c r="D1306" s="148" t="s">
        <v>179</v>
      </c>
      <c r="E1306" s="155" t="s">
        <v>34</v>
      </c>
      <c r="F1306" s="156" t="s">
        <v>201</v>
      </c>
      <c r="H1306" s="157">
        <v>5</v>
      </c>
      <c r="I1306" s="158"/>
      <c r="L1306" s="154"/>
      <c r="M1306" s="159"/>
      <c r="T1306" s="160"/>
      <c r="AT1306" s="155" t="s">
        <v>179</v>
      </c>
      <c r="AU1306" s="155" t="s">
        <v>89</v>
      </c>
      <c r="AV1306" s="13" t="s">
        <v>89</v>
      </c>
      <c r="AW1306" s="13" t="s">
        <v>39</v>
      </c>
      <c r="AX1306" s="13" t="s">
        <v>83</v>
      </c>
      <c r="AY1306" s="155" t="s">
        <v>169</v>
      </c>
    </row>
    <row r="1307" spans="2:65" s="1" customFormat="1" ht="16.5" customHeight="1">
      <c r="B1307" s="35"/>
      <c r="C1307" s="172" t="s">
        <v>1653</v>
      </c>
      <c r="D1307" s="172" t="s">
        <v>288</v>
      </c>
      <c r="E1307" s="173" t="s">
        <v>1654</v>
      </c>
      <c r="F1307" s="174" t="s">
        <v>1655</v>
      </c>
      <c r="G1307" s="175" t="s">
        <v>422</v>
      </c>
      <c r="H1307" s="176">
        <v>5</v>
      </c>
      <c r="I1307" s="177"/>
      <c r="J1307" s="178">
        <f>ROUND(I1307*H1307,2)</f>
        <v>0</v>
      </c>
      <c r="K1307" s="174" t="s">
        <v>204</v>
      </c>
      <c r="L1307" s="179"/>
      <c r="M1307" s="180" t="s">
        <v>34</v>
      </c>
      <c r="N1307" s="181" t="s">
        <v>49</v>
      </c>
      <c r="P1307" s="143">
        <f>O1307*H1307</f>
        <v>0</v>
      </c>
      <c r="Q1307" s="143">
        <v>1.2999999999999999E-3</v>
      </c>
      <c r="R1307" s="143">
        <f>Q1307*H1307</f>
        <v>6.4999999999999997E-3</v>
      </c>
      <c r="S1307" s="143">
        <v>0</v>
      </c>
      <c r="T1307" s="144">
        <f>S1307*H1307</f>
        <v>0</v>
      </c>
      <c r="AR1307" s="145" t="s">
        <v>381</v>
      </c>
      <c r="AT1307" s="145" t="s">
        <v>288</v>
      </c>
      <c r="AU1307" s="145" t="s">
        <v>89</v>
      </c>
      <c r="AY1307" s="19" t="s">
        <v>169</v>
      </c>
      <c r="BE1307" s="146">
        <f>IF(N1307="základní",J1307,0)</f>
        <v>0</v>
      </c>
      <c r="BF1307" s="146">
        <f>IF(N1307="snížená",J1307,0)</f>
        <v>0</v>
      </c>
      <c r="BG1307" s="146">
        <f>IF(N1307="zákl. přenesená",J1307,0)</f>
        <v>0</v>
      </c>
      <c r="BH1307" s="146">
        <f>IF(N1307="sníž. přenesená",J1307,0)</f>
        <v>0</v>
      </c>
      <c r="BI1307" s="146">
        <f>IF(N1307="nulová",J1307,0)</f>
        <v>0</v>
      </c>
      <c r="BJ1307" s="19" t="s">
        <v>83</v>
      </c>
      <c r="BK1307" s="146">
        <f>ROUND(I1307*H1307,2)</f>
        <v>0</v>
      </c>
      <c r="BL1307" s="19" t="s">
        <v>270</v>
      </c>
      <c r="BM1307" s="145" t="s">
        <v>1656</v>
      </c>
    </row>
    <row r="1308" spans="2:65" s="13" customFormat="1" ht="12">
      <c r="B1308" s="154"/>
      <c r="D1308" s="148" t="s">
        <v>179</v>
      </c>
      <c r="E1308" s="155" t="s">
        <v>34</v>
      </c>
      <c r="F1308" s="156" t="s">
        <v>1657</v>
      </c>
      <c r="H1308" s="157">
        <v>5</v>
      </c>
      <c r="I1308" s="158"/>
      <c r="L1308" s="154"/>
      <c r="M1308" s="159"/>
      <c r="T1308" s="160"/>
      <c r="AT1308" s="155" t="s">
        <v>179</v>
      </c>
      <c r="AU1308" s="155" t="s">
        <v>89</v>
      </c>
      <c r="AV1308" s="13" t="s">
        <v>89</v>
      </c>
      <c r="AW1308" s="13" t="s">
        <v>39</v>
      </c>
      <c r="AX1308" s="13" t="s">
        <v>83</v>
      </c>
      <c r="AY1308" s="155" t="s">
        <v>169</v>
      </c>
    </row>
    <row r="1309" spans="2:65" s="1" customFormat="1" ht="16.5" customHeight="1">
      <c r="B1309" s="35"/>
      <c r="C1309" s="172" t="s">
        <v>1658</v>
      </c>
      <c r="D1309" s="172" t="s">
        <v>288</v>
      </c>
      <c r="E1309" s="173" t="s">
        <v>1659</v>
      </c>
      <c r="F1309" s="174" t="s">
        <v>1660</v>
      </c>
      <c r="G1309" s="175" t="s">
        <v>620</v>
      </c>
      <c r="H1309" s="176">
        <v>4</v>
      </c>
      <c r="I1309" s="177"/>
      <c r="J1309" s="178">
        <f>ROUND(I1309*H1309,2)</f>
        <v>0</v>
      </c>
      <c r="K1309" s="174" t="s">
        <v>204</v>
      </c>
      <c r="L1309" s="179"/>
      <c r="M1309" s="180" t="s">
        <v>34</v>
      </c>
      <c r="N1309" s="181" t="s">
        <v>49</v>
      </c>
      <c r="P1309" s="143">
        <f>O1309*H1309</f>
        <v>0</v>
      </c>
      <c r="Q1309" s="143">
        <v>0</v>
      </c>
      <c r="R1309" s="143">
        <f>Q1309*H1309</f>
        <v>0</v>
      </c>
      <c r="S1309" s="143">
        <v>0</v>
      </c>
      <c r="T1309" s="144">
        <f>S1309*H1309</f>
        <v>0</v>
      </c>
      <c r="AR1309" s="145" t="s">
        <v>381</v>
      </c>
      <c r="AT1309" s="145" t="s">
        <v>288</v>
      </c>
      <c r="AU1309" s="145" t="s">
        <v>89</v>
      </c>
      <c r="AY1309" s="19" t="s">
        <v>169</v>
      </c>
      <c r="BE1309" s="146">
        <f>IF(N1309="základní",J1309,0)</f>
        <v>0</v>
      </c>
      <c r="BF1309" s="146">
        <f>IF(N1309="snížená",J1309,0)</f>
        <v>0</v>
      </c>
      <c r="BG1309" s="146">
        <f>IF(N1309="zákl. přenesená",J1309,0)</f>
        <v>0</v>
      </c>
      <c r="BH1309" s="146">
        <f>IF(N1309="sníž. přenesená",J1309,0)</f>
        <v>0</v>
      </c>
      <c r="BI1309" s="146">
        <f>IF(N1309="nulová",J1309,0)</f>
        <v>0</v>
      </c>
      <c r="BJ1309" s="19" t="s">
        <v>83</v>
      </c>
      <c r="BK1309" s="146">
        <f>ROUND(I1309*H1309,2)</f>
        <v>0</v>
      </c>
      <c r="BL1309" s="19" t="s">
        <v>270</v>
      </c>
      <c r="BM1309" s="145" t="s">
        <v>1661</v>
      </c>
    </row>
    <row r="1310" spans="2:65" s="1" customFormat="1" ht="21.75" customHeight="1">
      <c r="B1310" s="35"/>
      <c r="C1310" s="134" t="s">
        <v>1662</v>
      </c>
      <c r="D1310" s="134" t="s">
        <v>172</v>
      </c>
      <c r="E1310" s="135" t="s">
        <v>1663</v>
      </c>
      <c r="F1310" s="136" t="s">
        <v>1664</v>
      </c>
      <c r="G1310" s="137" t="s">
        <v>422</v>
      </c>
      <c r="H1310" s="138">
        <v>8</v>
      </c>
      <c r="I1310" s="139"/>
      <c r="J1310" s="140">
        <f>ROUND(I1310*H1310,2)</f>
        <v>0</v>
      </c>
      <c r="K1310" s="136" t="s">
        <v>204</v>
      </c>
      <c r="L1310" s="35"/>
      <c r="M1310" s="141" t="s">
        <v>34</v>
      </c>
      <c r="N1310" s="142" t="s">
        <v>49</v>
      </c>
      <c r="P1310" s="143">
        <f>O1310*H1310</f>
        <v>0</v>
      </c>
      <c r="Q1310" s="143">
        <v>0</v>
      </c>
      <c r="R1310" s="143">
        <f>Q1310*H1310</f>
        <v>0</v>
      </c>
      <c r="S1310" s="143">
        <v>0</v>
      </c>
      <c r="T1310" s="144">
        <f>S1310*H1310</f>
        <v>0</v>
      </c>
      <c r="AR1310" s="145" t="s">
        <v>270</v>
      </c>
      <c r="AT1310" s="145" t="s">
        <v>172</v>
      </c>
      <c r="AU1310" s="145" t="s">
        <v>89</v>
      </c>
      <c r="AY1310" s="19" t="s">
        <v>169</v>
      </c>
      <c r="BE1310" s="146">
        <f>IF(N1310="základní",J1310,0)</f>
        <v>0</v>
      </c>
      <c r="BF1310" s="146">
        <f>IF(N1310="snížená",J1310,0)</f>
        <v>0</v>
      </c>
      <c r="BG1310" s="146">
        <f>IF(N1310="zákl. přenesená",J1310,0)</f>
        <v>0</v>
      </c>
      <c r="BH1310" s="146">
        <f>IF(N1310="sníž. přenesená",J1310,0)</f>
        <v>0</v>
      </c>
      <c r="BI1310" s="146">
        <f>IF(N1310="nulová",J1310,0)</f>
        <v>0</v>
      </c>
      <c r="BJ1310" s="19" t="s">
        <v>83</v>
      </c>
      <c r="BK1310" s="146">
        <f>ROUND(I1310*H1310,2)</f>
        <v>0</v>
      </c>
      <c r="BL1310" s="19" t="s">
        <v>270</v>
      </c>
      <c r="BM1310" s="145" t="s">
        <v>1665</v>
      </c>
    </row>
    <row r="1311" spans="2:65" s="1" customFormat="1" ht="11">
      <c r="B1311" s="35"/>
      <c r="D1311" s="168" t="s">
        <v>206</v>
      </c>
      <c r="F1311" s="169" t="s">
        <v>1666</v>
      </c>
      <c r="I1311" s="170"/>
      <c r="L1311" s="35"/>
      <c r="M1311" s="171"/>
      <c r="T1311" s="56"/>
      <c r="AT1311" s="19" t="s">
        <v>206</v>
      </c>
      <c r="AU1311" s="19" t="s">
        <v>89</v>
      </c>
    </row>
    <row r="1312" spans="2:65" s="1" customFormat="1" ht="16.5" customHeight="1">
      <c r="B1312" s="35"/>
      <c r="C1312" s="172" t="s">
        <v>1667</v>
      </c>
      <c r="D1312" s="172" t="s">
        <v>288</v>
      </c>
      <c r="E1312" s="173" t="s">
        <v>1668</v>
      </c>
      <c r="F1312" s="174" t="s">
        <v>1669</v>
      </c>
      <c r="G1312" s="175" t="s">
        <v>422</v>
      </c>
      <c r="H1312" s="176">
        <v>8</v>
      </c>
      <c r="I1312" s="177"/>
      <c r="J1312" s="178">
        <f>ROUND(I1312*H1312,2)</f>
        <v>0</v>
      </c>
      <c r="K1312" s="174" t="s">
        <v>204</v>
      </c>
      <c r="L1312" s="179"/>
      <c r="M1312" s="180" t="s">
        <v>34</v>
      </c>
      <c r="N1312" s="181" t="s">
        <v>49</v>
      </c>
      <c r="P1312" s="143">
        <f>O1312*H1312</f>
        <v>0</v>
      </c>
      <c r="Q1312" s="143">
        <v>1.2E-4</v>
      </c>
      <c r="R1312" s="143">
        <f>Q1312*H1312</f>
        <v>9.6000000000000002E-4</v>
      </c>
      <c r="S1312" s="143">
        <v>0</v>
      </c>
      <c r="T1312" s="144">
        <f>S1312*H1312</f>
        <v>0</v>
      </c>
      <c r="AR1312" s="145" t="s">
        <v>381</v>
      </c>
      <c r="AT1312" s="145" t="s">
        <v>288</v>
      </c>
      <c r="AU1312" s="145" t="s">
        <v>89</v>
      </c>
      <c r="AY1312" s="19" t="s">
        <v>169</v>
      </c>
      <c r="BE1312" s="146">
        <f>IF(N1312="základní",J1312,0)</f>
        <v>0</v>
      </c>
      <c r="BF1312" s="146">
        <f>IF(N1312="snížená",J1312,0)</f>
        <v>0</v>
      </c>
      <c r="BG1312" s="146">
        <f>IF(N1312="zákl. přenesená",J1312,0)</f>
        <v>0</v>
      </c>
      <c r="BH1312" s="146">
        <f>IF(N1312="sníž. přenesená",J1312,0)</f>
        <v>0</v>
      </c>
      <c r="BI1312" s="146">
        <f>IF(N1312="nulová",J1312,0)</f>
        <v>0</v>
      </c>
      <c r="BJ1312" s="19" t="s">
        <v>83</v>
      </c>
      <c r="BK1312" s="146">
        <f>ROUND(I1312*H1312,2)</f>
        <v>0</v>
      </c>
      <c r="BL1312" s="19" t="s">
        <v>270</v>
      </c>
      <c r="BM1312" s="145" t="s">
        <v>1670</v>
      </c>
    </row>
    <row r="1313" spans="2:65" s="1" customFormat="1" ht="21.75" customHeight="1">
      <c r="B1313" s="35"/>
      <c r="C1313" s="134" t="s">
        <v>1671</v>
      </c>
      <c r="D1313" s="134" t="s">
        <v>172</v>
      </c>
      <c r="E1313" s="135" t="s">
        <v>1663</v>
      </c>
      <c r="F1313" s="136" t="s">
        <v>1664</v>
      </c>
      <c r="G1313" s="137" t="s">
        <v>422</v>
      </c>
      <c r="H1313" s="138">
        <v>5</v>
      </c>
      <c r="I1313" s="139"/>
      <c r="J1313" s="140">
        <f>ROUND(I1313*H1313,2)</f>
        <v>0</v>
      </c>
      <c r="K1313" s="136" t="s">
        <v>204</v>
      </c>
      <c r="L1313" s="35"/>
      <c r="M1313" s="141" t="s">
        <v>34</v>
      </c>
      <c r="N1313" s="142" t="s">
        <v>49</v>
      </c>
      <c r="P1313" s="143">
        <f>O1313*H1313</f>
        <v>0</v>
      </c>
      <c r="Q1313" s="143">
        <v>0</v>
      </c>
      <c r="R1313" s="143">
        <f>Q1313*H1313</f>
        <v>0</v>
      </c>
      <c r="S1313" s="143">
        <v>0</v>
      </c>
      <c r="T1313" s="144">
        <f>S1313*H1313</f>
        <v>0</v>
      </c>
      <c r="AR1313" s="145" t="s">
        <v>270</v>
      </c>
      <c r="AT1313" s="145" t="s">
        <v>172</v>
      </c>
      <c r="AU1313" s="145" t="s">
        <v>89</v>
      </c>
      <c r="AY1313" s="19" t="s">
        <v>169</v>
      </c>
      <c r="BE1313" s="146">
        <f>IF(N1313="základní",J1313,0)</f>
        <v>0</v>
      </c>
      <c r="BF1313" s="146">
        <f>IF(N1313="snížená",J1313,0)</f>
        <v>0</v>
      </c>
      <c r="BG1313" s="146">
        <f>IF(N1313="zákl. přenesená",J1313,0)</f>
        <v>0</v>
      </c>
      <c r="BH1313" s="146">
        <f>IF(N1313="sníž. přenesená",J1313,0)</f>
        <v>0</v>
      </c>
      <c r="BI1313" s="146">
        <f>IF(N1313="nulová",J1313,0)</f>
        <v>0</v>
      </c>
      <c r="BJ1313" s="19" t="s">
        <v>83</v>
      </c>
      <c r="BK1313" s="146">
        <f>ROUND(I1313*H1313,2)</f>
        <v>0</v>
      </c>
      <c r="BL1313" s="19" t="s">
        <v>270</v>
      </c>
      <c r="BM1313" s="145" t="s">
        <v>1672</v>
      </c>
    </row>
    <row r="1314" spans="2:65" s="1" customFormat="1" ht="11">
      <c r="B1314" s="35"/>
      <c r="D1314" s="168" t="s">
        <v>206</v>
      </c>
      <c r="F1314" s="169" t="s">
        <v>1666</v>
      </c>
      <c r="I1314" s="170"/>
      <c r="L1314" s="35"/>
      <c r="M1314" s="171"/>
      <c r="T1314" s="56"/>
      <c r="AT1314" s="19" t="s">
        <v>206</v>
      </c>
      <c r="AU1314" s="19" t="s">
        <v>89</v>
      </c>
    </row>
    <row r="1315" spans="2:65" s="1" customFormat="1" ht="16.5" customHeight="1">
      <c r="B1315" s="35"/>
      <c r="C1315" s="172" t="s">
        <v>1673</v>
      </c>
      <c r="D1315" s="172" t="s">
        <v>288</v>
      </c>
      <c r="E1315" s="173" t="s">
        <v>1674</v>
      </c>
      <c r="F1315" s="174" t="s">
        <v>1675</v>
      </c>
      <c r="G1315" s="175" t="s">
        <v>620</v>
      </c>
      <c r="H1315" s="176">
        <v>5</v>
      </c>
      <c r="I1315" s="177"/>
      <c r="J1315" s="178">
        <f>ROUND(I1315*H1315,2)</f>
        <v>0</v>
      </c>
      <c r="K1315" s="174" t="s">
        <v>621</v>
      </c>
      <c r="L1315" s="179"/>
      <c r="M1315" s="180" t="s">
        <v>34</v>
      </c>
      <c r="N1315" s="181" t="s">
        <v>49</v>
      </c>
      <c r="P1315" s="143">
        <f>O1315*H1315</f>
        <v>0</v>
      </c>
      <c r="Q1315" s="143">
        <v>0</v>
      </c>
      <c r="R1315" s="143">
        <f>Q1315*H1315</f>
        <v>0</v>
      </c>
      <c r="S1315" s="143">
        <v>0</v>
      </c>
      <c r="T1315" s="144">
        <f>S1315*H1315</f>
        <v>0</v>
      </c>
      <c r="AR1315" s="145" t="s">
        <v>381</v>
      </c>
      <c r="AT1315" s="145" t="s">
        <v>288</v>
      </c>
      <c r="AU1315" s="145" t="s">
        <v>89</v>
      </c>
      <c r="AY1315" s="19" t="s">
        <v>169</v>
      </c>
      <c r="BE1315" s="146">
        <f>IF(N1315="základní",J1315,0)</f>
        <v>0</v>
      </c>
      <c r="BF1315" s="146">
        <f>IF(N1315="snížená",J1315,0)</f>
        <v>0</v>
      </c>
      <c r="BG1315" s="146">
        <f>IF(N1315="zákl. přenesená",J1315,0)</f>
        <v>0</v>
      </c>
      <c r="BH1315" s="146">
        <f>IF(N1315="sníž. přenesená",J1315,0)</f>
        <v>0</v>
      </c>
      <c r="BI1315" s="146">
        <f>IF(N1315="nulová",J1315,0)</f>
        <v>0</v>
      </c>
      <c r="BJ1315" s="19" t="s">
        <v>83</v>
      </c>
      <c r="BK1315" s="146">
        <f>ROUND(I1315*H1315,2)</f>
        <v>0</v>
      </c>
      <c r="BL1315" s="19" t="s">
        <v>270</v>
      </c>
      <c r="BM1315" s="145" t="s">
        <v>1676</v>
      </c>
    </row>
    <row r="1316" spans="2:65" s="1" customFormat="1" ht="24.25" customHeight="1">
      <c r="B1316" s="35"/>
      <c r="C1316" s="134" t="s">
        <v>1677</v>
      </c>
      <c r="D1316" s="134" t="s">
        <v>172</v>
      </c>
      <c r="E1316" s="135" t="s">
        <v>1678</v>
      </c>
      <c r="F1316" s="136" t="s">
        <v>1679</v>
      </c>
      <c r="G1316" s="137" t="s">
        <v>422</v>
      </c>
      <c r="H1316" s="138">
        <v>1</v>
      </c>
      <c r="I1316" s="139"/>
      <c r="J1316" s="140">
        <f>ROUND(I1316*H1316,2)</f>
        <v>0</v>
      </c>
      <c r="K1316" s="136" t="s">
        <v>204</v>
      </c>
      <c r="L1316" s="35"/>
      <c r="M1316" s="141" t="s">
        <v>34</v>
      </c>
      <c r="N1316" s="142" t="s">
        <v>49</v>
      </c>
      <c r="P1316" s="143">
        <f>O1316*H1316</f>
        <v>0</v>
      </c>
      <c r="Q1316" s="143">
        <v>0</v>
      </c>
      <c r="R1316" s="143">
        <f>Q1316*H1316</f>
        <v>0</v>
      </c>
      <c r="S1316" s="143">
        <v>0</v>
      </c>
      <c r="T1316" s="144">
        <f>S1316*H1316</f>
        <v>0</v>
      </c>
      <c r="AR1316" s="145" t="s">
        <v>270</v>
      </c>
      <c r="AT1316" s="145" t="s">
        <v>172</v>
      </c>
      <c r="AU1316" s="145" t="s">
        <v>89</v>
      </c>
      <c r="AY1316" s="19" t="s">
        <v>169</v>
      </c>
      <c r="BE1316" s="146">
        <f>IF(N1316="základní",J1316,0)</f>
        <v>0</v>
      </c>
      <c r="BF1316" s="146">
        <f>IF(N1316="snížená",J1316,0)</f>
        <v>0</v>
      </c>
      <c r="BG1316" s="146">
        <f>IF(N1316="zákl. přenesená",J1316,0)</f>
        <v>0</v>
      </c>
      <c r="BH1316" s="146">
        <f>IF(N1316="sníž. přenesená",J1316,0)</f>
        <v>0</v>
      </c>
      <c r="BI1316" s="146">
        <f>IF(N1316="nulová",J1316,0)</f>
        <v>0</v>
      </c>
      <c r="BJ1316" s="19" t="s">
        <v>83</v>
      </c>
      <c r="BK1316" s="146">
        <f>ROUND(I1316*H1316,2)</f>
        <v>0</v>
      </c>
      <c r="BL1316" s="19" t="s">
        <v>270</v>
      </c>
      <c r="BM1316" s="145" t="s">
        <v>1680</v>
      </c>
    </row>
    <row r="1317" spans="2:65" s="1" customFormat="1" ht="11">
      <c r="B1317" s="35"/>
      <c r="D1317" s="168" t="s">
        <v>206</v>
      </c>
      <c r="F1317" s="169" t="s">
        <v>1681</v>
      </c>
      <c r="I1317" s="170"/>
      <c r="L1317" s="35"/>
      <c r="M1317" s="171"/>
      <c r="T1317" s="56"/>
      <c r="AT1317" s="19" t="s">
        <v>206</v>
      </c>
      <c r="AU1317" s="19" t="s">
        <v>89</v>
      </c>
    </row>
    <row r="1318" spans="2:65" s="13" customFormat="1" ht="12">
      <c r="B1318" s="154"/>
      <c r="D1318" s="148" t="s">
        <v>179</v>
      </c>
      <c r="E1318" s="155" t="s">
        <v>34</v>
      </c>
      <c r="F1318" s="156" t="s">
        <v>1682</v>
      </c>
      <c r="H1318" s="157">
        <v>1</v>
      </c>
      <c r="I1318" s="158"/>
      <c r="L1318" s="154"/>
      <c r="M1318" s="159"/>
      <c r="T1318" s="160"/>
      <c r="AT1318" s="155" t="s">
        <v>179</v>
      </c>
      <c r="AU1318" s="155" t="s">
        <v>89</v>
      </c>
      <c r="AV1318" s="13" t="s">
        <v>89</v>
      </c>
      <c r="AW1318" s="13" t="s">
        <v>39</v>
      </c>
      <c r="AX1318" s="13" t="s">
        <v>83</v>
      </c>
      <c r="AY1318" s="155" t="s">
        <v>169</v>
      </c>
    </row>
    <row r="1319" spans="2:65" s="1" customFormat="1" ht="16.5" customHeight="1">
      <c r="B1319" s="35"/>
      <c r="C1319" s="172" t="s">
        <v>1683</v>
      </c>
      <c r="D1319" s="172" t="s">
        <v>288</v>
      </c>
      <c r="E1319" s="173" t="s">
        <v>1684</v>
      </c>
      <c r="F1319" s="174" t="s">
        <v>1685</v>
      </c>
      <c r="G1319" s="175" t="s">
        <v>422</v>
      </c>
      <c r="H1319" s="176">
        <v>1</v>
      </c>
      <c r="I1319" s="177"/>
      <c r="J1319" s="178">
        <f>ROUND(I1319*H1319,2)</f>
        <v>0</v>
      </c>
      <c r="K1319" s="174" t="s">
        <v>204</v>
      </c>
      <c r="L1319" s="179"/>
      <c r="M1319" s="180" t="s">
        <v>34</v>
      </c>
      <c r="N1319" s="181" t="s">
        <v>49</v>
      </c>
      <c r="P1319" s="143">
        <f>O1319*H1319</f>
        <v>0</v>
      </c>
      <c r="Q1319" s="143">
        <v>1.4E-3</v>
      </c>
      <c r="R1319" s="143">
        <f>Q1319*H1319</f>
        <v>1.4E-3</v>
      </c>
      <c r="S1319" s="143">
        <v>0</v>
      </c>
      <c r="T1319" s="144">
        <f>S1319*H1319</f>
        <v>0</v>
      </c>
      <c r="AR1319" s="145" t="s">
        <v>381</v>
      </c>
      <c r="AT1319" s="145" t="s">
        <v>288</v>
      </c>
      <c r="AU1319" s="145" t="s">
        <v>89</v>
      </c>
      <c r="AY1319" s="19" t="s">
        <v>169</v>
      </c>
      <c r="BE1319" s="146">
        <f>IF(N1319="základní",J1319,0)</f>
        <v>0</v>
      </c>
      <c r="BF1319" s="146">
        <f>IF(N1319="snížená",J1319,0)</f>
        <v>0</v>
      </c>
      <c r="BG1319" s="146">
        <f>IF(N1319="zákl. přenesená",J1319,0)</f>
        <v>0</v>
      </c>
      <c r="BH1319" s="146">
        <f>IF(N1319="sníž. přenesená",J1319,0)</f>
        <v>0</v>
      </c>
      <c r="BI1319" s="146">
        <f>IF(N1319="nulová",J1319,0)</f>
        <v>0</v>
      </c>
      <c r="BJ1319" s="19" t="s">
        <v>83</v>
      </c>
      <c r="BK1319" s="146">
        <f>ROUND(I1319*H1319,2)</f>
        <v>0</v>
      </c>
      <c r="BL1319" s="19" t="s">
        <v>270</v>
      </c>
      <c r="BM1319" s="145" t="s">
        <v>1686</v>
      </c>
    </row>
    <row r="1320" spans="2:65" s="13" customFormat="1" ht="12">
      <c r="B1320" s="154"/>
      <c r="D1320" s="148" t="s">
        <v>179</v>
      </c>
      <c r="E1320" s="155" t="s">
        <v>34</v>
      </c>
      <c r="F1320" s="156" t="s">
        <v>1687</v>
      </c>
      <c r="H1320" s="157">
        <v>1</v>
      </c>
      <c r="I1320" s="158"/>
      <c r="L1320" s="154"/>
      <c r="M1320" s="159"/>
      <c r="T1320" s="160"/>
      <c r="AT1320" s="155" t="s">
        <v>179</v>
      </c>
      <c r="AU1320" s="155" t="s">
        <v>89</v>
      </c>
      <c r="AV1320" s="13" t="s">
        <v>89</v>
      </c>
      <c r="AW1320" s="13" t="s">
        <v>39</v>
      </c>
      <c r="AX1320" s="13" t="s">
        <v>83</v>
      </c>
      <c r="AY1320" s="155" t="s">
        <v>169</v>
      </c>
    </row>
    <row r="1321" spans="2:65" s="1" customFormat="1" ht="24.25" customHeight="1">
      <c r="B1321" s="35"/>
      <c r="C1321" s="134" t="s">
        <v>1688</v>
      </c>
      <c r="D1321" s="134" t="s">
        <v>172</v>
      </c>
      <c r="E1321" s="135" t="s">
        <v>1689</v>
      </c>
      <c r="F1321" s="136" t="s">
        <v>1690</v>
      </c>
      <c r="G1321" s="137" t="s">
        <v>422</v>
      </c>
      <c r="H1321" s="138">
        <v>1</v>
      </c>
      <c r="I1321" s="139"/>
      <c r="J1321" s="140">
        <f>ROUND(I1321*H1321,2)</f>
        <v>0</v>
      </c>
      <c r="K1321" s="136" t="s">
        <v>204</v>
      </c>
      <c r="L1321" s="35"/>
      <c r="M1321" s="141" t="s">
        <v>34</v>
      </c>
      <c r="N1321" s="142" t="s">
        <v>49</v>
      </c>
      <c r="P1321" s="143">
        <f>O1321*H1321</f>
        <v>0</v>
      </c>
      <c r="Q1321" s="143">
        <v>0</v>
      </c>
      <c r="R1321" s="143">
        <f>Q1321*H1321</f>
        <v>0</v>
      </c>
      <c r="S1321" s="143">
        <v>0</v>
      </c>
      <c r="T1321" s="144">
        <f>S1321*H1321</f>
        <v>0</v>
      </c>
      <c r="AR1321" s="145" t="s">
        <v>270</v>
      </c>
      <c r="AT1321" s="145" t="s">
        <v>172</v>
      </c>
      <c r="AU1321" s="145" t="s">
        <v>89</v>
      </c>
      <c r="AY1321" s="19" t="s">
        <v>169</v>
      </c>
      <c r="BE1321" s="146">
        <f>IF(N1321="základní",J1321,0)</f>
        <v>0</v>
      </c>
      <c r="BF1321" s="146">
        <f>IF(N1321="snížená",J1321,0)</f>
        <v>0</v>
      </c>
      <c r="BG1321" s="146">
        <f>IF(N1321="zákl. přenesená",J1321,0)</f>
        <v>0</v>
      </c>
      <c r="BH1321" s="146">
        <f>IF(N1321="sníž. přenesená",J1321,0)</f>
        <v>0</v>
      </c>
      <c r="BI1321" s="146">
        <f>IF(N1321="nulová",J1321,0)</f>
        <v>0</v>
      </c>
      <c r="BJ1321" s="19" t="s">
        <v>83</v>
      </c>
      <c r="BK1321" s="146">
        <f>ROUND(I1321*H1321,2)</f>
        <v>0</v>
      </c>
      <c r="BL1321" s="19" t="s">
        <v>270</v>
      </c>
      <c r="BM1321" s="145" t="s">
        <v>1691</v>
      </c>
    </row>
    <row r="1322" spans="2:65" s="1" customFormat="1" ht="11">
      <c r="B1322" s="35"/>
      <c r="D1322" s="168" t="s">
        <v>206</v>
      </c>
      <c r="F1322" s="169" t="s">
        <v>1692</v>
      </c>
      <c r="I1322" s="170"/>
      <c r="L1322" s="35"/>
      <c r="M1322" s="171"/>
      <c r="T1322" s="56"/>
      <c r="AT1322" s="19" t="s">
        <v>206</v>
      </c>
      <c r="AU1322" s="19" t="s">
        <v>89</v>
      </c>
    </row>
    <row r="1323" spans="2:65" s="1" customFormat="1" ht="24.25" customHeight="1">
      <c r="B1323" s="35"/>
      <c r="C1323" s="172" t="s">
        <v>1693</v>
      </c>
      <c r="D1323" s="172" t="s">
        <v>288</v>
      </c>
      <c r="E1323" s="173" t="s">
        <v>1694</v>
      </c>
      <c r="F1323" s="174" t="s">
        <v>1695</v>
      </c>
      <c r="G1323" s="175" t="s">
        <v>422</v>
      </c>
      <c r="H1323" s="176">
        <v>1</v>
      </c>
      <c r="I1323" s="177"/>
      <c r="J1323" s="178">
        <f>ROUND(I1323*H1323,2)</f>
        <v>0</v>
      </c>
      <c r="K1323" s="174" t="s">
        <v>204</v>
      </c>
      <c r="L1323" s="179"/>
      <c r="M1323" s="180" t="s">
        <v>34</v>
      </c>
      <c r="N1323" s="181" t="s">
        <v>49</v>
      </c>
      <c r="P1323" s="143">
        <f>O1323*H1323</f>
        <v>0</v>
      </c>
      <c r="Q1323" s="143">
        <v>8.4999999999999995E-4</v>
      </c>
      <c r="R1323" s="143">
        <f>Q1323*H1323</f>
        <v>8.4999999999999995E-4</v>
      </c>
      <c r="S1323" s="143">
        <v>0</v>
      </c>
      <c r="T1323" s="144">
        <f>S1323*H1323</f>
        <v>0</v>
      </c>
      <c r="AR1323" s="145" t="s">
        <v>381</v>
      </c>
      <c r="AT1323" s="145" t="s">
        <v>288</v>
      </c>
      <c r="AU1323" s="145" t="s">
        <v>89</v>
      </c>
      <c r="AY1323" s="19" t="s">
        <v>169</v>
      </c>
      <c r="BE1323" s="146">
        <f>IF(N1323="základní",J1323,0)</f>
        <v>0</v>
      </c>
      <c r="BF1323" s="146">
        <f>IF(N1323="snížená",J1323,0)</f>
        <v>0</v>
      </c>
      <c r="BG1323" s="146">
        <f>IF(N1323="zákl. přenesená",J1323,0)</f>
        <v>0</v>
      </c>
      <c r="BH1323" s="146">
        <f>IF(N1323="sníž. přenesená",J1323,0)</f>
        <v>0</v>
      </c>
      <c r="BI1323" s="146">
        <f>IF(N1323="nulová",J1323,0)</f>
        <v>0</v>
      </c>
      <c r="BJ1323" s="19" t="s">
        <v>83</v>
      </c>
      <c r="BK1323" s="146">
        <f>ROUND(I1323*H1323,2)</f>
        <v>0</v>
      </c>
      <c r="BL1323" s="19" t="s">
        <v>270</v>
      </c>
      <c r="BM1323" s="145" t="s">
        <v>1696</v>
      </c>
    </row>
    <row r="1324" spans="2:65" s="13" customFormat="1" ht="12">
      <c r="B1324" s="154"/>
      <c r="D1324" s="148" t="s">
        <v>179</v>
      </c>
      <c r="E1324" s="155" t="s">
        <v>34</v>
      </c>
      <c r="F1324" s="156" t="s">
        <v>1697</v>
      </c>
      <c r="H1324" s="157">
        <v>1</v>
      </c>
      <c r="I1324" s="158"/>
      <c r="L1324" s="154"/>
      <c r="M1324" s="159"/>
      <c r="T1324" s="160"/>
      <c r="AT1324" s="155" t="s">
        <v>179</v>
      </c>
      <c r="AU1324" s="155" t="s">
        <v>89</v>
      </c>
      <c r="AV1324" s="13" t="s">
        <v>89</v>
      </c>
      <c r="AW1324" s="13" t="s">
        <v>39</v>
      </c>
      <c r="AX1324" s="13" t="s">
        <v>83</v>
      </c>
      <c r="AY1324" s="155" t="s">
        <v>169</v>
      </c>
    </row>
    <row r="1325" spans="2:65" s="1" customFormat="1" ht="24.25" customHeight="1">
      <c r="B1325" s="35"/>
      <c r="C1325" s="134" t="s">
        <v>1698</v>
      </c>
      <c r="D1325" s="134" t="s">
        <v>172</v>
      </c>
      <c r="E1325" s="135" t="s">
        <v>1699</v>
      </c>
      <c r="F1325" s="136" t="s">
        <v>1700</v>
      </c>
      <c r="G1325" s="137" t="s">
        <v>422</v>
      </c>
      <c r="H1325" s="138">
        <v>1</v>
      </c>
      <c r="I1325" s="139"/>
      <c r="J1325" s="140">
        <f>ROUND(I1325*H1325,2)</f>
        <v>0</v>
      </c>
      <c r="K1325" s="136" t="s">
        <v>204</v>
      </c>
      <c r="L1325" s="35"/>
      <c r="M1325" s="141" t="s">
        <v>34</v>
      </c>
      <c r="N1325" s="142" t="s">
        <v>49</v>
      </c>
      <c r="P1325" s="143">
        <f>O1325*H1325</f>
        <v>0</v>
      </c>
      <c r="Q1325" s="143">
        <v>0</v>
      </c>
      <c r="R1325" s="143">
        <f>Q1325*H1325</f>
        <v>0</v>
      </c>
      <c r="S1325" s="143">
        <v>0</v>
      </c>
      <c r="T1325" s="144">
        <f>S1325*H1325</f>
        <v>0</v>
      </c>
      <c r="AR1325" s="145" t="s">
        <v>270</v>
      </c>
      <c r="AT1325" s="145" t="s">
        <v>172</v>
      </c>
      <c r="AU1325" s="145" t="s">
        <v>89</v>
      </c>
      <c r="AY1325" s="19" t="s">
        <v>169</v>
      </c>
      <c r="BE1325" s="146">
        <f>IF(N1325="základní",J1325,0)</f>
        <v>0</v>
      </c>
      <c r="BF1325" s="146">
        <f>IF(N1325="snížená",J1325,0)</f>
        <v>0</v>
      </c>
      <c r="BG1325" s="146">
        <f>IF(N1325="zákl. přenesená",J1325,0)</f>
        <v>0</v>
      </c>
      <c r="BH1325" s="146">
        <f>IF(N1325="sníž. přenesená",J1325,0)</f>
        <v>0</v>
      </c>
      <c r="BI1325" s="146">
        <f>IF(N1325="nulová",J1325,0)</f>
        <v>0</v>
      </c>
      <c r="BJ1325" s="19" t="s">
        <v>83</v>
      </c>
      <c r="BK1325" s="146">
        <f>ROUND(I1325*H1325,2)</f>
        <v>0</v>
      </c>
      <c r="BL1325" s="19" t="s">
        <v>270</v>
      </c>
      <c r="BM1325" s="145" t="s">
        <v>1701</v>
      </c>
    </row>
    <row r="1326" spans="2:65" s="1" customFormat="1" ht="11">
      <c r="B1326" s="35"/>
      <c r="D1326" s="168" t="s">
        <v>206</v>
      </c>
      <c r="F1326" s="169" t="s">
        <v>1702</v>
      </c>
      <c r="I1326" s="170"/>
      <c r="L1326" s="35"/>
      <c r="M1326" s="171"/>
      <c r="T1326" s="56"/>
      <c r="AT1326" s="19" t="s">
        <v>206</v>
      </c>
      <c r="AU1326" s="19" t="s">
        <v>89</v>
      </c>
    </row>
    <row r="1327" spans="2:65" s="1" customFormat="1" ht="24.25" customHeight="1">
      <c r="B1327" s="35"/>
      <c r="C1327" s="172" t="s">
        <v>1703</v>
      </c>
      <c r="D1327" s="172" t="s">
        <v>288</v>
      </c>
      <c r="E1327" s="173" t="s">
        <v>1704</v>
      </c>
      <c r="F1327" s="174" t="s">
        <v>1705</v>
      </c>
      <c r="G1327" s="175" t="s">
        <v>422</v>
      </c>
      <c r="H1327" s="176">
        <v>1</v>
      </c>
      <c r="I1327" s="177"/>
      <c r="J1327" s="178">
        <f>ROUND(I1327*H1327,2)</f>
        <v>0</v>
      </c>
      <c r="K1327" s="174" t="s">
        <v>204</v>
      </c>
      <c r="L1327" s="179"/>
      <c r="M1327" s="180" t="s">
        <v>34</v>
      </c>
      <c r="N1327" s="181" t="s">
        <v>49</v>
      </c>
      <c r="P1327" s="143">
        <f>O1327*H1327</f>
        <v>0</v>
      </c>
      <c r="Q1327" s="143">
        <v>1E-3</v>
      </c>
      <c r="R1327" s="143">
        <f>Q1327*H1327</f>
        <v>1E-3</v>
      </c>
      <c r="S1327" s="143">
        <v>0</v>
      </c>
      <c r="T1327" s="144">
        <f>S1327*H1327</f>
        <v>0</v>
      </c>
      <c r="AR1327" s="145" t="s">
        <v>381</v>
      </c>
      <c r="AT1327" s="145" t="s">
        <v>288</v>
      </c>
      <c r="AU1327" s="145" t="s">
        <v>89</v>
      </c>
      <c r="AY1327" s="19" t="s">
        <v>169</v>
      </c>
      <c r="BE1327" s="146">
        <f>IF(N1327="základní",J1327,0)</f>
        <v>0</v>
      </c>
      <c r="BF1327" s="146">
        <f>IF(N1327="snížená",J1327,0)</f>
        <v>0</v>
      </c>
      <c r="BG1327" s="146">
        <f>IF(N1327="zákl. přenesená",J1327,0)</f>
        <v>0</v>
      </c>
      <c r="BH1327" s="146">
        <f>IF(N1327="sníž. přenesená",J1327,0)</f>
        <v>0</v>
      </c>
      <c r="BI1327" s="146">
        <f>IF(N1327="nulová",J1327,0)</f>
        <v>0</v>
      </c>
      <c r="BJ1327" s="19" t="s">
        <v>83</v>
      </c>
      <c r="BK1327" s="146">
        <f>ROUND(I1327*H1327,2)</f>
        <v>0</v>
      </c>
      <c r="BL1327" s="19" t="s">
        <v>270</v>
      </c>
      <c r="BM1327" s="145" t="s">
        <v>1706</v>
      </c>
    </row>
    <row r="1328" spans="2:65" s="13" customFormat="1" ht="12">
      <c r="B1328" s="154"/>
      <c r="D1328" s="148" t="s">
        <v>179</v>
      </c>
      <c r="E1328" s="155" t="s">
        <v>34</v>
      </c>
      <c r="F1328" s="156" t="s">
        <v>1707</v>
      </c>
      <c r="H1328" s="157">
        <v>1</v>
      </c>
      <c r="I1328" s="158"/>
      <c r="L1328" s="154"/>
      <c r="M1328" s="159"/>
      <c r="T1328" s="160"/>
      <c r="AT1328" s="155" t="s">
        <v>179</v>
      </c>
      <c r="AU1328" s="155" t="s">
        <v>89</v>
      </c>
      <c r="AV1328" s="13" t="s">
        <v>89</v>
      </c>
      <c r="AW1328" s="13" t="s">
        <v>39</v>
      </c>
      <c r="AX1328" s="13" t="s">
        <v>83</v>
      </c>
      <c r="AY1328" s="155" t="s">
        <v>169</v>
      </c>
    </row>
    <row r="1329" spans="2:65" s="1" customFormat="1" ht="24.25" customHeight="1">
      <c r="B1329" s="35"/>
      <c r="C1329" s="134" t="s">
        <v>1708</v>
      </c>
      <c r="D1329" s="134" t="s">
        <v>172</v>
      </c>
      <c r="E1329" s="135" t="s">
        <v>1709</v>
      </c>
      <c r="F1329" s="136" t="s">
        <v>1710</v>
      </c>
      <c r="G1329" s="137" t="s">
        <v>422</v>
      </c>
      <c r="H1329" s="138">
        <v>3</v>
      </c>
      <c r="I1329" s="139"/>
      <c r="J1329" s="140">
        <f>ROUND(I1329*H1329,2)</f>
        <v>0</v>
      </c>
      <c r="K1329" s="136" t="s">
        <v>204</v>
      </c>
      <c r="L1329" s="35"/>
      <c r="M1329" s="141" t="s">
        <v>34</v>
      </c>
      <c r="N1329" s="142" t="s">
        <v>49</v>
      </c>
      <c r="P1329" s="143">
        <f>O1329*H1329</f>
        <v>0</v>
      </c>
      <c r="Q1329" s="143">
        <v>0</v>
      </c>
      <c r="R1329" s="143">
        <f>Q1329*H1329</f>
        <v>0</v>
      </c>
      <c r="S1329" s="143">
        <v>0</v>
      </c>
      <c r="T1329" s="144">
        <f>S1329*H1329</f>
        <v>0</v>
      </c>
      <c r="AR1329" s="145" t="s">
        <v>270</v>
      </c>
      <c r="AT1329" s="145" t="s">
        <v>172</v>
      </c>
      <c r="AU1329" s="145" t="s">
        <v>89</v>
      </c>
      <c r="AY1329" s="19" t="s">
        <v>169</v>
      </c>
      <c r="BE1329" s="146">
        <f>IF(N1329="základní",J1329,0)</f>
        <v>0</v>
      </c>
      <c r="BF1329" s="146">
        <f>IF(N1329="snížená",J1329,0)</f>
        <v>0</v>
      </c>
      <c r="BG1329" s="146">
        <f>IF(N1329="zákl. přenesená",J1329,0)</f>
        <v>0</v>
      </c>
      <c r="BH1329" s="146">
        <f>IF(N1329="sníž. přenesená",J1329,0)</f>
        <v>0</v>
      </c>
      <c r="BI1329" s="146">
        <f>IF(N1329="nulová",J1329,0)</f>
        <v>0</v>
      </c>
      <c r="BJ1329" s="19" t="s">
        <v>83</v>
      </c>
      <c r="BK1329" s="146">
        <f>ROUND(I1329*H1329,2)</f>
        <v>0</v>
      </c>
      <c r="BL1329" s="19" t="s">
        <v>270</v>
      </c>
      <c r="BM1329" s="145" t="s">
        <v>1711</v>
      </c>
    </row>
    <row r="1330" spans="2:65" s="1" customFormat="1" ht="11">
      <c r="B1330" s="35"/>
      <c r="D1330" s="168" t="s">
        <v>206</v>
      </c>
      <c r="F1330" s="169" t="s">
        <v>1712</v>
      </c>
      <c r="I1330" s="170"/>
      <c r="L1330" s="35"/>
      <c r="M1330" s="171"/>
      <c r="T1330" s="56"/>
      <c r="AT1330" s="19" t="s">
        <v>206</v>
      </c>
      <c r="AU1330" s="19" t="s">
        <v>89</v>
      </c>
    </row>
    <row r="1331" spans="2:65" s="13" customFormat="1" ht="12">
      <c r="B1331" s="154"/>
      <c r="D1331" s="148" t="s">
        <v>179</v>
      </c>
      <c r="E1331" s="155" t="s">
        <v>34</v>
      </c>
      <c r="F1331" s="156" t="s">
        <v>1713</v>
      </c>
      <c r="H1331" s="157">
        <v>3</v>
      </c>
      <c r="I1331" s="158"/>
      <c r="L1331" s="154"/>
      <c r="M1331" s="159"/>
      <c r="T1331" s="160"/>
      <c r="AT1331" s="155" t="s">
        <v>179</v>
      </c>
      <c r="AU1331" s="155" t="s">
        <v>89</v>
      </c>
      <c r="AV1331" s="13" t="s">
        <v>89</v>
      </c>
      <c r="AW1331" s="13" t="s">
        <v>39</v>
      </c>
      <c r="AX1331" s="13" t="s">
        <v>78</v>
      </c>
      <c r="AY1331" s="155" t="s">
        <v>169</v>
      </c>
    </row>
    <row r="1332" spans="2:65" s="12" customFormat="1" ht="12">
      <c r="B1332" s="147"/>
      <c r="D1332" s="148" t="s">
        <v>179</v>
      </c>
      <c r="E1332" s="149" t="s">
        <v>34</v>
      </c>
      <c r="F1332" s="150" t="s">
        <v>1714</v>
      </c>
      <c r="H1332" s="149" t="s">
        <v>34</v>
      </c>
      <c r="I1332" s="151"/>
      <c r="L1332" s="147"/>
      <c r="M1332" s="152"/>
      <c r="T1332" s="153"/>
      <c r="AT1332" s="149" t="s">
        <v>179</v>
      </c>
      <c r="AU1332" s="149" t="s">
        <v>89</v>
      </c>
      <c r="AV1332" s="12" t="s">
        <v>83</v>
      </c>
      <c r="AW1332" s="12" t="s">
        <v>39</v>
      </c>
      <c r="AX1332" s="12" t="s">
        <v>78</v>
      </c>
      <c r="AY1332" s="149" t="s">
        <v>169</v>
      </c>
    </row>
    <row r="1333" spans="2:65" s="14" customFormat="1" ht="12">
      <c r="B1333" s="161"/>
      <c r="D1333" s="148" t="s">
        <v>179</v>
      </c>
      <c r="E1333" s="162" t="s">
        <v>34</v>
      </c>
      <c r="F1333" s="163" t="s">
        <v>195</v>
      </c>
      <c r="H1333" s="164">
        <v>3</v>
      </c>
      <c r="I1333" s="165"/>
      <c r="L1333" s="161"/>
      <c r="M1333" s="166"/>
      <c r="T1333" s="167"/>
      <c r="AT1333" s="162" t="s">
        <v>179</v>
      </c>
      <c r="AU1333" s="162" t="s">
        <v>89</v>
      </c>
      <c r="AV1333" s="14" t="s">
        <v>177</v>
      </c>
      <c r="AW1333" s="14" t="s">
        <v>39</v>
      </c>
      <c r="AX1333" s="14" t="s">
        <v>83</v>
      </c>
      <c r="AY1333" s="162" t="s">
        <v>169</v>
      </c>
    </row>
    <row r="1334" spans="2:65" s="1" customFormat="1" ht="16.5" customHeight="1">
      <c r="B1334" s="35"/>
      <c r="C1334" s="172" t="s">
        <v>1715</v>
      </c>
      <c r="D1334" s="172" t="s">
        <v>288</v>
      </c>
      <c r="E1334" s="173" t="s">
        <v>1716</v>
      </c>
      <c r="F1334" s="174" t="s">
        <v>1717</v>
      </c>
      <c r="G1334" s="175" t="s">
        <v>422</v>
      </c>
      <c r="H1334" s="176">
        <v>3</v>
      </c>
      <c r="I1334" s="177"/>
      <c r="J1334" s="178">
        <f>ROUND(I1334*H1334,2)</f>
        <v>0</v>
      </c>
      <c r="K1334" s="174" t="s">
        <v>621</v>
      </c>
      <c r="L1334" s="179"/>
      <c r="M1334" s="180" t="s">
        <v>34</v>
      </c>
      <c r="N1334" s="181" t="s">
        <v>49</v>
      </c>
      <c r="P1334" s="143">
        <f>O1334*H1334</f>
        <v>0</v>
      </c>
      <c r="Q1334" s="143">
        <v>5.3E-3</v>
      </c>
      <c r="R1334" s="143">
        <f>Q1334*H1334</f>
        <v>1.5900000000000001E-2</v>
      </c>
      <c r="S1334" s="143">
        <v>0</v>
      </c>
      <c r="T1334" s="144">
        <f>S1334*H1334</f>
        <v>0</v>
      </c>
      <c r="AR1334" s="145" t="s">
        <v>381</v>
      </c>
      <c r="AT1334" s="145" t="s">
        <v>288</v>
      </c>
      <c r="AU1334" s="145" t="s">
        <v>89</v>
      </c>
      <c r="AY1334" s="19" t="s">
        <v>169</v>
      </c>
      <c r="BE1334" s="146">
        <f>IF(N1334="základní",J1334,0)</f>
        <v>0</v>
      </c>
      <c r="BF1334" s="146">
        <f>IF(N1334="snížená",J1334,0)</f>
        <v>0</v>
      </c>
      <c r="BG1334" s="146">
        <f>IF(N1334="zákl. přenesená",J1334,0)</f>
        <v>0</v>
      </c>
      <c r="BH1334" s="146">
        <f>IF(N1334="sníž. přenesená",J1334,0)</f>
        <v>0</v>
      </c>
      <c r="BI1334" s="146">
        <f>IF(N1334="nulová",J1334,0)</f>
        <v>0</v>
      </c>
      <c r="BJ1334" s="19" t="s">
        <v>83</v>
      </c>
      <c r="BK1334" s="146">
        <f>ROUND(I1334*H1334,2)</f>
        <v>0</v>
      </c>
      <c r="BL1334" s="19" t="s">
        <v>270</v>
      </c>
      <c r="BM1334" s="145" t="s">
        <v>1718</v>
      </c>
    </row>
    <row r="1335" spans="2:65" s="1" customFormat="1" ht="16.5" customHeight="1">
      <c r="B1335" s="35"/>
      <c r="C1335" s="172" t="s">
        <v>1719</v>
      </c>
      <c r="D1335" s="172" t="s">
        <v>288</v>
      </c>
      <c r="E1335" s="173" t="s">
        <v>1720</v>
      </c>
      <c r="F1335" s="174" t="s">
        <v>1721</v>
      </c>
      <c r="G1335" s="175" t="s">
        <v>620</v>
      </c>
      <c r="H1335" s="176">
        <v>22</v>
      </c>
      <c r="I1335" s="177"/>
      <c r="J1335" s="178">
        <f>ROUND(I1335*H1335,2)</f>
        <v>0</v>
      </c>
      <c r="K1335" s="174" t="s">
        <v>621</v>
      </c>
      <c r="L1335" s="179"/>
      <c r="M1335" s="180" t="s">
        <v>34</v>
      </c>
      <c r="N1335" s="181" t="s">
        <v>49</v>
      </c>
      <c r="P1335" s="143">
        <f>O1335*H1335</f>
        <v>0</v>
      </c>
      <c r="Q1335" s="143">
        <v>0</v>
      </c>
      <c r="R1335" s="143">
        <f>Q1335*H1335</f>
        <v>0</v>
      </c>
      <c r="S1335" s="143">
        <v>0</v>
      </c>
      <c r="T1335" s="144">
        <f>S1335*H1335</f>
        <v>0</v>
      </c>
      <c r="AR1335" s="145" t="s">
        <v>381</v>
      </c>
      <c r="AT1335" s="145" t="s">
        <v>288</v>
      </c>
      <c r="AU1335" s="145" t="s">
        <v>89</v>
      </c>
      <c r="AY1335" s="19" t="s">
        <v>169</v>
      </c>
      <c r="BE1335" s="146">
        <f>IF(N1335="základní",J1335,0)</f>
        <v>0</v>
      </c>
      <c r="BF1335" s="146">
        <f>IF(N1335="snížená",J1335,0)</f>
        <v>0</v>
      </c>
      <c r="BG1335" s="146">
        <f>IF(N1335="zákl. přenesená",J1335,0)</f>
        <v>0</v>
      </c>
      <c r="BH1335" s="146">
        <f>IF(N1335="sníž. přenesená",J1335,0)</f>
        <v>0</v>
      </c>
      <c r="BI1335" s="146">
        <f>IF(N1335="nulová",J1335,0)</f>
        <v>0</v>
      </c>
      <c r="BJ1335" s="19" t="s">
        <v>83</v>
      </c>
      <c r="BK1335" s="146">
        <f>ROUND(I1335*H1335,2)</f>
        <v>0</v>
      </c>
      <c r="BL1335" s="19" t="s">
        <v>270</v>
      </c>
      <c r="BM1335" s="145" t="s">
        <v>1722</v>
      </c>
    </row>
    <row r="1336" spans="2:65" s="1" customFormat="1" ht="49" customHeight="1">
      <c r="B1336" s="35"/>
      <c r="C1336" s="134" t="s">
        <v>1723</v>
      </c>
      <c r="D1336" s="134" t="s">
        <v>172</v>
      </c>
      <c r="E1336" s="135" t="s">
        <v>1724</v>
      </c>
      <c r="F1336" s="136" t="s">
        <v>1725</v>
      </c>
      <c r="G1336" s="137" t="s">
        <v>253</v>
      </c>
      <c r="H1336" s="138">
        <v>3.3000000000000002E-2</v>
      </c>
      <c r="I1336" s="139"/>
      <c r="J1336" s="140">
        <f>ROUND(I1336*H1336,2)</f>
        <v>0</v>
      </c>
      <c r="K1336" s="136" t="s">
        <v>204</v>
      </c>
      <c r="L1336" s="35"/>
      <c r="M1336" s="141" t="s">
        <v>34</v>
      </c>
      <c r="N1336" s="142" t="s">
        <v>49</v>
      </c>
      <c r="P1336" s="143">
        <f>O1336*H1336</f>
        <v>0</v>
      </c>
      <c r="Q1336" s="143">
        <v>0</v>
      </c>
      <c r="R1336" s="143">
        <f>Q1336*H1336</f>
        <v>0</v>
      </c>
      <c r="S1336" s="143">
        <v>0</v>
      </c>
      <c r="T1336" s="144">
        <f>S1336*H1336</f>
        <v>0</v>
      </c>
      <c r="AR1336" s="145" t="s">
        <v>270</v>
      </c>
      <c r="AT1336" s="145" t="s">
        <v>172</v>
      </c>
      <c r="AU1336" s="145" t="s">
        <v>89</v>
      </c>
      <c r="AY1336" s="19" t="s">
        <v>169</v>
      </c>
      <c r="BE1336" s="146">
        <f>IF(N1336="základní",J1336,0)</f>
        <v>0</v>
      </c>
      <c r="BF1336" s="146">
        <f>IF(N1336="snížená",J1336,0)</f>
        <v>0</v>
      </c>
      <c r="BG1336" s="146">
        <f>IF(N1336="zákl. přenesená",J1336,0)</f>
        <v>0</v>
      </c>
      <c r="BH1336" s="146">
        <f>IF(N1336="sníž. přenesená",J1336,0)</f>
        <v>0</v>
      </c>
      <c r="BI1336" s="146">
        <f>IF(N1336="nulová",J1336,0)</f>
        <v>0</v>
      </c>
      <c r="BJ1336" s="19" t="s">
        <v>83</v>
      </c>
      <c r="BK1336" s="146">
        <f>ROUND(I1336*H1336,2)</f>
        <v>0</v>
      </c>
      <c r="BL1336" s="19" t="s">
        <v>270</v>
      </c>
      <c r="BM1336" s="145" t="s">
        <v>1726</v>
      </c>
    </row>
    <row r="1337" spans="2:65" s="1" customFormat="1" ht="11">
      <c r="B1337" s="35"/>
      <c r="D1337" s="168" t="s">
        <v>206</v>
      </c>
      <c r="F1337" s="169" t="s">
        <v>1727</v>
      </c>
      <c r="I1337" s="170"/>
      <c r="L1337" s="35"/>
      <c r="M1337" s="171"/>
      <c r="T1337" s="56"/>
      <c r="AT1337" s="19" t="s">
        <v>206</v>
      </c>
      <c r="AU1337" s="19" t="s">
        <v>89</v>
      </c>
    </row>
    <row r="1338" spans="2:65" s="1" customFormat="1" ht="24.25" customHeight="1">
      <c r="B1338" s="35"/>
      <c r="C1338" s="134" t="s">
        <v>1728</v>
      </c>
      <c r="D1338" s="134" t="s">
        <v>172</v>
      </c>
      <c r="E1338" s="135" t="s">
        <v>1674</v>
      </c>
      <c r="F1338" s="136" t="s">
        <v>1729</v>
      </c>
      <c r="G1338" s="137" t="s">
        <v>620</v>
      </c>
      <c r="H1338" s="138">
        <v>1</v>
      </c>
      <c r="I1338" s="139"/>
      <c r="J1338" s="140">
        <f>ROUND(I1338*H1338,2)</f>
        <v>0</v>
      </c>
      <c r="K1338" s="136" t="s">
        <v>621</v>
      </c>
      <c r="L1338" s="35"/>
      <c r="M1338" s="141" t="s">
        <v>34</v>
      </c>
      <c r="N1338" s="142" t="s">
        <v>49</v>
      </c>
      <c r="P1338" s="143">
        <f>O1338*H1338</f>
        <v>0</v>
      </c>
      <c r="Q1338" s="143">
        <v>0</v>
      </c>
      <c r="R1338" s="143">
        <f>Q1338*H1338</f>
        <v>0</v>
      </c>
      <c r="S1338" s="143">
        <v>0</v>
      </c>
      <c r="T1338" s="144">
        <f>S1338*H1338</f>
        <v>0</v>
      </c>
      <c r="AR1338" s="145" t="s">
        <v>270</v>
      </c>
      <c r="AT1338" s="145" t="s">
        <v>172</v>
      </c>
      <c r="AU1338" s="145" t="s">
        <v>89</v>
      </c>
      <c r="AY1338" s="19" t="s">
        <v>169</v>
      </c>
      <c r="BE1338" s="146">
        <f>IF(N1338="základní",J1338,0)</f>
        <v>0</v>
      </c>
      <c r="BF1338" s="146">
        <f>IF(N1338="snížená",J1338,0)</f>
        <v>0</v>
      </c>
      <c r="BG1338" s="146">
        <f>IF(N1338="zákl. přenesená",J1338,0)</f>
        <v>0</v>
      </c>
      <c r="BH1338" s="146">
        <f>IF(N1338="sníž. přenesená",J1338,0)</f>
        <v>0</v>
      </c>
      <c r="BI1338" s="146">
        <f>IF(N1338="nulová",J1338,0)</f>
        <v>0</v>
      </c>
      <c r="BJ1338" s="19" t="s">
        <v>83</v>
      </c>
      <c r="BK1338" s="146">
        <f>ROUND(I1338*H1338,2)</f>
        <v>0</v>
      </c>
      <c r="BL1338" s="19" t="s">
        <v>270</v>
      </c>
      <c r="BM1338" s="145" t="s">
        <v>1730</v>
      </c>
    </row>
    <row r="1339" spans="2:65" s="11" customFormat="1" ht="22.75" customHeight="1">
      <c r="B1339" s="122"/>
      <c r="D1339" s="123" t="s">
        <v>77</v>
      </c>
      <c r="E1339" s="132" t="s">
        <v>1731</v>
      </c>
      <c r="F1339" s="132" t="s">
        <v>1732</v>
      </c>
      <c r="I1339" s="125"/>
      <c r="J1339" s="133">
        <f>BK1339</f>
        <v>0</v>
      </c>
      <c r="L1339" s="122"/>
      <c r="M1339" s="127"/>
      <c r="P1339" s="128">
        <f>SUM(P1340:P1420)</f>
        <v>0</v>
      </c>
      <c r="R1339" s="128">
        <f>SUM(R1340:R1420)</f>
        <v>54.602225060000002</v>
      </c>
      <c r="T1339" s="129">
        <f>SUM(T1340:T1420)</f>
        <v>38.405775999999996</v>
      </c>
      <c r="AR1339" s="123" t="s">
        <v>89</v>
      </c>
      <c r="AT1339" s="130" t="s">
        <v>77</v>
      </c>
      <c r="AU1339" s="130" t="s">
        <v>83</v>
      </c>
      <c r="AY1339" s="123" t="s">
        <v>169</v>
      </c>
      <c r="BK1339" s="131">
        <f>SUM(BK1340:BK1420)</f>
        <v>0</v>
      </c>
    </row>
    <row r="1340" spans="2:65" s="1" customFormat="1" ht="24.25" customHeight="1">
      <c r="B1340" s="35"/>
      <c r="C1340" s="134" t="s">
        <v>1733</v>
      </c>
      <c r="D1340" s="134" t="s">
        <v>172</v>
      </c>
      <c r="E1340" s="135" t="s">
        <v>1734</v>
      </c>
      <c r="F1340" s="136" t="s">
        <v>1735</v>
      </c>
      <c r="G1340" s="137" t="s">
        <v>189</v>
      </c>
      <c r="H1340" s="138">
        <v>41.69</v>
      </c>
      <c r="I1340" s="139"/>
      <c r="J1340" s="140">
        <f>ROUND(I1340*H1340,2)</f>
        <v>0</v>
      </c>
      <c r="K1340" s="136" t="s">
        <v>1736</v>
      </c>
      <c r="L1340" s="35"/>
      <c r="M1340" s="141" t="s">
        <v>34</v>
      </c>
      <c r="N1340" s="142" t="s">
        <v>49</v>
      </c>
      <c r="P1340" s="143">
        <f>O1340*H1340</f>
        <v>0</v>
      </c>
      <c r="Q1340" s="143">
        <v>0</v>
      </c>
      <c r="R1340" s="143">
        <f>Q1340*H1340</f>
        <v>0</v>
      </c>
      <c r="S1340" s="143">
        <v>0</v>
      </c>
      <c r="T1340" s="144">
        <f>S1340*H1340</f>
        <v>0</v>
      </c>
      <c r="AR1340" s="145" t="s">
        <v>270</v>
      </c>
      <c r="AT1340" s="145" t="s">
        <v>172</v>
      </c>
      <c r="AU1340" s="145" t="s">
        <v>89</v>
      </c>
      <c r="AY1340" s="19" t="s">
        <v>169</v>
      </c>
      <c r="BE1340" s="146">
        <f>IF(N1340="základní",J1340,0)</f>
        <v>0</v>
      </c>
      <c r="BF1340" s="146">
        <f>IF(N1340="snížená",J1340,0)</f>
        <v>0</v>
      </c>
      <c r="BG1340" s="146">
        <f>IF(N1340="zákl. přenesená",J1340,0)</f>
        <v>0</v>
      </c>
      <c r="BH1340" s="146">
        <f>IF(N1340="sníž. přenesená",J1340,0)</f>
        <v>0</v>
      </c>
      <c r="BI1340" s="146">
        <f>IF(N1340="nulová",J1340,0)</f>
        <v>0</v>
      </c>
      <c r="BJ1340" s="19" t="s">
        <v>83</v>
      </c>
      <c r="BK1340" s="146">
        <f>ROUND(I1340*H1340,2)</f>
        <v>0</v>
      </c>
      <c r="BL1340" s="19" t="s">
        <v>270</v>
      </c>
      <c r="BM1340" s="145" t="s">
        <v>1737</v>
      </c>
    </row>
    <row r="1341" spans="2:65" s="12" customFormat="1" ht="12">
      <c r="B1341" s="147"/>
      <c r="D1341" s="148" t="s">
        <v>179</v>
      </c>
      <c r="E1341" s="149" t="s">
        <v>34</v>
      </c>
      <c r="F1341" s="150" t="s">
        <v>1738</v>
      </c>
      <c r="H1341" s="149" t="s">
        <v>34</v>
      </c>
      <c r="I1341" s="151"/>
      <c r="L1341" s="147"/>
      <c r="M1341" s="152"/>
      <c r="T1341" s="153"/>
      <c r="AT1341" s="149" t="s">
        <v>179</v>
      </c>
      <c r="AU1341" s="149" t="s">
        <v>89</v>
      </c>
      <c r="AV1341" s="12" t="s">
        <v>83</v>
      </c>
      <c r="AW1341" s="12" t="s">
        <v>39</v>
      </c>
      <c r="AX1341" s="12" t="s">
        <v>78</v>
      </c>
      <c r="AY1341" s="149" t="s">
        <v>169</v>
      </c>
    </row>
    <row r="1342" spans="2:65" s="13" customFormat="1" ht="12">
      <c r="B1342" s="154"/>
      <c r="D1342" s="148" t="s">
        <v>179</v>
      </c>
      <c r="E1342" s="155" t="s">
        <v>34</v>
      </c>
      <c r="F1342" s="156" t="s">
        <v>1739</v>
      </c>
      <c r="H1342" s="157">
        <v>41.69</v>
      </c>
      <c r="I1342" s="158"/>
      <c r="L1342" s="154"/>
      <c r="M1342" s="159"/>
      <c r="T1342" s="160"/>
      <c r="AT1342" s="155" t="s">
        <v>179</v>
      </c>
      <c r="AU1342" s="155" t="s">
        <v>89</v>
      </c>
      <c r="AV1342" s="13" t="s">
        <v>89</v>
      </c>
      <c r="AW1342" s="13" t="s">
        <v>39</v>
      </c>
      <c r="AX1342" s="13" t="s">
        <v>83</v>
      </c>
      <c r="AY1342" s="155" t="s">
        <v>169</v>
      </c>
    </row>
    <row r="1343" spans="2:65" s="1" customFormat="1" ht="44.25" customHeight="1">
      <c r="B1343" s="35"/>
      <c r="C1343" s="134" t="s">
        <v>1740</v>
      </c>
      <c r="D1343" s="134" t="s">
        <v>172</v>
      </c>
      <c r="E1343" s="135" t="s">
        <v>1741</v>
      </c>
      <c r="F1343" s="136" t="s">
        <v>1742</v>
      </c>
      <c r="G1343" s="137" t="s">
        <v>189</v>
      </c>
      <c r="H1343" s="138">
        <v>41.69</v>
      </c>
      <c r="I1343" s="139"/>
      <c r="J1343" s="140">
        <f>ROUND(I1343*H1343,2)</f>
        <v>0</v>
      </c>
      <c r="K1343" s="136" t="s">
        <v>1736</v>
      </c>
      <c r="L1343" s="35"/>
      <c r="M1343" s="141" t="s">
        <v>34</v>
      </c>
      <c r="N1343" s="142" t="s">
        <v>49</v>
      </c>
      <c r="P1343" s="143">
        <f>O1343*H1343</f>
        <v>0</v>
      </c>
      <c r="Q1343" s="143">
        <v>1.89E-3</v>
      </c>
      <c r="R1343" s="143">
        <f>Q1343*H1343</f>
        <v>7.8794099999999992E-2</v>
      </c>
      <c r="S1343" s="143">
        <v>0</v>
      </c>
      <c r="T1343" s="144">
        <f>S1343*H1343</f>
        <v>0</v>
      </c>
      <c r="AR1343" s="145" t="s">
        <v>270</v>
      </c>
      <c r="AT1343" s="145" t="s">
        <v>172</v>
      </c>
      <c r="AU1343" s="145" t="s">
        <v>89</v>
      </c>
      <c r="AY1343" s="19" t="s">
        <v>169</v>
      </c>
      <c r="BE1343" s="146">
        <f>IF(N1343="základní",J1343,0)</f>
        <v>0</v>
      </c>
      <c r="BF1343" s="146">
        <f>IF(N1343="snížená",J1343,0)</f>
        <v>0</v>
      </c>
      <c r="BG1343" s="146">
        <f>IF(N1343="zákl. přenesená",J1343,0)</f>
        <v>0</v>
      </c>
      <c r="BH1343" s="146">
        <f>IF(N1343="sníž. přenesená",J1343,0)</f>
        <v>0</v>
      </c>
      <c r="BI1343" s="146">
        <f>IF(N1343="nulová",J1343,0)</f>
        <v>0</v>
      </c>
      <c r="BJ1343" s="19" t="s">
        <v>83</v>
      </c>
      <c r="BK1343" s="146">
        <f>ROUND(I1343*H1343,2)</f>
        <v>0</v>
      </c>
      <c r="BL1343" s="19" t="s">
        <v>270</v>
      </c>
      <c r="BM1343" s="145" t="s">
        <v>1743</v>
      </c>
    </row>
    <row r="1344" spans="2:65" s="12" customFormat="1" ht="12">
      <c r="B1344" s="147"/>
      <c r="D1344" s="148" t="s">
        <v>179</v>
      </c>
      <c r="E1344" s="149" t="s">
        <v>34</v>
      </c>
      <c r="F1344" s="150" t="s">
        <v>1738</v>
      </c>
      <c r="H1344" s="149" t="s">
        <v>34</v>
      </c>
      <c r="I1344" s="151"/>
      <c r="L1344" s="147"/>
      <c r="M1344" s="152"/>
      <c r="T1344" s="153"/>
      <c r="AT1344" s="149" t="s">
        <v>179</v>
      </c>
      <c r="AU1344" s="149" t="s">
        <v>89</v>
      </c>
      <c r="AV1344" s="12" t="s">
        <v>83</v>
      </c>
      <c r="AW1344" s="12" t="s">
        <v>39</v>
      </c>
      <c r="AX1344" s="12" t="s">
        <v>78</v>
      </c>
      <c r="AY1344" s="149" t="s">
        <v>169</v>
      </c>
    </row>
    <row r="1345" spans="2:65" s="13" customFormat="1" ht="12">
      <c r="B1345" s="154"/>
      <c r="D1345" s="148" t="s">
        <v>179</v>
      </c>
      <c r="E1345" s="155" t="s">
        <v>34</v>
      </c>
      <c r="F1345" s="156" t="s">
        <v>1739</v>
      </c>
      <c r="H1345" s="157">
        <v>41.69</v>
      </c>
      <c r="I1345" s="158"/>
      <c r="L1345" s="154"/>
      <c r="M1345" s="159"/>
      <c r="T1345" s="160"/>
      <c r="AT1345" s="155" t="s">
        <v>179</v>
      </c>
      <c r="AU1345" s="155" t="s">
        <v>89</v>
      </c>
      <c r="AV1345" s="13" t="s">
        <v>89</v>
      </c>
      <c r="AW1345" s="13" t="s">
        <v>39</v>
      </c>
      <c r="AX1345" s="13" t="s">
        <v>83</v>
      </c>
      <c r="AY1345" s="155" t="s">
        <v>169</v>
      </c>
    </row>
    <row r="1346" spans="2:65" s="1" customFormat="1" ht="33" customHeight="1">
      <c r="B1346" s="35"/>
      <c r="C1346" s="134" t="s">
        <v>1744</v>
      </c>
      <c r="D1346" s="134" t="s">
        <v>172</v>
      </c>
      <c r="E1346" s="135" t="s">
        <v>1745</v>
      </c>
      <c r="F1346" s="136" t="s">
        <v>1746</v>
      </c>
      <c r="G1346" s="137" t="s">
        <v>422</v>
      </c>
      <c r="H1346" s="138">
        <v>210</v>
      </c>
      <c r="I1346" s="139"/>
      <c r="J1346" s="140">
        <f>ROUND(I1346*H1346,2)</f>
        <v>0</v>
      </c>
      <c r="K1346" s="136" t="s">
        <v>1736</v>
      </c>
      <c r="L1346" s="35"/>
      <c r="M1346" s="141" t="s">
        <v>34</v>
      </c>
      <c r="N1346" s="142" t="s">
        <v>49</v>
      </c>
      <c r="P1346" s="143">
        <f>O1346*H1346</f>
        <v>0</v>
      </c>
      <c r="Q1346" s="143">
        <v>2.6700000000000001E-3</v>
      </c>
      <c r="R1346" s="143">
        <f>Q1346*H1346</f>
        <v>0.56069999999999998</v>
      </c>
      <c r="S1346" s="143">
        <v>0</v>
      </c>
      <c r="T1346" s="144">
        <f>S1346*H1346</f>
        <v>0</v>
      </c>
      <c r="AR1346" s="145" t="s">
        <v>270</v>
      </c>
      <c r="AT1346" s="145" t="s">
        <v>172</v>
      </c>
      <c r="AU1346" s="145" t="s">
        <v>89</v>
      </c>
      <c r="AY1346" s="19" t="s">
        <v>169</v>
      </c>
      <c r="BE1346" s="146">
        <f>IF(N1346="základní",J1346,0)</f>
        <v>0</v>
      </c>
      <c r="BF1346" s="146">
        <f>IF(N1346="snížená",J1346,0)</f>
        <v>0</v>
      </c>
      <c r="BG1346" s="146">
        <f>IF(N1346="zákl. přenesená",J1346,0)</f>
        <v>0</v>
      </c>
      <c r="BH1346" s="146">
        <f>IF(N1346="sníž. přenesená",J1346,0)</f>
        <v>0</v>
      </c>
      <c r="BI1346" s="146">
        <f>IF(N1346="nulová",J1346,0)</f>
        <v>0</v>
      </c>
      <c r="BJ1346" s="19" t="s">
        <v>83</v>
      </c>
      <c r="BK1346" s="146">
        <f>ROUND(I1346*H1346,2)</f>
        <v>0</v>
      </c>
      <c r="BL1346" s="19" t="s">
        <v>270</v>
      </c>
      <c r="BM1346" s="145" t="s">
        <v>1747</v>
      </c>
    </row>
    <row r="1347" spans="2:65" s="12" customFormat="1" ht="12">
      <c r="B1347" s="147"/>
      <c r="D1347" s="148" t="s">
        <v>179</v>
      </c>
      <c r="E1347" s="149" t="s">
        <v>34</v>
      </c>
      <c r="F1347" s="150" t="s">
        <v>1748</v>
      </c>
      <c r="H1347" s="149" t="s">
        <v>34</v>
      </c>
      <c r="I1347" s="151"/>
      <c r="L1347" s="147"/>
      <c r="M1347" s="152"/>
      <c r="T1347" s="153"/>
      <c r="AT1347" s="149" t="s">
        <v>179</v>
      </c>
      <c r="AU1347" s="149" t="s">
        <v>89</v>
      </c>
      <c r="AV1347" s="12" t="s">
        <v>83</v>
      </c>
      <c r="AW1347" s="12" t="s">
        <v>39</v>
      </c>
      <c r="AX1347" s="12" t="s">
        <v>78</v>
      </c>
      <c r="AY1347" s="149" t="s">
        <v>169</v>
      </c>
    </row>
    <row r="1348" spans="2:65" s="13" customFormat="1" ht="12">
      <c r="B1348" s="154"/>
      <c r="D1348" s="148" t="s">
        <v>179</v>
      </c>
      <c r="E1348" s="155" t="s">
        <v>34</v>
      </c>
      <c r="F1348" s="156" t="s">
        <v>1586</v>
      </c>
      <c r="H1348" s="157">
        <v>210</v>
      </c>
      <c r="I1348" s="158"/>
      <c r="L1348" s="154"/>
      <c r="M1348" s="159"/>
      <c r="T1348" s="160"/>
      <c r="AT1348" s="155" t="s">
        <v>179</v>
      </c>
      <c r="AU1348" s="155" t="s">
        <v>89</v>
      </c>
      <c r="AV1348" s="13" t="s">
        <v>89</v>
      </c>
      <c r="AW1348" s="13" t="s">
        <v>39</v>
      </c>
      <c r="AX1348" s="13" t="s">
        <v>83</v>
      </c>
      <c r="AY1348" s="155" t="s">
        <v>169</v>
      </c>
    </row>
    <row r="1349" spans="2:65" s="1" customFormat="1" ht="24.25" customHeight="1">
      <c r="B1349" s="35"/>
      <c r="C1349" s="172" t="s">
        <v>1749</v>
      </c>
      <c r="D1349" s="172" t="s">
        <v>288</v>
      </c>
      <c r="E1349" s="173" t="s">
        <v>1750</v>
      </c>
      <c r="F1349" s="174" t="s">
        <v>1751</v>
      </c>
      <c r="G1349" s="175" t="s">
        <v>422</v>
      </c>
      <c r="H1349" s="176">
        <v>210</v>
      </c>
      <c r="I1349" s="177"/>
      <c r="J1349" s="178">
        <f>ROUND(I1349*H1349,2)</f>
        <v>0</v>
      </c>
      <c r="K1349" s="174" t="s">
        <v>1736</v>
      </c>
      <c r="L1349" s="179"/>
      <c r="M1349" s="180" t="s">
        <v>34</v>
      </c>
      <c r="N1349" s="181" t="s">
        <v>49</v>
      </c>
      <c r="P1349" s="143">
        <f>O1349*H1349</f>
        <v>0</v>
      </c>
      <c r="Q1349" s="143">
        <v>2.2000000000000001E-4</v>
      </c>
      <c r="R1349" s="143">
        <f>Q1349*H1349</f>
        <v>4.6200000000000005E-2</v>
      </c>
      <c r="S1349" s="143">
        <v>0</v>
      </c>
      <c r="T1349" s="144">
        <f>S1349*H1349</f>
        <v>0</v>
      </c>
      <c r="AR1349" s="145" t="s">
        <v>381</v>
      </c>
      <c r="AT1349" s="145" t="s">
        <v>288</v>
      </c>
      <c r="AU1349" s="145" t="s">
        <v>89</v>
      </c>
      <c r="AY1349" s="19" t="s">
        <v>169</v>
      </c>
      <c r="BE1349" s="146">
        <f>IF(N1349="základní",J1349,0)</f>
        <v>0</v>
      </c>
      <c r="BF1349" s="146">
        <f>IF(N1349="snížená",J1349,0)</f>
        <v>0</v>
      </c>
      <c r="BG1349" s="146">
        <f>IF(N1349="zákl. přenesená",J1349,0)</f>
        <v>0</v>
      </c>
      <c r="BH1349" s="146">
        <f>IF(N1349="sníž. přenesená",J1349,0)</f>
        <v>0</v>
      </c>
      <c r="BI1349" s="146">
        <f>IF(N1349="nulová",J1349,0)</f>
        <v>0</v>
      </c>
      <c r="BJ1349" s="19" t="s">
        <v>83</v>
      </c>
      <c r="BK1349" s="146">
        <f>ROUND(I1349*H1349,2)</f>
        <v>0</v>
      </c>
      <c r="BL1349" s="19" t="s">
        <v>270</v>
      </c>
      <c r="BM1349" s="145" t="s">
        <v>1752</v>
      </c>
    </row>
    <row r="1350" spans="2:65" s="1" customFormat="1" ht="24">
      <c r="B1350" s="35"/>
      <c r="D1350" s="148" t="s">
        <v>929</v>
      </c>
      <c r="F1350" s="189" t="s">
        <v>1753</v>
      </c>
      <c r="I1350" s="170"/>
      <c r="L1350" s="35"/>
      <c r="M1350" s="171"/>
      <c r="T1350" s="56"/>
      <c r="AT1350" s="19" t="s">
        <v>929</v>
      </c>
      <c r="AU1350" s="19" t="s">
        <v>89</v>
      </c>
    </row>
    <row r="1351" spans="2:65" s="1" customFormat="1" ht="37.75" customHeight="1">
      <c r="B1351" s="35"/>
      <c r="C1351" s="134" t="s">
        <v>1754</v>
      </c>
      <c r="D1351" s="134" t="s">
        <v>172</v>
      </c>
      <c r="E1351" s="135" t="s">
        <v>1755</v>
      </c>
      <c r="F1351" s="136" t="s">
        <v>1756</v>
      </c>
      <c r="G1351" s="137" t="s">
        <v>434</v>
      </c>
      <c r="H1351" s="138">
        <v>800.75</v>
      </c>
      <c r="I1351" s="139"/>
      <c r="J1351" s="140">
        <f>ROUND(I1351*H1351,2)</f>
        <v>0</v>
      </c>
      <c r="K1351" s="136" t="s">
        <v>1736</v>
      </c>
      <c r="L1351" s="35"/>
      <c r="M1351" s="141" t="s">
        <v>34</v>
      </c>
      <c r="N1351" s="142" t="s">
        <v>49</v>
      </c>
      <c r="P1351" s="143">
        <f>O1351*H1351</f>
        <v>0</v>
      </c>
      <c r="Q1351" s="143">
        <v>0</v>
      </c>
      <c r="R1351" s="143">
        <f>Q1351*H1351</f>
        <v>0</v>
      </c>
      <c r="S1351" s="143">
        <v>1.4E-2</v>
      </c>
      <c r="T1351" s="144">
        <f>S1351*H1351</f>
        <v>11.2105</v>
      </c>
      <c r="AR1351" s="145" t="s">
        <v>270</v>
      </c>
      <c r="AT1351" s="145" t="s">
        <v>172</v>
      </c>
      <c r="AU1351" s="145" t="s">
        <v>89</v>
      </c>
      <c r="AY1351" s="19" t="s">
        <v>169</v>
      </c>
      <c r="BE1351" s="146">
        <f>IF(N1351="základní",J1351,0)</f>
        <v>0</v>
      </c>
      <c r="BF1351" s="146">
        <f>IF(N1351="snížená",J1351,0)</f>
        <v>0</v>
      </c>
      <c r="BG1351" s="146">
        <f>IF(N1351="zákl. přenesená",J1351,0)</f>
        <v>0</v>
      </c>
      <c r="BH1351" s="146">
        <f>IF(N1351="sníž. přenesená",J1351,0)</f>
        <v>0</v>
      </c>
      <c r="BI1351" s="146">
        <f>IF(N1351="nulová",J1351,0)</f>
        <v>0</v>
      </c>
      <c r="BJ1351" s="19" t="s">
        <v>83</v>
      </c>
      <c r="BK1351" s="146">
        <f>ROUND(I1351*H1351,2)</f>
        <v>0</v>
      </c>
      <c r="BL1351" s="19" t="s">
        <v>270</v>
      </c>
      <c r="BM1351" s="145" t="s">
        <v>1757</v>
      </c>
    </row>
    <row r="1352" spans="2:65" s="12" customFormat="1" ht="12">
      <c r="B1352" s="147"/>
      <c r="D1352" s="148" t="s">
        <v>179</v>
      </c>
      <c r="E1352" s="149" t="s">
        <v>34</v>
      </c>
      <c r="F1352" s="150" t="s">
        <v>1758</v>
      </c>
      <c r="H1352" s="149" t="s">
        <v>34</v>
      </c>
      <c r="I1352" s="151"/>
      <c r="L1352" s="147"/>
      <c r="M1352" s="152"/>
      <c r="T1352" s="153"/>
      <c r="AT1352" s="149" t="s">
        <v>179</v>
      </c>
      <c r="AU1352" s="149" t="s">
        <v>89</v>
      </c>
      <c r="AV1352" s="12" t="s">
        <v>83</v>
      </c>
      <c r="AW1352" s="12" t="s">
        <v>39</v>
      </c>
      <c r="AX1352" s="12" t="s">
        <v>78</v>
      </c>
      <c r="AY1352" s="149" t="s">
        <v>169</v>
      </c>
    </row>
    <row r="1353" spans="2:65" s="13" customFormat="1" ht="12">
      <c r="B1353" s="154"/>
      <c r="D1353" s="148" t="s">
        <v>179</v>
      </c>
      <c r="E1353" s="155" t="s">
        <v>34</v>
      </c>
      <c r="F1353" s="156" t="s">
        <v>1759</v>
      </c>
      <c r="H1353" s="157">
        <v>800.75</v>
      </c>
      <c r="I1353" s="158"/>
      <c r="L1353" s="154"/>
      <c r="M1353" s="159"/>
      <c r="T1353" s="160"/>
      <c r="AT1353" s="155" t="s">
        <v>179</v>
      </c>
      <c r="AU1353" s="155" t="s">
        <v>89</v>
      </c>
      <c r="AV1353" s="13" t="s">
        <v>89</v>
      </c>
      <c r="AW1353" s="13" t="s">
        <v>39</v>
      </c>
      <c r="AX1353" s="13" t="s">
        <v>78</v>
      </c>
      <c r="AY1353" s="155" t="s">
        <v>169</v>
      </c>
    </row>
    <row r="1354" spans="2:65" s="14" customFormat="1" ht="12">
      <c r="B1354" s="161"/>
      <c r="D1354" s="148" t="s">
        <v>179</v>
      </c>
      <c r="E1354" s="162" t="s">
        <v>34</v>
      </c>
      <c r="F1354" s="163" t="s">
        <v>195</v>
      </c>
      <c r="H1354" s="164">
        <v>800.75</v>
      </c>
      <c r="I1354" s="165"/>
      <c r="L1354" s="161"/>
      <c r="M1354" s="166"/>
      <c r="T1354" s="167"/>
      <c r="AT1354" s="162" t="s">
        <v>179</v>
      </c>
      <c r="AU1354" s="162" t="s">
        <v>89</v>
      </c>
      <c r="AV1354" s="14" t="s">
        <v>177</v>
      </c>
      <c r="AW1354" s="14" t="s">
        <v>39</v>
      </c>
      <c r="AX1354" s="14" t="s">
        <v>83</v>
      </c>
      <c r="AY1354" s="162" t="s">
        <v>169</v>
      </c>
    </row>
    <row r="1355" spans="2:65" s="1" customFormat="1" ht="44.25" customHeight="1">
      <c r="B1355" s="35"/>
      <c r="C1355" s="134" t="s">
        <v>1760</v>
      </c>
      <c r="D1355" s="134" t="s">
        <v>172</v>
      </c>
      <c r="E1355" s="135" t="s">
        <v>1761</v>
      </c>
      <c r="F1355" s="136" t="s">
        <v>1762</v>
      </c>
      <c r="G1355" s="137" t="s">
        <v>175</v>
      </c>
      <c r="H1355" s="138">
        <v>43</v>
      </c>
      <c r="I1355" s="139"/>
      <c r="J1355" s="140">
        <f>ROUND(I1355*H1355,2)</f>
        <v>0</v>
      </c>
      <c r="K1355" s="136" t="s">
        <v>204</v>
      </c>
      <c r="L1355" s="35"/>
      <c r="M1355" s="141" t="s">
        <v>34</v>
      </c>
      <c r="N1355" s="142" t="s">
        <v>49</v>
      </c>
      <c r="P1355" s="143">
        <f>O1355*H1355</f>
        <v>0</v>
      </c>
      <c r="Q1355" s="143">
        <v>1.1520000000000001E-2</v>
      </c>
      <c r="R1355" s="143">
        <f>Q1355*H1355</f>
        <v>0.49536000000000002</v>
      </c>
      <c r="S1355" s="143">
        <v>0</v>
      </c>
      <c r="T1355" s="144">
        <f>S1355*H1355</f>
        <v>0</v>
      </c>
      <c r="AR1355" s="145" t="s">
        <v>270</v>
      </c>
      <c r="AT1355" s="145" t="s">
        <v>172</v>
      </c>
      <c r="AU1355" s="145" t="s">
        <v>89</v>
      </c>
      <c r="AY1355" s="19" t="s">
        <v>169</v>
      </c>
      <c r="BE1355" s="146">
        <f>IF(N1355="základní",J1355,0)</f>
        <v>0</v>
      </c>
      <c r="BF1355" s="146">
        <f>IF(N1355="snížená",J1355,0)</f>
        <v>0</v>
      </c>
      <c r="BG1355" s="146">
        <f>IF(N1355="zákl. přenesená",J1355,0)</f>
        <v>0</v>
      </c>
      <c r="BH1355" s="146">
        <f>IF(N1355="sníž. přenesená",J1355,0)</f>
        <v>0</v>
      </c>
      <c r="BI1355" s="146">
        <f>IF(N1355="nulová",J1355,0)</f>
        <v>0</v>
      </c>
      <c r="BJ1355" s="19" t="s">
        <v>83</v>
      </c>
      <c r="BK1355" s="146">
        <f>ROUND(I1355*H1355,2)</f>
        <v>0</v>
      </c>
      <c r="BL1355" s="19" t="s">
        <v>270</v>
      </c>
      <c r="BM1355" s="145" t="s">
        <v>1763</v>
      </c>
    </row>
    <row r="1356" spans="2:65" s="1" customFormat="1" ht="11">
      <c r="B1356" s="35"/>
      <c r="D1356" s="168" t="s">
        <v>206</v>
      </c>
      <c r="F1356" s="169" t="s">
        <v>1764</v>
      </c>
      <c r="I1356" s="170"/>
      <c r="L1356" s="35"/>
      <c r="M1356" s="171"/>
      <c r="T1356" s="56"/>
      <c r="AT1356" s="19" t="s">
        <v>206</v>
      </c>
      <c r="AU1356" s="19" t="s">
        <v>89</v>
      </c>
    </row>
    <row r="1357" spans="2:65" s="12" customFormat="1" ht="12">
      <c r="B1357" s="147"/>
      <c r="D1357" s="148" t="s">
        <v>179</v>
      </c>
      <c r="E1357" s="149" t="s">
        <v>34</v>
      </c>
      <c r="F1357" s="150" t="s">
        <v>1765</v>
      </c>
      <c r="H1357" s="149" t="s">
        <v>34</v>
      </c>
      <c r="I1357" s="151"/>
      <c r="L1357" s="147"/>
      <c r="M1357" s="152"/>
      <c r="T1357" s="153"/>
      <c r="AT1357" s="149" t="s">
        <v>179</v>
      </c>
      <c r="AU1357" s="149" t="s">
        <v>89</v>
      </c>
      <c r="AV1357" s="12" t="s">
        <v>83</v>
      </c>
      <c r="AW1357" s="12" t="s">
        <v>39</v>
      </c>
      <c r="AX1357" s="12" t="s">
        <v>78</v>
      </c>
      <c r="AY1357" s="149" t="s">
        <v>169</v>
      </c>
    </row>
    <row r="1358" spans="2:65" s="13" customFormat="1" ht="12">
      <c r="B1358" s="154"/>
      <c r="D1358" s="148" t="s">
        <v>179</v>
      </c>
      <c r="E1358" s="155" t="s">
        <v>34</v>
      </c>
      <c r="F1358" s="156" t="s">
        <v>470</v>
      </c>
      <c r="H1358" s="157">
        <v>43</v>
      </c>
      <c r="I1358" s="158"/>
      <c r="L1358" s="154"/>
      <c r="M1358" s="159"/>
      <c r="T1358" s="160"/>
      <c r="AT1358" s="155" t="s">
        <v>179</v>
      </c>
      <c r="AU1358" s="155" t="s">
        <v>89</v>
      </c>
      <c r="AV1358" s="13" t="s">
        <v>89</v>
      </c>
      <c r="AW1358" s="13" t="s">
        <v>39</v>
      </c>
      <c r="AX1358" s="13" t="s">
        <v>78</v>
      </c>
      <c r="AY1358" s="155" t="s">
        <v>169</v>
      </c>
    </row>
    <row r="1359" spans="2:65" s="14" customFormat="1" ht="12">
      <c r="B1359" s="161"/>
      <c r="D1359" s="148" t="s">
        <v>179</v>
      </c>
      <c r="E1359" s="162" t="s">
        <v>34</v>
      </c>
      <c r="F1359" s="163" t="s">
        <v>195</v>
      </c>
      <c r="H1359" s="164">
        <v>43</v>
      </c>
      <c r="I1359" s="165"/>
      <c r="L1359" s="161"/>
      <c r="M1359" s="166"/>
      <c r="T1359" s="167"/>
      <c r="AT1359" s="162" t="s">
        <v>179</v>
      </c>
      <c r="AU1359" s="162" t="s">
        <v>89</v>
      </c>
      <c r="AV1359" s="14" t="s">
        <v>177</v>
      </c>
      <c r="AW1359" s="14" t="s">
        <v>39</v>
      </c>
      <c r="AX1359" s="14" t="s">
        <v>83</v>
      </c>
      <c r="AY1359" s="162" t="s">
        <v>169</v>
      </c>
    </row>
    <row r="1360" spans="2:65" s="1" customFormat="1" ht="44.25" customHeight="1">
      <c r="B1360" s="35"/>
      <c r="C1360" s="134" t="s">
        <v>1766</v>
      </c>
      <c r="D1360" s="134" t="s">
        <v>172</v>
      </c>
      <c r="E1360" s="135" t="s">
        <v>1767</v>
      </c>
      <c r="F1360" s="136" t="s">
        <v>1768</v>
      </c>
      <c r="G1360" s="137" t="s">
        <v>175</v>
      </c>
      <c r="H1360" s="138">
        <v>299.89999999999998</v>
      </c>
      <c r="I1360" s="139"/>
      <c r="J1360" s="140">
        <f>ROUND(I1360*H1360,2)</f>
        <v>0</v>
      </c>
      <c r="K1360" s="136" t="s">
        <v>204</v>
      </c>
      <c r="L1360" s="35"/>
      <c r="M1360" s="141" t="s">
        <v>34</v>
      </c>
      <c r="N1360" s="142" t="s">
        <v>49</v>
      </c>
      <c r="P1360" s="143">
        <f>O1360*H1360</f>
        <v>0</v>
      </c>
      <c r="Q1360" s="143">
        <v>4.0779999999999997E-2</v>
      </c>
      <c r="R1360" s="143">
        <f>Q1360*H1360</f>
        <v>12.229921999999998</v>
      </c>
      <c r="S1360" s="143">
        <v>0</v>
      </c>
      <c r="T1360" s="144">
        <f>S1360*H1360</f>
        <v>0</v>
      </c>
      <c r="AR1360" s="145" t="s">
        <v>270</v>
      </c>
      <c r="AT1360" s="145" t="s">
        <v>172</v>
      </c>
      <c r="AU1360" s="145" t="s">
        <v>89</v>
      </c>
      <c r="AY1360" s="19" t="s">
        <v>169</v>
      </c>
      <c r="BE1360" s="146">
        <f>IF(N1360="základní",J1360,0)</f>
        <v>0</v>
      </c>
      <c r="BF1360" s="146">
        <f>IF(N1360="snížená",J1360,0)</f>
        <v>0</v>
      </c>
      <c r="BG1360" s="146">
        <f>IF(N1360="zákl. přenesená",J1360,0)</f>
        <v>0</v>
      </c>
      <c r="BH1360" s="146">
        <f>IF(N1360="sníž. přenesená",J1360,0)</f>
        <v>0</v>
      </c>
      <c r="BI1360" s="146">
        <f>IF(N1360="nulová",J1360,0)</f>
        <v>0</v>
      </c>
      <c r="BJ1360" s="19" t="s">
        <v>83</v>
      </c>
      <c r="BK1360" s="146">
        <f>ROUND(I1360*H1360,2)</f>
        <v>0</v>
      </c>
      <c r="BL1360" s="19" t="s">
        <v>270</v>
      </c>
      <c r="BM1360" s="145" t="s">
        <v>1769</v>
      </c>
    </row>
    <row r="1361" spans="2:65" s="1" customFormat="1" ht="11">
      <c r="B1361" s="35"/>
      <c r="D1361" s="168" t="s">
        <v>206</v>
      </c>
      <c r="F1361" s="169" t="s">
        <v>1770</v>
      </c>
      <c r="I1361" s="170"/>
      <c r="L1361" s="35"/>
      <c r="M1361" s="171"/>
      <c r="T1361" s="56"/>
      <c r="AT1361" s="19" t="s">
        <v>206</v>
      </c>
      <c r="AU1361" s="19" t="s">
        <v>89</v>
      </c>
    </row>
    <row r="1362" spans="2:65" s="12" customFormat="1" ht="12">
      <c r="B1362" s="147"/>
      <c r="D1362" s="148" t="s">
        <v>179</v>
      </c>
      <c r="E1362" s="149" t="s">
        <v>34</v>
      </c>
      <c r="F1362" s="150" t="s">
        <v>1771</v>
      </c>
      <c r="H1362" s="149" t="s">
        <v>34</v>
      </c>
      <c r="I1362" s="151"/>
      <c r="L1362" s="147"/>
      <c r="M1362" s="152"/>
      <c r="T1362" s="153"/>
      <c r="AT1362" s="149" t="s">
        <v>179</v>
      </c>
      <c r="AU1362" s="149" t="s">
        <v>89</v>
      </c>
      <c r="AV1362" s="12" t="s">
        <v>83</v>
      </c>
      <c r="AW1362" s="12" t="s">
        <v>39</v>
      </c>
      <c r="AX1362" s="12" t="s">
        <v>78</v>
      </c>
      <c r="AY1362" s="149" t="s">
        <v>169</v>
      </c>
    </row>
    <row r="1363" spans="2:65" s="13" customFormat="1" ht="12">
      <c r="B1363" s="154"/>
      <c r="D1363" s="148" t="s">
        <v>179</v>
      </c>
      <c r="E1363" s="155" t="s">
        <v>34</v>
      </c>
      <c r="F1363" s="156" t="s">
        <v>1772</v>
      </c>
      <c r="H1363" s="157">
        <v>299.89999999999998</v>
      </c>
      <c r="I1363" s="158"/>
      <c r="L1363" s="154"/>
      <c r="M1363" s="159"/>
      <c r="T1363" s="160"/>
      <c r="AT1363" s="155" t="s">
        <v>179</v>
      </c>
      <c r="AU1363" s="155" t="s">
        <v>89</v>
      </c>
      <c r="AV1363" s="13" t="s">
        <v>89</v>
      </c>
      <c r="AW1363" s="13" t="s">
        <v>39</v>
      </c>
      <c r="AX1363" s="13" t="s">
        <v>83</v>
      </c>
      <c r="AY1363" s="155" t="s">
        <v>169</v>
      </c>
    </row>
    <row r="1364" spans="2:65" s="1" customFormat="1" ht="24.25" customHeight="1">
      <c r="B1364" s="35"/>
      <c r="C1364" s="134" t="s">
        <v>1773</v>
      </c>
      <c r="D1364" s="134" t="s">
        <v>172</v>
      </c>
      <c r="E1364" s="135" t="s">
        <v>1774</v>
      </c>
      <c r="F1364" s="136" t="s">
        <v>1775</v>
      </c>
      <c r="G1364" s="137" t="s">
        <v>175</v>
      </c>
      <c r="H1364" s="138">
        <v>1097.4000000000001</v>
      </c>
      <c r="I1364" s="139"/>
      <c r="J1364" s="140">
        <f>ROUND(I1364*H1364,2)</f>
        <v>0</v>
      </c>
      <c r="K1364" s="136" t="s">
        <v>1736</v>
      </c>
      <c r="L1364" s="35"/>
      <c r="M1364" s="141" t="s">
        <v>34</v>
      </c>
      <c r="N1364" s="142" t="s">
        <v>49</v>
      </c>
      <c r="P1364" s="143">
        <f>O1364*H1364</f>
        <v>0</v>
      </c>
      <c r="Q1364" s="143">
        <v>0</v>
      </c>
      <c r="R1364" s="143">
        <f>Q1364*H1364</f>
        <v>0</v>
      </c>
      <c r="S1364" s="143">
        <v>0</v>
      </c>
      <c r="T1364" s="144">
        <f>S1364*H1364</f>
        <v>0</v>
      </c>
      <c r="AR1364" s="145" t="s">
        <v>270</v>
      </c>
      <c r="AT1364" s="145" t="s">
        <v>172</v>
      </c>
      <c r="AU1364" s="145" t="s">
        <v>89</v>
      </c>
      <c r="AY1364" s="19" t="s">
        <v>169</v>
      </c>
      <c r="BE1364" s="146">
        <f>IF(N1364="základní",J1364,0)</f>
        <v>0</v>
      </c>
      <c r="BF1364" s="146">
        <f>IF(N1364="snížená",J1364,0)</f>
        <v>0</v>
      </c>
      <c r="BG1364" s="146">
        <f>IF(N1364="zákl. přenesená",J1364,0)</f>
        <v>0</v>
      </c>
      <c r="BH1364" s="146">
        <f>IF(N1364="sníž. přenesená",J1364,0)</f>
        <v>0</v>
      </c>
      <c r="BI1364" s="146">
        <f>IF(N1364="nulová",J1364,0)</f>
        <v>0</v>
      </c>
      <c r="BJ1364" s="19" t="s">
        <v>83</v>
      </c>
      <c r="BK1364" s="146">
        <f>ROUND(I1364*H1364,2)</f>
        <v>0</v>
      </c>
      <c r="BL1364" s="19" t="s">
        <v>270</v>
      </c>
      <c r="BM1364" s="145" t="s">
        <v>1776</v>
      </c>
    </row>
    <row r="1365" spans="2:65" s="13" customFormat="1" ht="12">
      <c r="B1365" s="154"/>
      <c r="D1365" s="148" t="s">
        <v>179</v>
      </c>
      <c r="E1365" s="155" t="s">
        <v>34</v>
      </c>
      <c r="F1365" s="156" t="s">
        <v>1777</v>
      </c>
      <c r="H1365" s="157">
        <v>548.70000000000005</v>
      </c>
      <c r="I1365" s="158"/>
      <c r="L1365" s="154"/>
      <c r="M1365" s="159"/>
      <c r="T1365" s="160"/>
      <c r="AT1365" s="155" t="s">
        <v>179</v>
      </c>
      <c r="AU1365" s="155" t="s">
        <v>89</v>
      </c>
      <c r="AV1365" s="13" t="s">
        <v>89</v>
      </c>
      <c r="AW1365" s="13" t="s">
        <v>39</v>
      </c>
      <c r="AX1365" s="13" t="s">
        <v>78</v>
      </c>
      <c r="AY1365" s="155" t="s">
        <v>169</v>
      </c>
    </row>
    <row r="1366" spans="2:65" s="12" customFormat="1" ht="12">
      <c r="B1366" s="147"/>
      <c r="D1366" s="148" t="s">
        <v>179</v>
      </c>
      <c r="E1366" s="149" t="s">
        <v>34</v>
      </c>
      <c r="F1366" s="150" t="s">
        <v>1778</v>
      </c>
      <c r="H1366" s="149" t="s">
        <v>34</v>
      </c>
      <c r="I1366" s="151"/>
      <c r="L1366" s="147"/>
      <c r="M1366" s="152"/>
      <c r="T1366" s="153"/>
      <c r="AT1366" s="149" t="s">
        <v>179</v>
      </c>
      <c r="AU1366" s="149" t="s">
        <v>89</v>
      </c>
      <c r="AV1366" s="12" t="s">
        <v>83</v>
      </c>
      <c r="AW1366" s="12" t="s">
        <v>39</v>
      </c>
      <c r="AX1366" s="12" t="s">
        <v>78</v>
      </c>
      <c r="AY1366" s="149" t="s">
        <v>169</v>
      </c>
    </row>
    <row r="1367" spans="2:65" s="13" customFormat="1" ht="12">
      <c r="B1367" s="154"/>
      <c r="D1367" s="148" t="s">
        <v>179</v>
      </c>
      <c r="E1367" s="155" t="s">
        <v>34</v>
      </c>
      <c r="F1367" s="156" t="s">
        <v>1779</v>
      </c>
      <c r="H1367" s="157">
        <v>548.70000000000005</v>
      </c>
      <c r="I1367" s="158"/>
      <c r="L1367" s="154"/>
      <c r="M1367" s="159"/>
      <c r="T1367" s="160"/>
      <c r="AT1367" s="155" t="s">
        <v>179</v>
      </c>
      <c r="AU1367" s="155" t="s">
        <v>89</v>
      </c>
      <c r="AV1367" s="13" t="s">
        <v>89</v>
      </c>
      <c r="AW1367" s="13" t="s">
        <v>39</v>
      </c>
      <c r="AX1367" s="13" t="s">
        <v>78</v>
      </c>
      <c r="AY1367" s="155" t="s">
        <v>169</v>
      </c>
    </row>
    <row r="1368" spans="2:65" s="14" customFormat="1" ht="12">
      <c r="B1368" s="161"/>
      <c r="D1368" s="148" t="s">
        <v>179</v>
      </c>
      <c r="E1368" s="162" t="s">
        <v>34</v>
      </c>
      <c r="F1368" s="163" t="s">
        <v>195</v>
      </c>
      <c r="H1368" s="164">
        <v>1097.4000000000001</v>
      </c>
      <c r="I1368" s="165"/>
      <c r="L1368" s="161"/>
      <c r="M1368" s="166"/>
      <c r="T1368" s="167"/>
      <c r="AT1368" s="162" t="s">
        <v>179</v>
      </c>
      <c r="AU1368" s="162" t="s">
        <v>89</v>
      </c>
      <c r="AV1368" s="14" t="s">
        <v>177</v>
      </c>
      <c r="AW1368" s="14" t="s">
        <v>39</v>
      </c>
      <c r="AX1368" s="14" t="s">
        <v>83</v>
      </c>
      <c r="AY1368" s="162" t="s">
        <v>169</v>
      </c>
    </row>
    <row r="1369" spans="2:65" s="1" customFormat="1" ht="24.25" customHeight="1">
      <c r="B1369" s="35"/>
      <c r="C1369" s="172" t="s">
        <v>1780</v>
      </c>
      <c r="D1369" s="172" t="s">
        <v>288</v>
      </c>
      <c r="E1369" s="173" t="s">
        <v>1781</v>
      </c>
      <c r="F1369" s="174" t="s">
        <v>1782</v>
      </c>
      <c r="G1369" s="175" t="s">
        <v>189</v>
      </c>
      <c r="H1369" s="176">
        <v>30.068999999999999</v>
      </c>
      <c r="I1369" s="177"/>
      <c r="J1369" s="178">
        <f>ROUND(I1369*H1369,2)</f>
        <v>0</v>
      </c>
      <c r="K1369" s="174" t="s">
        <v>1736</v>
      </c>
      <c r="L1369" s="179"/>
      <c r="M1369" s="180" t="s">
        <v>34</v>
      </c>
      <c r="N1369" s="181" t="s">
        <v>49</v>
      </c>
      <c r="P1369" s="143">
        <f>O1369*H1369</f>
        <v>0</v>
      </c>
      <c r="Q1369" s="143">
        <v>0.55000000000000004</v>
      </c>
      <c r="R1369" s="143">
        <f>Q1369*H1369</f>
        <v>16.537950000000002</v>
      </c>
      <c r="S1369" s="143">
        <v>0</v>
      </c>
      <c r="T1369" s="144">
        <f>S1369*H1369</f>
        <v>0</v>
      </c>
      <c r="AR1369" s="145" t="s">
        <v>381</v>
      </c>
      <c r="AT1369" s="145" t="s">
        <v>288</v>
      </c>
      <c r="AU1369" s="145" t="s">
        <v>89</v>
      </c>
      <c r="AY1369" s="19" t="s">
        <v>169</v>
      </c>
      <c r="BE1369" s="146">
        <f>IF(N1369="základní",J1369,0)</f>
        <v>0</v>
      </c>
      <c r="BF1369" s="146">
        <f>IF(N1369="snížená",J1369,0)</f>
        <v>0</v>
      </c>
      <c r="BG1369" s="146">
        <f>IF(N1369="zákl. přenesená",J1369,0)</f>
        <v>0</v>
      </c>
      <c r="BH1369" s="146">
        <f>IF(N1369="sníž. přenesená",J1369,0)</f>
        <v>0</v>
      </c>
      <c r="BI1369" s="146">
        <f>IF(N1369="nulová",J1369,0)</f>
        <v>0</v>
      </c>
      <c r="BJ1369" s="19" t="s">
        <v>83</v>
      </c>
      <c r="BK1369" s="146">
        <f>ROUND(I1369*H1369,2)</f>
        <v>0</v>
      </c>
      <c r="BL1369" s="19" t="s">
        <v>270</v>
      </c>
      <c r="BM1369" s="145" t="s">
        <v>1783</v>
      </c>
    </row>
    <row r="1370" spans="2:65" s="13" customFormat="1" ht="12">
      <c r="B1370" s="154"/>
      <c r="D1370" s="148" t="s">
        <v>179</v>
      </c>
      <c r="E1370" s="155" t="s">
        <v>34</v>
      </c>
      <c r="F1370" s="156" t="s">
        <v>1784</v>
      </c>
      <c r="H1370" s="157">
        <v>30.068999999999999</v>
      </c>
      <c r="I1370" s="158"/>
      <c r="L1370" s="154"/>
      <c r="M1370" s="159"/>
      <c r="T1370" s="160"/>
      <c r="AT1370" s="155" t="s">
        <v>179</v>
      </c>
      <c r="AU1370" s="155" t="s">
        <v>89</v>
      </c>
      <c r="AV1370" s="13" t="s">
        <v>89</v>
      </c>
      <c r="AW1370" s="13" t="s">
        <v>39</v>
      </c>
      <c r="AX1370" s="13" t="s">
        <v>78</v>
      </c>
      <c r="AY1370" s="155" t="s">
        <v>169</v>
      </c>
    </row>
    <row r="1371" spans="2:65" s="14" customFormat="1" ht="12">
      <c r="B1371" s="161"/>
      <c r="D1371" s="148" t="s">
        <v>179</v>
      </c>
      <c r="E1371" s="162" t="s">
        <v>34</v>
      </c>
      <c r="F1371" s="163" t="s">
        <v>195</v>
      </c>
      <c r="H1371" s="164">
        <v>30.068999999999999</v>
      </c>
      <c r="I1371" s="165"/>
      <c r="L1371" s="161"/>
      <c r="M1371" s="166"/>
      <c r="T1371" s="167"/>
      <c r="AT1371" s="162" t="s">
        <v>179</v>
      </c>
      <c r="AU1371" s="162" t="s">
        <v>89</v>
      </c>
      <c r="AV1371" s="14" t="s">
        <v>177</v>
      </c>
      <c r="AW1371" s="14" t="s">
        <v>39</v>
      </c>
      <c r="AX1371" s="14" t="s">
        <v>83</v>
      </c>
      <c r="AY1371" s="162" t="s">
        <v>169</v>
      </c>
    </row>
    <row r="1372" spans="2:65" s="1" customFormat="1" ht="33" customHeight="1">
      <c r="B1372" s="35"/>
      <c r="C1372" s="134" t="s">
        <v>1785</v>
      </c>
      <c r="D1372" s="134" t="s">
        <v>172</v>
      </c>
      <c r="E1372" s="135" t="s">
        <v>1786</v>
      </c>
      <c r="F1372" s="136" t="s">
        <v>1787</v>
      </c>
      <c r="G1372" s="137" t="s">
        <v>175</v>
      </c>
      <c r="H1372" s="138">
        <v>548.70000000000005</v>
      </c>
      <c r="I1372" s="139"/>
      <c r="J1372" s="140">
        <f>ROUND(I1372*H1372,2)</f>
        <v>0</v>
      </c>
      <c r="K1372" s="136" t="s">
        <v>1736</v>
      </c>
      <c r="L1372" s="35"/>
      <c r="M1372" s="141" t="s">
        <v>34</v>
      </c>
      <c r="N1372" s="142" t="s">
        <v>49</v>
      </c>
      <c r="P1372" s="143">
        <f>O1372*H1372</f>
        <v>0</v>
      </c>
      <c r="Q1372" s="143">
        <v>0</v>
      </c>
      <c r="R1372" s="143">
        <f>Q1372*H1372</f>
        <v>0</v>
      </c>
      <c r="S1372" s="143">
        <v>0</v>
      </c>
      <c r="T1372" s="144">
        <f>S1372*H1372</f>
        <v>0</v>
      </c>
      <c r="AR1372" s="145" t="s">
        <v>270</v>
      </c>
      <c r="AT1372" s="145" t="s">
        <v>172</v>
      </c>
      <c r="AU1372" s="145" t="s">
        <v>89</v>
      </c>
      <c r="AY1372" s="19" t="s">
        <v>169</v>
      </c>
      <c r="BE1372" s="146">
        <f>IF(N1372="základní",J1372,0)</f>
        <v>0</v>
      </c>
      <c r="BF1372" s="146">
        <f>IF(N1372="snížená",J1372,0)</f>
        <v>0</v>
      </c>
      <c r="BG1372" s="146">
        <f>IF(N1372="zákl. přenesená",J1372,0)</f>
        <v>0</v>
      </c>
      <c r="BH1372" s="146">
        <f>IF(N1372="sníž. přenesená",J1372,0)</f>
        <v>0</v>
      </c>
      <c r="BI1372" s="146">
        <f>IF(N1372="nulová",J1372,0)</f>
        <v>0</v>
      </c>
      <c r="BJ1372" s="19" t="s">
        <v>83</v>
      </c>
      <c r="BK1372" s="146">
        <f>ROUND(I1372*H1372,2)</f>
        <v>0</v>
      </c>
      <c r="BL1372" s="19" t="s">
        <v>270</v>
      </c>
      <c r="BM1372" s="145" t="s">
        <v>1788</v>
      </c>
    </row>
    <row r="1373" spans="2:65" s="13" customFormat="1" ht="12">
      <c r="B1373" s="154"/>
      <c r="D1373" s="148" t="s">
        <v>179</v>
      </c>
      <c r="E1373" s="155" t="s">
        <v>34</v>
      </c>
      <c r="F1373" s="156" t="s">
        <v>1789</v>
      </c>
      <c r="H1373" s="157">
        <v>66.8</v>
      </c>
      <c r="I1373" s="158"/>
      <c r="L1373" s="154"/>
      <c r="M1373" s="159"/>
      <c r="T1373" s="160"/>
      <c r="AT1373" s="155" t="s">
        <v>179</v>
      </c>
      <c r="AU1373" s="155" t="s">
        <v>89</v>
      </c>
      <c r="AV1373" s="13" t="s">
        <v>89</v>
      </c>
      <c r="AW1373" s="13" t="s">
        <v>39</v>
      </c>
      <c r="AX1373" s="13" t="s">
        <v>78</v>
      </c>
      <c r="AY1373" s="155" t="s">
        <v>169</v>
      </c>
    </row>
    <row r="1374" spans="2:65" s="13" customFormat="1" ht="12">
      <c r="B1374" s="154"/>
      <c r="D1374" s="148" t="s">
        <v>179</v>
      </c>
      <c r="E1374" s="155" t="s">
        <v>34</v>
      </c>
      <c r="F1374" s="156" t="s">
        <v>1790</v>
      </c>
      <c r="H1374" s="157">
        <v>481.9</v>
      </c>
      <c r="I1374" s="158"/>
      <c r="L1374" s="154"/>
      <c r="M1374" s="159"/>
      <c r="T1374" s="160"/>
      <c r="AT1374" s="155" t="s">
        <v>179</v>
      </c>
      <c r="AU1374" s="155" t="s">
        <v>89</v>
      </c>
      <c r="AV1374" s="13" t="s">
        <v>89</v>
      </c>
      <c r="AW1374" s="13" t="s">
        <v>39</v>
      </c>
      <c r="AX1374" s="13" t="s">
        <v>78</v>
      </c>
      <c r="AY1374" s="155" t="s">
        <v>169</v>
      </c>
    </row>
    <row r="1375" spans="2:65" s="14" customFormat="1" ht="12">
      <c r="B1375" s="161"/>
      <c r="D1375" s="148" t="s">
        <v>179</v>
      </c>
      <c r="E1375" s="162" t="s">
        <v>34</v>
      </c>
      <c r="F1375" s="163" t="s">
        <v>195</v>
      </c>
      <c r="H1375" s="164">
        <v>548.69999999999993</v>
      </c>
      <c r="I1375" s="165"/>
      <c r="L1375" s="161"/>
      <c r="M1375" s="166"/>
      <c r="T1375" s="167"/>
      <c r="AT1375" s="162" t="s">
        <v>179</v>
      </c>
      <c r="AU1375" s="162" t="s">
        <v>89</v>
      </c>
      <c r="AV1375" s="14" t="s">
        <v>177</v>
      </c>
      <c r="AW1375" s="14" t="s">
        <v>39</v>
      </c>
      <c r="AX1375" s="14" t="s">
        <v>83</v>
      </c>
      <c r="AY1375" s="162" t="s">
        <v>169</v>
      </c>
    </row>
    <row r="1376" spans="2:65" s="1" customFormat="1" ht="24.25" customHeight="1">
      <c r="B1376" s="35"/>
      <c r="C1376" s="134" t="s">
        <v>1791</v>
      </c>
      <c r="D1376" s="134" t="s">
        <v>172</v>
      </c>
      <c r="E1376" s="135" t="s">
        <v>1792</v>
      </c>
      <c r="F1376" s="136" t="s">
        <v>1793</v>
      </c>
      <c r="G1376" s="137" t="s">
        <v>434</v>
      </c>
      <c r="H1376" s="138">
        <v>520</v>
      </c>
      <c r="I1376" s="139"/>
      <c r="J1376" s="140">
        <f>ROUND(I1376*H1376,2)</f>
        <v>0</v>
      </c>
      <c r="K1376" s="136" t="s">
        <v>1736</v>
      </c>
      <c r="L1376" s="35"/>
      <c r="M1376" s="141" t="s">
        <v>34</v>
      </c>
      <c r="N1376" s="142" t="s">
        <v>49</v>
      </c>
      <c r="P1376" s="143">
        <f>O1376*H1376</f>
        <v>0</v>
      </c>
      <c r="Q1376" s="143">
        <v>2.0000000000000002E-5</v>
      </c>
      <c r="R1376" s="143">
        <f>Q1376*H1376</f>
        <v>1.0400000000000001E-2</v>
      </c>
      <c r="S1376" s="143">
        <v>0</v>
      </c>
      <c r="T1376" s="144">
        <f>S1376*H1376</f>
        <v>0</v>
      </c>
      <c r="AR1376" s="145" t="s">
        <v>270</v>
      </c>
      <c r="AT1376" s="145" t="s">
        <v>172</v>
      </c>
      <c r="AU1376" s="145" t="s">
        <v>89</v>
      </c>
      <c r="AY1376" s="19" t="s">
        <v>169</v>
      </c>
      <c r="BE1376" s="146">
        <f>IF(N1376="základní",J1376,0)</f>
        <v>0</v>
      </c>
      <c r="BF1376" s="146">
        <f>IF(N1376="snížená",J1376,0)</f>
        <v>0</v>
      </c>
      <c r="BG1376" s="146">
        <f>IF(N1376="zákl. přenesená",J1376,0)</f>
        <v>0</v>
      </c>
      <c r="BH1376" s="146">
        <f>IF(N1376="sníž. přenesená",J1376,0)</f>
        <v>0</v>
      </c>
      <c r="BI1376" s="146">
        <f>IF(N1376="nulová",J1376,0)</f>
        <v>0</v>
      </c>
      <c r="BJ1376" s="19" t="s">
        <v>83</v>
      </c>
      <c r="BK1376" s="146">
        <f>ROUND(I1376*H1376,2)</f>
        <v>0</v>
      </c>
      <c r="BL1376" s="19" t="s">
        <v>270</v>
      </c>
      <c r="BM1376" s="145" t="s">
        <v>1794</v>
      </c>
    </row>
    <row r="1377" spans="2:65" s="12" customFormat="1" ht="12">
      <c r="B1377" s="147"/>
      <c r="D1377" s="148" t="s">
        <v>179</v>
      </c>
      <c r="E1377" s="149" t="s">
        <v>34</v>
      </c>
      <c r="F1377" s="150" t="s">
        <v>1795</v>
      </c>
      <c r="H1377" s="149" t="s">
        <v>34</v>
      </c>
      <c r="I1377" s="151"/>
      <c r="L1377" s="147"/>
      <c r="M1377" s="152"/>
      <c r="T1377" s="153"/>
      <c r="AT1377" s="149" t="s">
        <v>179</v>
      </c>
      <c r="AU1377" s="149" t="s">
        <v>89</v>
      </c>
      <c r="AV1377" s="12" t="s">
        <v>83</v>
      </c>
      <c r="AW1377" s="12" t="s">
        <v>39</v>
      </c>
      <c r="AX1377" s="12" t="s">
        <v>78</v>
      </c>
      <c r="AY1377" s="149" t="s">
        <v>169</v>
      </c>
    </row>
    <row r="1378" spans="2:65" s="13" customFormat="1" ht="12">
      <c r="B1378" s="154"/>
      <c r="D1378" s="148" t="s">
        <v>179</v>
      </c>
      <c r="E1378" s="155" t="s">
        <v>34</v>
      </c>
      <c r="F1378" s="156" t="s">
        <v>1796</v>
      </c>
      <c r="H1378" s="157">
        <v>520</v>
      </c>
      <c r="I1378" s="158"/>
      <c r="L1378" s="154"/>
      <c r="M1378" s="159"/>
      <c r="T1378" s="160"/>
      <c r="AT1378" s="155" t="s">
        <v>179</v>
      </c>
      <c r="AU1378" s="155" t="s">
        <v>89</v>
      </c>
      <c r="AV1378" s="13" t="s">
        <v>89</v>
      </c>
      <c r="AW1378" s="13" t="s">
        <v>39</v>
      </c>
      <c r="AX1378" s="13" t="s">
        <v>83</v>
      </c>
      <c r="AY1378" s="155" t="s">
        <v>169</v>
      </c>
    </row>
    <row r="1379" spans="2:65" s="1" customFormat="1" ht="24.25" customHeight="1">
      <c r="B1379" s="35"/>
      <c r="C1379" s="134" t="s">
        <v>1797</v>
      </c>
      <c r="D1379" s="134" t="s">
        <v>172</v>
      </c>
      <c r="E1379" s="135" t="s">
        <v>1798</v>
      </c>
      <c r="F1379" s="136" t="s">
        <v>1799</v>
      </c>
      <c r="G1379" s="137" t="s">
        <v>434</v>
      </c>
      <c r="H1379" s="138">
        <v>175</v>
      </c>
      <c r="I1379" s="139"/>
      <c r="J1379" s="140">
        <f>ROUND(I1379*H1379,2)</f>
        <v>0</v>
      </c>
      <c r="K1379" s="136" t="s">
        <v>1736</v>
      </c>
      <c r="L1379" s="35"/>
      <c r="M1379" s="141" t="s">
        <v>34</v>
      </c>
      <c r="N1379" s="142" t="s">
        <v>49</v>
      </c>
      <c r="P1379" s="143">
        <f>O1379*H1379</f>
        <v>0</v>
      </c>
      <c r="Q1379" s="143">
        <v>1.1E-4</v>
      </c>
      <c r="R1379" s="143">
        <f>Q1379*H1379</f>
        <v>1.925E-2</v>
      </c>
      <c r="S1379" s="143">
        <v>0</v>
      </c>
      <c r="T1379" s="144">
        <f>S1379*H1379</f>
        <v>0</v>
      </c>
      <c r="AR1379" s="145" t="s">
        <v>270</v>
      </c>
      <c r="AT1379" s="145" t="s">
        <v>172</v>
      </c>
      <c r="AU1379" s="145" t="s">
        <v>89</v>
      </c>
      <c r="AY1379" s="19" t="s">
        <v>169</v>
      </c>
      <c r="BE1379" s="146">
        <f>IF(N1379="základní",J1379,0)</f>
        <v>0</v>
      </c>
      <c r="BF1379" s="146">
        <f>IF(N1379="snížená",J1379,0)</f>
        <v>0</v>
      </c>
      <c r="BG1379" s="146">
        <f>IF(N1379="zákl. přenesená",J1379,0)</f>
        <v>0</v>
      </c>
      <c r="BH1379" s="146">
        <f>IF(N1379="sníž. přenesená",J1379,0)</f>
        <v>0</v>
      </c>
      <c r="BI1379" s="146">
        <f>IF(N1379="nulová",J1379,0)</f>
        <v>0</v>
      </c>
      <c r="BJ1379" s="19" t="s">
        <v>83</v>
      </c>
      <c r="BK1379" s="146">
        <f>ROUND(I1379*H1379,2)</f>
        <v>0</v>
      </c>
      <c r="BL1379" s="19" t="s">
        <v>270</v>
      </c>
      <c r="BM1379" s="145" t="s">
        <v>1800</v>
      </c>
    </row>
    <row r="1380" spans="2:65" s="1" customFormat="1" ht="24.25" customHeight="1">
      <c r="B1380" s="35"/>
      <c r="C1380" s="172" t="s">
        <v>1801</v>
      </c>
      <c r="D1380" s="172" t="s">
        <v>288</v>
      </c>
      <c r="E1380" s="173" t="s">
        <v>1802</v>
      </c>
      <c r="F1380" s="174" t="s">
        <v>1803</v>
      </c>
      <c r="G1380" s="175" t="s">
        <v>189</v>
      </c>
      <c r="H1380" s="176">
        <v>16.5</v>
      </c>
      <c r="I1380" s="177"/>
      <c r="J1380" s="178">
        <f>ROUND(I1380*H1380,2)</f>
        <v>0</v>
      </c>
      <c r="K1380" s="174" t="s">
        <v>1736</v>
      </c>
      <c r="L1380" s="179"/>
      <c r="M1380" s="180" t="s">
        <v>34</v>
      </c>
      <c r="N1380" s="181" t="s">
        <v>49</v>
      </c>
      <c r="P1380" s="143">
        <f>O1380*H1380</f>
        <v>0</v>
      </c>
      <c r="Q1380" s="143">
        <v>0.55000000000000004</v>
      </c>
      <c r="R1380" s="143">
        <f>Q1380*H1380</f>
        <v>9.0750000000000011</v>
      </c>
      <c r="S1380" s="143">
        <v>0</v>
      </c>
      <c r="T1380" s="144">
        <f>S1380*H1380</f>
        <v>0</v>
      </c>
      <c r="AR1380" s="145" t="s">
        <v>381</v>
      </c>
      <c r="AT1380" s="145" t="s">
        <v>288</v>
      </c>
      <c r="AU1380" s="145" t="s">
        <v>89</v>
      </c>
      <c r="AY1380" s="19" t="s">
        <v>169</v>
      </c>
      <c r="BE1380" s="146">
        <f>IF(N1380="základní",J1380,0)</f>
        <v>0</v>
      </c>
      <c r="BF1380" s="146">
        <f>IF(N1380="snížená",J1380,0)</f>
        <v>0</v>
      </c>
      <c r="BG1380" s="146">
        <f>IF(N1380="zákl. přenesená",J1380,0)</f>
        <v>0</v>
      </c>
      <c r="BH1380" s="146">
        <f>IF(N1380="sníž. přenesená",J1380,0)</f>
        <v>0</v>
      </c>
      <c r="BI1380" s="146">
        <f>IF(N1380="nulová",J1380,0)</f>
        <v>0</v>
      </c>
      <c r="BJ1380" s="19" t="s">
        <v>83</v>
      </c>
      <c r="BK1380" s="146">
        <f>ROUND(I1380*H1380,2)</f>
        <v>0</v>
      </c>
      <c r="BL1380" s="19" t="s">
        <v>270</v>
      </c>
      <c r="BM1380" s="145" t="s">
        <v>1804</v>
      </c>
    </row>
    <row r="1381" spans="2:65" s="1" customFormat="1" ht="24.25" customHeight="1">
      <c r="B1381" s="35"/>
      <c r="C1381" s="134" t="s">
        <v>1805</v>
      </c>
      <c r="D1381" s="134" t="s">
        <v>172</v>
      </c>
      <c r="E1381" s="135" t="s">
        <v>1806</v>
      </c>
      <c r="F1381" s="136" t="s">
        <v>1807</v>
      </c>
      <c r="G1381" s="137" t="s">
        <v>422</v>
      </c>
      <c r="H1381" s="138">
        <v>3</v>
      </c>
      <c r="I1381" s="139"/>
      <c r="J1381" s="140">
        <f>ROUND(I1381*H1381,2)</f>
        <v>0</v>
      </c>
      <c r="K1381" s="136" t="s">
        <v>1736</v>
      </c>
      <c r="L1381" s="35"/>
      <c r="M1381" s="141" t="s">
        <v>34</v>
      </c>
      <c r="N1381" s="142" t="s">
        <v>49</v>
      </c>
      <c r="P1381" s="143">
        <f>O1381*H1381</f>
        <v>0</v>
      </c>
      <c r="Q1381" s="143">
        <v>1.5599999999999999E-2</v>
      </c>
      <c r="R1381" s="143">
        <f>Q1381*H1381</f>
        <v>4.6799999999999994E-2</v>
      </c>
      <c r="S1381" s="143">
        <v>0</v>
      </c>
      <c r="T1381" s="144">
        <f>S1381*H1381</f>
        <v>0</v>
      </c>
      <c r="AR1381" s="145" t="s">
        <v>270</v>
      </c>
      <c r="AT1381" s="145" t="s">
        <v>172</v>
      </c>
      <c r="AU1381" s="145" t="s">
        <v>89</v>
      </c>
      <c r="AY1381" s="19" t="s">
        <v>169</v>
      </c>
      <c r="BE1381" s="146">
        <f>IF(N1381="základní",J1381,0)</f>
        <v>0</v>
      </c>
      <c r="BF1381" s="146">
        <f>IF(N1381="snížená",J1381,0)</f>
        <v>0</v>
      </c>
      <c r="BG1381" s="146">
        <f>IF(N1381="zákl. přenesená",J1381,0)</f>
        <v>0</v>
      </c>
      <c r="BH1381" s="146">
        <f>IF(N1381="sníž. přenesená",J1381,0)</f>
        <v>0</v>
      </c>
      <c r="BI1381" s="146">
        <f>IF(N1381="nulová",J1381,0)</f>
        <v>0</v>
      </c>
      <c r="BJ1381" s="19" t="s">
        <v>83</v>
      </c>
      <c r="BK1381" s="146">
        <f>ROUND(I1381*H1381,2)</f>
        <v>0</v>
      </c>
      <c r="BL1381" s="19" t="s">
        <v>270</v>
      </c>
      <c r="BM1381" s="145" t="s">
        <v>1808</v>
      </c>
    </row>
    <row r="1382" spans="2:65" s="13" customFormat="1" ht="12">
      <c r="B1382" s="154"/>
      <c r="D1382" s="148" t="s">
        <v>179</v>
      </c>
      <c r="E1382" s="155" t="s">
        <v>34</v>
      </c>
      <c r="F1382" s="156" t="s">
        <v>95</v>
      </c>
      <c r="H1382" s="157">
        <v>3</v>
      </c>
      <c r="I1382" s="158"/>
      <c r="L1382" s="154"/>
      <c r="M1382" s="159"/>
      <c r="T1382" s="160"/>
      <c r="AT1382" s="155" t="s">
        <v>179</v>
      </c>
      <c r="AU1382" s="155" t="s">
        <v>89</v>
      </c>
      <c r="AV1382" s="13" t="s">
        <v>89</v>
      </c>
      <c r="AW1382" s="13" t="s">
        <v>39</v>
      </c>
      <c r="AX1382" s="13" t="s">
        <v>83</v>
      </c>
      <c r="AY1382" s="155" t="s">
        <v>169</v>
      </c>
    </row>
    <row r="1383" spans="2:65" s="1" customFormat="1" ht="37.75" customHeight="1">
      <c r="B1383" s="35"/>
      <c r="C1383" s="134" t="s">
        <v>966</v>
      </c>
      <c r="D1383" s="134" t="s">
        <v>172</v>
      </c>
      <c r="E1383" s="135" t="s">
        <v>1809</v>
      </c>
      <c r="F1383" s="136" t="s">
        <v>1810</v>
      </c>
      <c r="G1383" s="137" t="s">
        <v>189</v>
      </c>
      <c r="H1383" s="138">
        <v>41.69</v>
      </c>
      <c r="I1383" s="139"/>
      <c r="J1383" s="140">
        <f>ROUND(I1383*H1383,2)</f>
        <v>0</v>
      </c>
      <c r="K1383" s="136" t="s">
        <v>1736</v>
      </c>
      <c r="L1383" s="35"/>
      <c r="M1383" s="141" t="s">
        <v>34</v>
      </c>
      <c r="N1383" s="142" t="s">
        <v>49</v>
      </c>
      <c r="P1383" s="143">
        <f>O1383*H1383</f>
        <v>0</v>
      </c>
      <c r="Q1383" s="143">
        <v>2.3369999999999998E-2</v>
      </c>
      <c r="R1383" s="143">
        <f>Q1383*H1383</f>
        <v>0.97429529999999986</v>
      </c>
      <c r="S1383" s="143">
        <v>0</v>
      </c>
      <c r="T1383" s="144">
        <f>S1383*H1383</f>
        <v>0</v>
      </c>
      <c r="AR1383" s="145" t="s">
        <v>270</v>
      </c>
      <c r="AT1383" s="145" t="s">
        <v>172</v>
      </c>
      <c r="AU1383" s="145" t="s">
        <v>89</v>
      </c>
      <c r="AY1383" s="19" t="s">
        <v>169</v>
      </c>
      <c r="BE1383" s="146">
        <f>IF(N1383="základní",J1383,0)</f>
        <v>0</v>
      </c>
      <c r="BF1383" s="146">
        <f>IF(N1383="snížená",J1383,0)</f>
        <v>0</v>
      </c>
      <c r="BG1383" s="146">
        <f>IF(N1383="zákl. přenesená",J1383,0)</f>
        <v>0</v>
      </c>
      <c r="BH1383" s="146">
        <f>IF(N1383="sníž. přenesená",J1383,0)</f>
        <v>0</v>
      </c>
      <c r="BI1383" s="146">
        <f>IF(N1383="nulová",J1383,0)</f>
        <v>0</v>
      </c>
      <c r="BJ1383" s="19" t="s">
        <v>83</v>
      </c>
      <c r="BK1383" s="146">
        <f>ROUND(I1383*H1383,2)</f>
        <v>0</v>
      </c>
      <c r="BL1383" s="19" t="s">
        <v>270</v>
      </c>
      <c r="BM1383" s="145" t="s">
        <v>1811</v>
      </c>
    </row>
    <row r="1384" spans="2:65" s="1" customFormat="1" ht="37.75" customHeight="1">
      <c r="B1384" s="35"/>
      <c r="C1384" s="134" t="s">
        <v>1812</v>
      </c>
      <c r="D1384" s="134" t="s">
        <v>172</v>
      </c>
      <c r="E1384" s="135" t="s">
        <v>1813</v>
      </c>
      <c r="F1384" s="136" t="s">
        <v>1814</v>
      </c>
      <c r="G1384" s="137" t="s">
        <v>175</v>
      </c>
      <c r="H1384" s="138">
        <v>618</v>
      </c>
      <c r="I1384" s="139"/>
      <c r="J1384" s="140">
        <f>ROUND(I1384*H1384,2)</f>
        <v>0</v>
      </c>
      <c r="K1384" s="136" t="s">
        <v>204</v>
      </c>
      <c r="L1384" s="35"/>
      <c r="M1384" s="141" t="s">
        <v>34</v>
      </c>
      <c r="N1384" s="142" t="s">
        <v>49</v>
      </c>
      <c r="P1384" s="143">
        <f>O1384*H1384</f>
        <v>0</v>
      </c>
      <c r="Q1384" s="143">
        <v>1.423E-2</v>
      </c>
      <c r="R1384" s="143">
        <f>Q1384*H1384</f>
        <v>8.7941400000000005</v>
      </c>
      <c r="S1384" s="143">
        <v>0</v>
      </c>
      <c r="T1384" s="144">
        <f>S1384*H1384</f>
        <v>0</v>
      </c>
      <c r="AR1384" s="145" t="s">
        <v>270</v>
      </c>
      <c r="AT1384" s="145" t="s">
        <v>172</v>
      </c>
      <c r="AU1384" s="145" t="s">
        <v>89</v>
      </c>
      <c r="AY1384" s="19" t="s">
        <v>169</v>
      </c>
      <c r="BE1384" s="146">
        <f>IF(N1384="základní",J1384,0)</f>
        <v>0</v>
      </c>
      <c r="BF1384" s="146">
        <f>IF(N1384="snížená",J1384,0)</f>
        <v>0</v>
      </c>
      <c r="BG1384" s="146">
        <f>IF(N1384="zákl. přenesená",J1384,0)</f>
        <v>0</v>
      </c>
      <c r="BH1384" s="146">
        <f>IF(N1384="sníž. přenesená",J1384,0)</f>
        <v>0</v>
      </c>
      <c r="BI1384" s="146">
        <f>IF(N1384="nulová",J1384,0)</f>
        <v>0</v>
      </c>
      <c r="BJ1384" s="19" t="s">
        <v>83</v>
      </c>
      <c r="BK1384" s="146">
        <f>ROUND(I1384*H1384,2)</f>
        <v>0</v>
      </c>
      <c r="BL1384" s="19" t="s">
        <v>270</v>
      </c>
      <c r="BM1384" s="145" t="s">
        <v>1815</v>
      </c>
    </row>
    <row r="1385" spans="2:65" s="1" customFormat="1" ht="11">
      <c r="B1385" s="35"/>
      <c r="D1385" s="168" t="s">
        <v>206</v>
      </c>
      <c r="F1385" s="169" t="s">
        <v>1816</v>
      </c>
      <c r="I1385" s="170"/>
      <c r="L1385" s="35"/>
      <c r="M1385" s="171"/>
      <c r="T1385" s="56"/>
      <c r="AT1385" s="19" t="s">
        <v>206</v>
      </c>
      <c r="AU1385" s="19" t="s">
        <v>89</v>
      </c>
    </row>
    <row r="1386" spans="2:65" s="12" customFormat="1" ht="12">
      <c r="B1386" s="147"/>
      <c r="D1386" s="148" t="s">
        <v>179</v>
      </c>
      <c r="E1386" s="149" t="s">
        <v>34</v>
      </c>
      <c r="F1386" s="150" t="s">
        <v>1817</v>
      </c>
      <c r="H1386" s="149" t="s">
        <v>34</v>
      </c>
      <c r="I1386" s="151"/>
      <c r="L1386" s="147"/>
      <c r="M1386" s="152"/>
      <c r="T1386" s="153"/>
      <c r="AT1386" s="149" t="s">
        <v>179</v>
      </c>
      <c r="AU1386" s="149" t="s">
        <v>89</v>
      </c>
      <c r="AV1386" s="12" t="s">
        <v>83</v>
      </c>
      <c r="AW1386" s="12" t="s">
        <v>39</v>
      </c>
      <c r="AX1386" s="12" t="s">
        <v>78</v>
      </c>
      <c r="AY1386" s="149" t="s">
        <v>169</v>
      </c>
    </row>
    <row r="1387" spans="2:65" s="13" customFormat="1" ht="12">
      <c r="B1387" s="154"/>
      <c r="D1387" s="148" t="s">
        <v>179</v>
      </c>
      <c r="E1387" s="155" t="s">
        <v>34</v>
      </c>
      <c r="F1387" s="156" t="s">
        <v>1818</v>
      </c>
      <c r="H1387" s="157">
        <v>618</v>
      </c>
      <c r="I1387" s="158"/>
      <c r="L1387" s="154"/>
      <c r="M1387" s="159"/>
      <c r="T1387" s="160"/>
      <c r="AT1387" s="155" t="s">
        <v>179</v>
      </c>
      <c r="AU1387" s="155" t="s">
        <v>89</v>
      </c>
      <c r="AV1387" s="13" t="s">
        <v>89</v>
      </c>
      <c r="AW1387" s="13" t="s">
        <v>39</v>
      </c>
      <c r="AX1387" s="13" t="s">
        <v>83</v>
      </c>
      <c r="AY1387" s="155" t="s">
        <v>169</v>
      </c>
    </row>
    <row r="1388" spans="2:65" s="1" customFormat="1" ht="24.25" customHeight="1">
      <c r="B1388" s="35"/>
      <c r="C1388" s="134" t="s">
        <v>1819</v>
      </c>
      <c r="D1388" s="134" t="s">
        <v>172</v>
      </c>
      <c r="E1388" s="135" t="s">
        <v>1820</v>
      </c>
      <c r="F1388" s="136" t="s">
        <v>1821</v>
      </c>
      <c r="G1388" s="137" t="s">
        <v>175</v>
      </c>
      <c r="H1388" s="138">
        <v>135.4</v>
      </c>
      <c r="I1388" s="139"/>
      <c r="J1388" s="140">
        <f>ROUND(I1388*H1388,2)</f>
        <v>0</v>
      </c>
      <c r="K1388" s="136" t="s">
        <v>204</v>
      </c>
      <c r="L1388" s="35"/>
      <c r="M1388" s="141" t="s">
        <v>34</v>
      </c>
      <c r="N1388" s="142" t="s">
        <v>49</v>
      </c>
      <c r="P1388" s="143">
        <f>O1388*H1388</f>
        <v>0</v>
      </c>
      <c r="Q1388" s="143">
        <v>3.1320000000000001E-2</v>
      </c>
      <c r="R1388" s="143">
        <f>Q1388*H1388</f>
        <v>4.2407279999999998</v>
      </c>
      <c r="S1388" s="143">
        <v>0</v>
      </c>
      <c r="T1388" s="144">
        <f>S1388*H1388</f>
        <v>0</v>
      </c>
      <c r="AR1388" s="145" t="s">
        <v>270</v>
      </c>
      <c r="AT1388" s="145" t="s">
        <v>172</v>
      </c>
      <c r="AU1388" s="145" t="s">
        <v>89</v>
      </c>
      <c r="AY1388" s="19" t="s">
        <v>169</v>
      </c>
      <c r="BE1388" s="146">
        <f>IF(N1388="základní",J1388,0)</f>
        <v>0</v>
      </c>
      <c r="BF1388" s="146">
        <f>IF(N1388="snížená",J1388,0)</f>
        <v>0</v>
      </c>
      <c r="BG1388" s="146">
        <f>IF(N1388="zákl. přenesená",J1388,0)</f>
        <v>0</v>
      </c>
      <c r="BH1388" s="146">
        <f>IF(N1388="sníž. přenesená",J1388,0)</f>
        <v>0</v>
      </c>
      <c r="BI1388" s="146">
        <f>IF(N1388="nulová",J1388,0)</f>
        <v>0</v>
      </c>
      <c r="BJ1388" s="19" t="s">
        <v>83</v>
      </c>
      <c r="BK1388" s="146">
        <f>ROUND(I1388*H1388,2)</f>
        <v>0</v>
      </c>
      <c r="BL1388" s="19" t="s">
        <v>270</v>
      </c>
      <c r="BM1388" s="145" t="s">
        <v>1822</v>
      </c>
    </row>
    <row r="1389" spans="2:65" s="1" customFormat="1" ht="11">
      <c r="B1389" s="35"/>
      <c r="D1389" s="168" t="s">
        <v>206</v>
      </c>
      <c r="F1389" s="169" t="s">
        <v>1823</v>
      </c>
      <c r="I1389" s="170"/>
      <c r="L1389" s="35"/>
      <c r="M1389" s="171"/>
      <c r="T1389" s="56"/>
      <c r="AT1389" s="19" t="s">
        <v>206</v>
      </c>
      <c r="AU1389" s="19" t="s">
        <v>89</v>
      </c>
    </row>
    <row r="1390" spans="2:65" s="12" customFormat="1" ht="12">
      <c r="B1390" s="147"/>
      <c r="D1390" s="148" t="s">
        <v>179</v>
      </c>
      <c r="E1390" s="149" t="s">
        <v>34</v>
      </c>
      <c r="F1390" s="150" t="s">
        <v>1824</v>
      </c>
      <c r="H1390" s="149" t="s">
        <v>34</v>
      </c>
      <c r="I1390" s="151"/>
      <c r="L1390" s="147"/>
      <c r="M1390" s="152"/>
      <c r="T1390" s="153"/>
      <c r="AT1390" s="149" t="s">
        <v>179</v>
      </c>
      <c r="AU1390" s="149" t="s">
        <v>89</v>
      </c>
      <c r="AV1390" s="12" t="s">
        <v>83</v>
      </c>
      <c r="AW1390" s="12" t="s">
        <v>39</v>
      </c>
      <c r="AX1390" s="12" t="s">
        <v>78</v>
      </c>
      <c r="AY1390" s="149" t="s">
        <v>169</v>
      </c>
    </row>
    <row r="1391" spans="2:65" s="13" customFormat="1" ht="12">
      <c r="B1391" s="154"/>
      <c r="D1391" s="148" t="s">
        <v>179</v>
      </c>
      <c r="E1391" s="155" t="s">
        <v>34</v>
      </c>
      <c r="F1391" s="156" t="s">
        <v>1825</v>
      </c>
      <c r="H1391" s="157">
        <v>135.4</v>
      </c>
      <c r="I1391" s="158"/>
      <c r="L1391" s="154"/>
      <c r="M1391" s="159"/>
      <c r="T1391" s="160"/>
      <c r="AT1391" s="155" t="s">
        <v>179</v>
      </c>
      <c r="AU1391" s="155" t="s">
        <v>89</v>
      </c>
      <c r="AV1391" s="13" t="s">
        <v>89</v>
      </c>
      <c r="AW1391" s="13" t="s">
        <v>39</v>
      </c>
      <c r="AX1391" s="13" t="s">
        <v>78</v>
      </c>
      <c r="AY1391" s="155" t="s">
        <v>169</v>
      </c>
    </row>
    <row r="1392" spans="2:65" s="14" customFormat="1" ht="12">
      <c r="B1392" s="161"/>
      <c r="D1392" s="148" t="s">
        <v>179</v>
      </c>
      <c r="E1392" s="162" t="s">
        <v>34</v>
      </c>
      <c r="F1392" s="163" t="s">
        <v>195</v>
      </c>
      <c r="H1392" s="164">
        <v>135.4</v>
      </c>
      <c r="I1392" s="165"/>
      <c r="L1392" s="161"/>
      <c r="M1392" s="166"/>
      <c r="T1392" s="167"/>
      <c r="AT1392" s="162" t="s">
        <v>179</v>
      </c>
      <c r="AU1392" s="162" t="s">
        <v>89</v>
      </c>
      <c r="AV1392" s="14" t="s">
        <v>177</v>
      </c>
      <c r="AW1392" s="14" t="s">
        <v>39</v>
      </c>
      <c r="AX1392" s="14" t="s">
        <v>83</v>
      </c>
      <c r="AY1392" s="162" t="s">
        <v>169</v>
      </c>
    </row>
    <row r="1393" spans="2:65" s="1" customFormat="1" ht="37.75" customHeight="1">
      <c r="B1393" s="35"/>
      <c r="C1393" s="134" t="s">
        <v>1826</v>
      </c>
      <c r="D1393" s="134" t="s">
        <v>172</v>
      </c>
      <c r="E1393" s="135" t="s">
        <v>1827</v>
      </c>
      <c r="F1393" s="136" t="s">
        <v>1828</v>
      </c>
      <c r="G1393" s="137" t="s">
        <v>175</v>
      </c>
      <c r="H1393" s="138">
        <v>277.39999999999998</v>
      </c>
      <c r="I1393" s="139"/>
      <c r="J1393" s="140">
        <f>ROUND(I1393*H1393,2)</f>
        <v>0</v>
      </c>
      <c r="K1393" s="136" t="s">
        <v>1736</v>
      </c>
      <c r="L1393" s="35"/>
      <c r="M1393" s="141" t="s">
        <v>34</v>
      </c>
      <c r="N1393" s="142" t="s">
        <v>49</v>
      </c>
      <c r="P1393" s="143">
        <f>O1393*H1393</f>
        <v>0</v>
      </c>
      <c r="Q1393" s="143">
        <v>0</v>
      </c>
      <c r="R1393" s="143">
        <f>Q1393*H1393</f>
        <v>0</v>
      </c>
      <c r="S1393" s="143">
        <v>1.5740000000000001E-2</v>
      </c>
      <c r="T1393" s="144">
        <f>S1393*H1393</f>
        <v>4.366276</v>
      </c>
      <c r="AR1393" s="145" t="s">
        <v>270</v>
      </c>
      <c r="AT1393" s="145" t="s">
        <v>172</v>
      </c>
      <c r="AU1393" s="145" t="s">
        <v>89</v>
      </c>
      <c r="AY1393" s="19" t="s">
        <v>169</v>
      </c>
      <c r="BE1393" s="146">
        <f>IF(N1393="základní",J1393,0)</f>
        <v>0</v>
      </c>
      <c r="BF1393" s="146">
        <f>IF(N1393="snížená",J1393,0)</f>
        <v>0</v>
      </c>
      <c r="BG1393" s="146">
        <f>IF(N1393="zákl. přenesená",J1393,0)</f>
        <v>0</v>
      </c>
      <c r="BH1393" s="146">
        <f>IF(N1393="sníž. přenesená",J1393,0)</f>
        <v>0</v>
      </c>
      <c r="BI1393" s="146">
        <f>IF(N1393="nulová",J1393,0)</f>
        <v>0</v>
      </c>
      <c r="BJ1393" s="19" t="s">
        <v>83</v>
      </c>
      <c r="BK1393" s="146">
        <f>ROUND(I1393*H1393,2)</f>
        <v>0</v>
      </c>
      <c r="BL1393" s="19" t="s">
        <v>270</v>
      </c>
      <c r="BM1393" s="145" t="s">
        <v>1829</v>
      </c>
    </row>
    <row r="1394" spans="2:65" s="12" customFormat="1" ht="12">
      <c r="B1394" s="147"/>
      <c r="D1394" s="148" t="s">
        <v>179</v>
      </c>
      <c r="E1394" s="149" t="s">
        <v>34</v>
      </c>
      <c r="F1394" s="150" t="s">
        <v>1830</v>
      </c>
      <c r="H1394" s="149" t="s">
        <v>34</v>
      </c>
      <c r="I1394" s="151"/>
      <c r="L1394" s="147"/>
      <c r="M1394" s="152"/>
      <c r="T1394" s="153"/>
      <c r="AT1394" s="149" t="s">
        <v>179</v>
      </c>
      <c r="AU1394" s="149" t="s">
        <v>89</v>
      </c>
      <c r="AV1394" s="12" t="s">
        <v>83</v>
      </c>
      <c r="AW1394" s="12" t="s">
        <v>39</v>
      </c>
      <c r="AX1394" s="12" t="s">
        <v>78</v>
      </c>
      <c r="AY1394" s="149" t="s">
        <v>169</v>
      </c>
    </row>
    <row r="1395" spans="2:65" s="13" customFormat="1" ht="12">
      <c r="B1395" s="154"/>
      <c r="D1395" s="148" t="s">
        <v>179</v>
      </c>
      <c r="E1395" s="155" t="s">
        <v>34</v>
      </c>
      <c r="F1395" s="156" t="s">
        <v>1831</v>
      </c>
      <c r="H1395" s="157">
        <v>277.39999999999998</v>
      </c>
      <c r="I1395" s="158"/>
      <c r="L1395" s="154"/>
      <c r="M1395" s="159"/>
      <c r="T1395" s="160"/>
      <c r="AT1395" s="155" t="s">
        <v>179</v>
      </c>
      <c r="AU1395" s="155" t="s">
        <v>89</v>
      </c>
      <c r="AV1395" s="13" t="s">
        <v>89</v>
      </c>
      <c r="AW1395" s="13" t="s">
        <v>39</v>
      </c>
      <c r="AX1395" s="13" t="s">
        <v>78</v>
      </c>
      <c r="AY1395" s="155" t="s">
        <v>169</v>
      </c>
    </row>
    <row r="1396" spans="2:65" s="14" customFormat="1" ht="12">
      <c r="B1396" s="161"/>
      <c r="D1396" s="148" t="s">
        <v>179</v>
      </c>
      <c r="E1396" s="162" t="s">
        <v>34</v>
      </c>
      <c r="F1396" s="163" t="s">
        <v>195</v>
      </c>
      <c r="H1396" s="164">
        <v>277.39999999999998</v>
      </c>
      <c r="I1396" s="165"/>
      <c r="L1396" s="161"/>
      <c r="M1396" s="166"/>
      <c r="T1396" s="167"/>
      <c r="AT1396" s="162" t="s">
        <v>179</v>
      </c>
      <c r="AU1396" s="162" t="s">
        <v>89</v>
      </c>
      <c r="AV1396" s="14" t="s">
        <v>177</v>
      </c>
      <c r="AW1396" s="14" t="s">
        <v>39</v>
      </c>
      <c r="AX1396" s="14" t="s">
        <v>83</v>
      </c>
      <c r="AY1396" s="162" t="s">
        <v>169</v>
      </c>
    </row>
    <row r="1397" spans="2:65" s="1" customFormat="1" ht="44.25" customHeight="1">
      <c r="B1397" s="35"/>
      <c r="C1397" s="134" t="s">
        <v>1832</v>
      </c>
      <c r="D1397" s="134" t="s">
        <v>172</v>
      </c>
      <c r="E1397" s="135" t="s">
        <v>1833</v>
      </c>
      <c r="F1397" s="136" t="s">
        <v>1834</v>
      </c>
      <c r="G1397" s="137" t="s">
        <v>175</v>
      </c>
      <c r="H1397" s="138">
        <v>53.2</v>
      </c>
      <c r="I1397" s="139"/>
      <c r="J1397" s="140">
        <f>ROUND(I1397*H1397,2)</f>
        <v>0</v>
      </c>
      <c r="K1397" s="136" t="s">
        <v>1736</v>
      </c>
      <c r="L1397" s="35"/>
      <c r="M1397" s="141" t="s">
        <v>34</v>
      </c>
      <c r="N1397" s="142" t="s">
        <v>49</v>
      </c>
      <c r="P1397" s="143">
        <f>O1397*H1397</f>
        <v>0</v>
      </c>
      <c r="Q1397" s="143">
        <v>2.3099999999999999E-2</v>
      </c>
      <c r="R1397" s="143">
        <f>Q1397*H1397</f>
        <v>1.22892</v>
      </c>
      <c r="S1397" s="143">
        <v>0</v>
      </c>
      <c r="T1397" s="144">
        <f>S1397*H1397</f>
        <v>0</v>
      </c>
      <c r="AR1397" s="145" t="s">
        <v>270</v>
      </c>
      <c r="AT1397" s="145" t="s">
        <v>172</v>
      </c>
      <c r="AU1397" s="145" t="s">
        <v>89</v>
      </c>
      <c r="AY1397" s="19" t="s">
        <v>169</v>
      </c>
      <c r="BE1397" s="146">
        <f>IF(N1397="základní",J1397,0)</f>
        <v>0</v>
      </c>
      <c r="BF1397" s="146">
        <f>IF(N1397="snížená",J1397,0)</f>
        <v>0</v>
      </c>
      <c r="BG1397" s="146">
        <f>IF(N1397="zákl. přenesená",J1397,0)</f>
        <v>0</v>
      </c>
      <c r="BH1397" s="146">
        <f>IF(N1397="sníž. přenesená",J1397,0)</f>
        <v>0</v>
      </c>
      <c r="BI1397" s="146">
        <f>IF(N1397="nulová",J1397,0)</f>
        <v>0</v>
      </c>
      <c r="BJ1397" s="19" t="s">
        <v>83</v>
      </c>
      <c r="BK1397" s="146">
        <f>ROUND(I1397*H1397,2)</f>
        <v>0</v>
      </c>
      <c r="BL1397" s="19" t="s">
        <v>270</v>
      </c>
      <c r="BM1397" s="145" t="s">
        <v>1835</v>
      </c>
    </row>
    <row r="1398" spans="2:65" s="12" customFormat="1" ht="12">
      <c r="B1398" s="147"/>
      <c r="D1398" s="148" t="s">
        <v>179</v>
      </c>
      <c r="E1398" s="149" t="s">
        <v>34</v>
      </c>
      <c r="F1398" s="150" t="s">
        <v>1836</v>
      </c>
      <c r="H1398" s="149" t="s">
        <v>34</v>
      </c>
      <c r="I1398" s="151"/>
      <c r="L1398" s="147"/>
      <c r="M1398" s="152"/>
      <c r="T1398" s="153"/>
      <c r="AT1398" s="149" t="s">
        <v>179</v>
      </c>
      <c r="AU1398" s="149" t="s">
        <v>89</v>
      </c>
      <c r="AV1398" s="12" t="s">
        <v>83</v>
      </c>
      <c r="AW1398" s="12" t="s">
        <v>39</v>
      </c>
      <c r="AX1398" s="12" t="s">
        <v>78</v>
      </c>
      <c r="AY1398" s="149" t="s">
        <v>169</v>
      </c>
    </row>
    <row r="1399" spans="2:65" s="13" customFormat="1" ht="12">
      <c r="B1399" s="154"/>
      <c r="D1399" s="148" t="s">
        <v>179</v>
      </c>
      <c r="E1399" s="155" t="s">
        <v>34</v>
      </c>
      <c r="F1399" s="156" t="s">
        <v>1837</v>
      </c>
      <c r="H1399" s="157">
        <v>53.2</v>
      </c>
      <c r="I1399" s="158"/>
      <c r="L1399" s="154"/>
      <c r="M1399" s="159"/>
      <c r="T1399" s="160"/>
      <c r="AT1399" s="155" t="s">
        <v>179</v>
      </c>
      <c r="AU1399" s="155" t="s">
        <v>89</v>
      </c>
      <c r="AV1399" s="13" t="s">
        <v>89</v>
      </c>
      <c r="AW1399" s="13" t="s">
        <v>39</v>
      </c>
      <c r="AX1399" s="13" t="s">
        <v>83</v>
      </c>
      <c r="AY1399" s="155" t="s">
        <v>169</v>
      </c>
    </row>
    <row r="1400" spans="2:65" s="1" customFormat="1" ht="24.25" customHeight="1">
      <c r="B1400" s="35"/>
      <c r="C1400" s="134" t="s">
        <v>1838</v>
      </c>
      <c r="D1400" s="134" t="s">
        <v>172</v>
      </c>
      <c r="E1400" s="135" t="s">
        <v>1839</v>
      </c>
      <c r="F1400" s="136" t="s">
        <v>1840</v>
      </c>
      <c r="G1400" s="137" t="s">
        <v>189</v>
      </c>
      <c r="H1400" s="138">
        <v>4.6230000000000002</v>
      </c>
      <c r="I1400" s="139"/>
      <c r="J1400" s="140">
        <f>ROUND(I1400*H1400,2)</f>
        <v>0</v>
      </c>
      <c r="K1400" s="136" t="s">
        <v>1736</v>
      </c>
      <c r="L1400" s="35"/>
      <c r="M1400" s="141" t="s">
        <v>34</v>
      </c>
      <c r="N1400" s="142" t="s">
        <v>49</v>
      </c>
      <c r="P1400" s="143">
        <f>O1400*H1400</f>
        <v>0</v>
      </c>
      <c r="Q1400" s="143">
        <v>2.4469999999999999E-2</v>
      </c>
      <c r="R1400" s="143">
        <f>Q1400*H1400</f>
        <v>0.11312481000000001</v>
      </c>
      <c r="S1400" s="143">
        <v>0</v>
      </c>
      <c r="T1400" s="144">
        <f>S1400*H1400</f>
        <v>0</v>
      </c>
      <c r="AR1400" s="145" t="s">
        <v>270</v>
      </c>
      <c r="AT1400" s="145" t="s">
        <v>172</v>
      </c>
      <c r="AU1400" s="145" t="s">
        <v>89</v>
      </c>
      <c r="AY1400" s="19" t="s">
        <v>169</v>
      </c>
      <c r="BE1400" s="146">
        <f>IF(N1400="základní",J1400,0)</f>
        <v>0</v>
      </c>
      <c r="BF1400" s="146">
        <f>IF(N1400="snížená",J1400,0)</f>
        <v>0</v>
      </c>
      <c r="BG1400" s="146">
        <f>IF(N1400="zákl. přenesená",J1400,0)</f>
        <v>0</v>
      </c>
      <c r="BH1400" s="146">
        <f>IF(N1400="sníž. přenesená",J1400,0)</f>
        <v>0</v>
      </c>
      <c r="BI1400" s="146">
        <f>IF(N1400="nulová",J1400,0)</f>
        <v>0</v>
      </c>
      <c r="BJ1400" s="19" t="s">
        <v>83</v>
      </c>
      <c r="BK1400" s="146">
        <f>ROUND(I1400*H1400,2)</f>
        <v>0</v>
      </c>
      <c r="BL1400" s="19" t="s">
        <v>270</v>
      </c>
      <c r="BM1400" s="145" t="s">
        <v>1841</v>
      </c>
    </row>
    <row r="1401" spans="2:65" s="1" customFormat="1" ht="24.25" customHeight="1">
      <c r="B1401" s="35"/>
      <c r="C1401" s="134" t="s">
        <v>1842</v>
      </c>
      <c r="D1401" s="134" t="s">
        <v>172</v>
      </c>
      <c r="E1401" s="135" t="s">
        <v>1843</v>
      </c>
      <c r="F1401" s="136" t="s">
        <v>1844</v>
      </c>
      <c r="G1401" s="137" t="s">
        <v>175</v>
      </c>
      <c r="H1401" s="138">
        <v>618</v>
      </c>
      <c r="I1401" s="139"/>
      <c r="J1401" s="140">
        <f>ROUND(I1401*H1401,2)</f>
        <v>0</v>
      </c>
      <c r="K1401" s="136" t="s">
        <v>204</v>
      </c>
      <c r="L1401" s="35"/>
      <c r="M1401" s="141" t="s">
        <v>34</v>
      </c>
      <c r="N1401" s="142" t="s">
        <v>49</v>
      </c>
      <c r="P1401" s="143">
        <f>O1401*H1401</f>
        <v>0</v>
      </c>
      <c r="Q1401" s="143">
        <v>0</v>
      </c>
      <c r="R1401" s="143">
        <f>Q1401*H1401</f>
        <v>0</v>
      </c>
      <c r="S1401" s="143">
        <v>1.4E-2</v>
      </c>
      <c r="T1401" s="144">
        <f>S1401*H1401</f>
        <v>8.652000000000001</v>
      </c>
      <c r="AR1401" s="145" t="s">
        <v>270</v>
      </c>
      <c r="AT1401" s="145" t="s">
        <v>172</v>
      </c>
      <c r="AU1401" s="145" t="s">
        <v>89</v>
      </c>
      <c r="AY1401" s="19" t="s">
        <v>169</v>
      </c>
      <c r="BE1401" s="146">
        <f>IF(N1401="základní",J1401,0)</f>
        <v>0</v>
      </c>
      <c r="BF1401" s="146">
        <f>IF(N1401="snížená",J1401,0)</f>
        <v>0</v>
      </c>
      <c r="BG1401" s="146">
        <f>IF(N1401="zákl. přenesená",J1401,0)</f>
        <v>0</v>
      </c>
      <c r="BH1401" s="146">
        <f>IF(N1401="sníž. přenesená",J1401,0)</f>
        <v>0</v>
      </c>
      <c r="BI1401" s="146">
        <f>IF(N1401="nulová",J1401,0)</f>
        <v>0</v>
      </c>
      <c r="BJ1401" s="19" t="s">
        <v>83</v>
      </c>
      <c r="BK1401" s="146">
        <f>ROUND(I1401*H1401,2)</f>
        <v>0</v>
      </c>
      <c r="BL1401" s="19" t="s">
        <v>270</v>
      </c>
      <c r="BM1401" s="145" t="s">
        <v>1845</v>
      </c>
    </row>
    <row r="1402" spans="2:65" s="1" customFormat="1" ht="11">
      <c r="B1402" s="35"/>
      <c r="D1402" s="168" t="s">
        <v>206</v>
      </c>
      <c r="F1402" s="169" t="s">
        <v>1846</v>
      </c>
      <c r="I1402" s="170"/>
      <c r="L1402" s="35"/>
      <c r="M1402" s="171"/>
      <c r="T1402" s="56"/>
      <c r="AT1402" s="19" t="s">
        <v>206</v>
      </c>
      <c r="AU1402" s="19" t="s">
        <v>89</v>
      </c>
    </row>
    <row r="1403" spans="2:65" s="1" customFormat="1" ht="33" customHeight="1">
      <c r="B1403" s="35"/>
      <c r="C1403" s="134" t="s">
        <v>1847</v>
      </c>
      <c r="D1403" s="134" t="s">
        <v>172</v>
      </c>
      <c r="E1403" s="135" t="s">
        <v>1848</v>
      </c>
      <c r="F1403" s="136" t="s">
        <v>1849</v>
      </c>
      <c r="G1403" s="137" t="s">
        <v>175</v>
      </c>
      <c r="H1403" s="138">
        <v>618</v>
      </c>
      <c r="I1403" s="139"/>
      <c r="J1403" s="140">
        <f>ROUND(I1403*H1403,2)</f>
        <v>0</v>
      </c>
      <c r="K1403" s="136" t="s">
        <v>204</v>
      </c>
      <c r="L1403" s="35"/>
      <c r="M1403" s="141" t="s">
        <v>34</v>
      </c>
      <c r="N1403" s="142" t="s">
        <v>49</v>
      </c>
      <c r="P1403" s="143">
        <f>O1403*H1403</f>
        <v>0</v>
      </c>
      <c r="Q1403" s="143">
        <v>0</v>
      </c>
      <c r="R1403" s="143">
        <f>Q1403*H1403</f>
        <v>0</v>
      </c>
      <c r="S1403" s="143">
        <v>1.4E-2</v>
      </c>
      <c r="T1403" s="144">
        <f>S1403*H1403</f>
        <v>8.652000000000001</v>
      </c>
      <c r="AR1403" s="145" t="s">
        <v>270</v>
      </c>
      <c r="AT1403" s="145" t="s">
        <v>172</v>
      </c>
      <c r="AU1403" s="145" t="s">
        <v>89</v>
      </c>
      <c r="AY1403" s="19" t="s">
        <v>169</v>
      </c>
      <c r="BE1403" s="146">
        <f>IF(N1403="základní",J1403,0)</f>
        <v>0</v>
      </c>
      <c r="BF1403" s="146">
        <f>IF(N1403="snížená",J1403,0)</f>
        <v>0</v>
      </c>
      <c r="BG1403" s="146">
        <f>IF(N1403="zákl. přenesená",J1403,0)</f>
        <v>0</v>
      </c>
      <c r="BH1403" s="146">
        <f>IF(N1403="sníž. přenesená",J1403,0)</f>
        <v>0</v>
      </c>
      <c r="BI1403" s="146">
        <f>IF(N1403="nulová",J1403,0)</f>
        <v>0</v>
      </c>
      <c r="BJ1403" s="19" t="s">
        <v>83</v>
      </c>
      <c r="BK1403" s="146">
        <f>ROUND(I1403*H1403,2)</f>
        <v>0</v>
      </c>
      <c r="BL1403" s="19" t="s">
        <v>270</v>
      </c>
      <c r="BM1403" s="145" t="s">
        <v>1850</v>
      </c>
    </row>
    <row r="1404" spans="2:65" s="1" customFormat="1" ht="11">
      <c r="B1404" s="35"/>
      <c r="D1404" s="168" t="s">
        <v>206</v>
      </c>
      <c r="F1404" s="169" t="s">
        <v>1851</v>
      </c>
      <c r="I1404" s="170"/>
      <c r="L1404" s="35"/>
      <c r="M1404" s="171"/>
      <c r="T1404" s="56"/>
      <c r="AT1404" s="19" t="s">
        <v>206</v>
      </c>
      <c r="AU1404" s="19" t="s">
        <v>89</v>
      </c>
    </row>
    <row r="1405" spans="2:65" s="1" customFormat="1" ht="24.25" customHeight="1">
      <c r="B1405" s="35"/>
      <c r="C1405" s="134" t="s">
        <v>1852</v>
      </c>
      <c r="D1405" s="134" t="s">
        <v>172</v>
      </c>
      <c r="E1405" s="135" t="s">
        <v>1853</v>
      </c>
      <c r="F1405" s="136" t="s">
        <v>1854</v>
      </c>
      <c r="G1405" s="137" t="s">
        <v>434</v>
      </c>
      <c r="H1405" s="138">
        <v>325</v>
      </c>
      <c r="I1405" s="139"/>
      <c r="J1405" s="140">
        <f>ROUND(I1405*H1405,2)</f>
        <v>0</v>
      </c>
      <c r="K1405" s="136" t="s">
        <v>204</v>
      </c>
      <c r="L1405" s="35"/>
      <c r="M1405" s="141" t="s">
        <v>34</v>
      </c>
      <c r="N1405" s="142" t="s">
        <v>49</v>
      </c>
      <c r="P1405" s="143">
        <f>O1405*H1405</f>
        <v>0</v>
      </c>
      <c r="Q1405" s="143">
        <v>0</v>
      </c>
      <c r="R1405" s="143">
        <f>Q1405*H1405</f>
        <v>0</v>
      </c>
      <c r="S1405" s="143">
        <v>1.7000000000000001E-2</v>
      </c>
      <c r="T1405" s="144">
        <f>S1405*H1405</f>
        <v>5.5250000000000004</v>
      </c>
      <c r="AR1405" s="145" t="s">
        <v>270</v>
      </c>
      <c r="AT1405" s="145" t="s">
        <v>172</v>
      </c>
      <c r="AU1405" s="145" t="s">
        <v>89</v>
      </c>
      <c r="AY1405" s="19" t="s">
        <v>169</v>
      </c>
      <c r="BE1405" s="146">
        <f>IF(N1405="základní",J1405,0)</f>
        <v>0</v>
      </c>
      <c r="BF1405" s="146">
        <f>IF(N1405="snížená",J1405,0)</f>
        <v>0</v>
      </c>
      <c r="BG1405" s="146">
        <f>IF(N1405="zákl. přenesená",J1405,0)</f>
        <v>0</v>
      </c>
      <c r="BH1405" s="146">
        <f>IF(N1405="sníž. přenesená",J1405,0)</f>
        <v>0</v>
      </c>
      <c r="BI1405" s="146">
        <f>IF(N1405="nulová",J1405,0)</f>
        <v>0</v>
      </c>
      <c r="BJ1405" s="19" t="s">
        <v>83</v>
      </c>
      <c r="BK1405" s="146">
        <f>ROUND(I1405*H1405,2)</f>
        <v>0</v>
      </c>
      <c r="BL1405" s="19" t="s">
        <v>270</v>
      </c>
      <c r="BM1405" s="145" t="s">
        <v>1855</v>
      </c>
    </row>
    <row r="1406" spans="2:65" s="1" customFormat="1" ht="11">
      <c r="B1406" s="35"/>
      <c r="D1406" s="168" t="s">
        <v>206</v>
      </c>
      <c r="F1406" s="169" t="s">
        <v>1856</v>
      </c>
      <c r="I1406" s="170"/>
      <c r="L1406" s="35"/>
      <c r="M1406" s="171"/>
      <c r="T1406" s="56"/>
      <c r="AT1406" s="19" t="s">
        <v>206</v>
      </c>
      <c r="AU1406" s="19" t="s">
        <v>89</v>
      </c>
    </row>
    <row r="1407" spans="2:65" s="1" customFormat="1" ht="33" customHeight="1">
      <c r="B1407" s="35"/>
      <c r="C1407" s="134" t="s">
        <v>1857</v>
      </c>
      <c r="D1407" s="134" t="s">
        <v>172</v>
      </c>
      <c r="E1407" s="135" t="s">
        <v>1858</v>
      </c>
      <c r="F1407" s="136" t="s">
        <v>1859</v>
      </c>
      <c r="G1407" s="137" t="s">
        <v>175</v>
      </c>
      <c r="H1407" s="138">
        <v>9.8000000000000007</v>
      </c>
      <c r="I1407" s="139"/>
      <c r="J1407" s="140">
        <f>ROUND(I1407*H1407,2)</f>
        <v>0</v>
      </c>
      <c r="K1407" s="136" t="s">
        <v>1736</v>
      </c>
      <c r="L1407" s="35"/>
      <c r="M1407" s="141" t="s">
        <v>34</v>
      </c>
      <c r="N1407" s="142" t="s">
        <v>49</v>
      </c>
      <c r="P1407" s="143">
        <f>O1407*H1407</f>
        <v>0</v>
      </c>
      <c r="Q1407" s="143">
        <v>0</v>
      </c>
      <c r="R1407" s="143">
        <f>Q1407*H1407</f>
        <v>0</v>
      </c>
      <c r="S1407" s="143">
        <v>0</v>
      </c>
      <c r="T1407" s="144">
        <f>S1407*H1407</f>
        <v>0</v>
      </c>
      <c r="AR1407" s="145" t="s">
        <v>270</v>
      </c>
      <c r="AT1407" s="145" t="s">
        <v>172</v>
      </c>
      <c r="AU1407" s="145" t="s">
        <v>89</v>
      </c>
      <c r="AY1407" s="19" t="s">
        <v>169</v>
      </c>
      <c r="BE1407" s="146">
        <f>IF(N1407="základní",J1407,0)</f>
        <v>0</v>
      </c>
      <c r="BF1407" s="146">
        <f>IF(N1407="snížená",J1407,0)</f>
        <v>0</v>
      </c>
      <c r="BG1407" s="146">
        <f>IF(N1407="zákl. přenesená",J1407,0)</f>
        <v>0</v>
      </c>
      <c r="BH1407" s="146">
        <f>IF(N1407="sníž. přenesená",J1407,0)</f>
        <v>0</v>
      </c>
      <c r="BI1407" s="146">
        <f>IF(N1407="nulová",J1407,0)</f>
        <v>0</v>
      </c>
      <c r="BJ1407" s="19" t="s">
        <v>83</v>
      </c>
      <c r="BK1407" s="146">
        <f>ROUND(I1407*H1407,2)</f>
        <v>0</v>
      </c>
      <c r="BL1407" s="19" t="s">
        <v>270</v>
      </c>
      <c r="BM1407" s="145" t="s">
        <v>1860</v>
      </c>
    </row>
    <row r="1408" spans="2:65" s="1" customFormat="1" ht="16.5" customHeight="1">
      <c r="B1408" s="35"/>
      <c r="C1408" s="172" t="s">
        <v>1861</v>
      </c>
      <c r="D1408" s="172" t="s">
        <v>288</v>
      </c>
      <c r="E1408" s="173" t="s">
        <v>1862</v>
      </c>
      <c r="F1408" s="174" t="s">
        <v>1863</v>
      </c>
      <c r="G1408" s="175" t="s">
        <v>434</v>
      </c>
      <c r="H1408" s="176">
        <v>33.551000000000002</v>
      </c>
      <c r="I1408" s="177"/>
      <c r="J1408" s="178">
        <f>ROUND(I1408*H1408,2)</f>
        <v>0</v>
      </c>
      <c r="K1408" s="174" t="s">
        <v>1736</v>
      </c>
      <c r="L1408" s="179"/>
      <c r="M1408" s="180" t="s">
        <v>34</v>
      </c>
      <c r="N1408" s="181" t="s">
        <v>49</v>
      </c>
      <c r="P1408" s="143">
        <f>O1408*H1408</f>
        <v>0</v>
      </c>
      <c r="Q1408" s="143">
        <v>3.15E-3</v>
      </c>
      <c r="R1408" s="143">
        <f>Q1408*H1408</f>
        <v>0.10568565000000001</v>
      </c>
      <c r="S1408" s="143">
        <v>0</v>
      </c>
      <c r="T1408" s="144">
        <f>S1408*H1408</f>
        <v>0</v>
      </c>
      <c r="AR1408" s="145" t="s">
        <v>381</v>
      </c>
      <c r="AT1408" s="145" t="s">
        <v>288</v>
      </c>
      <c r="AU1408" s="145" t="s">
        <v>89</v>
      </c>
      <c r="AY1408" s="19" t="s">
        <v>169</v>
      </c>
      <c r="BE1408" s="146">
        <f>IF(N1408="základní",J1408,0)</f>
        <v>0</v>
      </c>
      <c r="BF1408" s="146">
        <f>IF(N1408="snížená",J1408,0)</f>
        <v>0</v>
      </c>
      <c r="BG1408" s="146">
        <f>IF(N1408="zákl. přenesená",J1408,0)</f>
        <v>0</v>
      </c>
      <c r="BH1408" s="146">
        <f>IF(N1408="sníž. přenesená",J1408,0)</f>
        <v>0</v>
      </c>
      <c r="BI1408" s="146">
        <f>IF(N1408="nulová",J1408,0)</f>
        <v>0</v>
      </c>
      <c r="BJ1408" s="19" t="s">
        <v>83</v>
      </c>
      <c r="BK1408" s="146">
        <f>ROUND(I1408*H1408,2)</f>
        <v>0</v>
      </c>
      <c r="BL1408" s="19" t="s">
        <v>270</v>
      </c>
      <c r="BM1408" s="145" t="s">
        <v>1864</v>
      </c>
    </row>
    <row r="1409" spans="2:65" s="13" customFormat="1" ht="12">
      <c r="B1409" s="154"/>
      <c r="D1409" s="148" t="s">
        <v>179</v>
      </c>
      <c r="E1409" s="155" t="s">
        <v>34</v>
      </c>
      <c r="F1409" s="156" t="s">
        <v>1865</v>
      </c>
      <c r="H1409" s="157">
        <v>33.551000000000002</v>
      </c>
      <c r="I1409" s="158"/>
      <c r="L1409" s="154"/>
      <c r="M1409" s="159"/>
      <c r="T1409" s="160"/>
      <c r="AT1409" s="155" t="s">
        <v>179</v>
      </c>
      <c r="AU1409" s="155" t="s">
        <v>89</v>
      </c>
      <c r="AV1409" s="13" t="s">
        <v>89</v>
      </c>
      <c r="AW1409" s="13" t="s">
        <v>39</v>
      </c>
      <c r="AX1409" s="13" t="s">
        <v>83</v>
      </c>
      <c r="AY1409" s="155" t="s">
        <v>169</v>
      </c>
    </row>
    <row r="1410" spans="2:65" s="1" customFormat="1" ht="37.75" customHeight="1">
      <c r="B1410" s="35"/>
      <c r="C1410" s="134" t="s">
        <v>1866</v>
      </c>
      <c r="D1410" s="134" t="s">
        <v>172</v>
      </c>
      <c r="E1410" s="135" t="s">
        <v>1867</v>
      </c>
      <c r="F1410" s="136" t="s">
        <v>1868</v>
      </c>
      <c r="G1410" s="137" t="s">
        <v>434</v>
      </c>
      <c r="H1410" s="138">
        <v>33.551000000000002</v>
      </c>
      <c r="I1410" s="139"/>
      <c r="J1410" s="140">
        <f>ROUND(I1410*H1410,2)</f>
        <v>0</v>
      </c>
      <c r="K1410" s="136" t="s">
        <v>1736</v>
      </c>
      <c r="L1410" s="35"/>
      <c r="M1410" s="141" t="s">
        <v>34</v>
      </c>
      <c r="N1410" s="142" t="s">
        <v>49</v>
      </c>
      <c r="P1410" s="143">
        <f>O1410*H1410</f>
        <v>0</v>
      </c>
      <c r="Q1410" s="143">
        <v>1.1999999999999999E-3</v>
      </c>
      <c r="R1410" s="143">
        <f>Q1410*H1410</f>
        <v>4.0261199999999997E-2</v>
      </c>
      <c r="S1410" s="143">
        <v>0</v>
      </c>
      <c r="T1410" s="144">
        <f>S1410*H1410</f>
        <v>0</v>
      </c>
      <c r="AR1410" s="145" t="s">
        <v>270</v>
      </c>
      <c r="AT1410" s="145" t="s">
        <v>172</v>
      </c>
      <c r="AU1410" s="145" t="s">
        <v>89</v>
      </c>
      <c r="AY1410" s="19" t="s">
        <v>169</v>
      </c>
      <c r="BE1410" s="146">
        <f>IF(N1410="základní",J1410,0)</f>
        <v>0</v>
      </c>
      <c r="BF1410" s="146">
        <f>IF(N1410="snížená",J1410,0)</f>
        <v>0</v>
      </c>
      <c r="BG1410" s="146">
        <f>IF(N1410="zákl. přenesená",J1410,0)</f>
        <v>0</v>
      </c>
      <c r="BH1410" s="146">
        <f>IF(N1410="sníž. přenesená",J1410,0)</f>
        <v>0</v>
      </c>
      <c r="BI1410" s="146">
        <f>IF(N1410="nulová",J1410,0)</f>
        <v>0</v>
      </c>
      <c r="BJ1410" s="19" t="s">
        <v>83</v>
      </c>
      <c r="BK1410" s="146">
        <f>ROUND(I1410*H1410,2)</f>
        <v>0</v>
      </c>
      <c r="BL1410" s="19" t="s">
        <v>270</v>
      </c>
      <c r="BM1410" s="145" t="s">
        <v>1869</v>
      </c>
    </row>
    <row r="1411" spans="2:65" s="1" customFormat="1" ht="16.5" customHeight="1">
      <c r="B1411" s="35"/>
      <c r="C1411" s="172" t="s">
        <v>1870</v>
      </c>
      <c r="D1411" s="172" t="s">
        <v>288</v>
      </c>
      <c r="E1411" s="173" t="s">
        <v>1871</v>
      </c>
      <c r="F1411" s="174" t="s">
        <v>1872</v>
      </c>
      <c r="G1411" s="175" t="s">
        <v>1873</v>
      </c>
      <c r="H1411" s="176">
        <v>4</v>
      </c>
      <c r="I1411" s="177"/>
      <c r="J1411" s="178">
        <f>ROUND(I1411*H1411,2)</f>
        <v>0</v>
      </c>
      <c r="K1411" s="174" t="s">
        <v>1736</v>
      </c>
      <c r="L1411" s="179"/>
      <c r="M1411" s="180" t="s">
        <v>34</v>
      </c>
      <c r="N1411" s="181" t="s">
        <v>49</v>
      </c>
      <c r="P1411" s="143">
        <f>O1411*H1411</f>
        <v>0</v>
      </c>
      <c r="Q1411" s="143">
        <v>1.2E-4</v>
      </c>
      <c r="R1411" s="143">
        <f>Q1411*H1411</f>
        <v>4.8000000000000001E-4</v>
      </c>
      <c r="S1411" s="143">
        <v>0</v>
      </c>
      <c r="T1411" s="144">
        <f>S1411*H1411</f>
        <v>0</v>
      </c>
      <c r="AR1411" s="145" t="s">
        <v>381</v>
      </c>
      <c r="AT1411" s="145" t="s">
        <v>288</v>
      </c>
      <c r="AU1411" s="145" t="s">
        <v>89</v>
      </c>
      <c r="AY1411" s="19" t="s">
        <v>169</v>
      </c>
      <c r="BE1411" s="146">
        <f>IF(N1411="základní",J1411,0)</f>
        <v>0</v>
      </c>
      <c r="BF1411" s="146">
        <f>IF(N1411="snížená",J1411,0)</f>
        <v>0</v>
      </c>
      <c r="BG1411" s="146">
        <f>IF(N1411="zákl. přenesená",J1411,0)</f>
        <v>0</v>
      </c>
      <c r="BH1411" s="146">
        <f>IF(N1411="sníž. přenesená",J1411,0)</f>
        <v>0</v>
      </c>
      <c r="BI1411" s="146">
        <f>IF(N1411="nulová",J1411,0)</f>
        <v>0</v>
      </c>
      <c r="BJ1411" s="19" t="s">
        <v>83</v>
      </c>
      <c r="BK1411" s="146">
        <f>ROUND(I1411*H1411,2)</f>
        <v>0</v>
      </c>
      <c r="BL1411" s="19" t="s">
        <v>270</v>
      </c>
      <c r="BM1411" s="145" t="s">
        <v>1874</v>
      </c>
    </row>
    <row r="1412" spans="2:65" s="1" customFormat="1" ht="16.5" customHeight="1">
      <c r="B1412" s="35"/>
      <c r="C1412" s="172" t="s">
        <v>1875</v>
      </c>
      <c r="D1412" s="172" t="s">
        <v>288</v>
      </c>
      <c r="E1412" s="173" t="s">
        <v>1876</v>
      </c>
      <c r="F1412" s="174" t="s">
        <v>1877</v>
      </c>
      <c r="G1412" s="175" t="s">
        <v>620</v>
      </c>
      <c r="H1412" s="176">
        <v>39.200000000000003</v>
      </c>
      <c r="I1412" s="177"/>
      <c r="J1412" s="178">
        <f>ROUND(I1412*H1412,2)</f>
        <v>0</v>
      </c>
      <c r="K1412" s="174" t="s">
        <v>1736</v>
      </c>
      <c r="L1412" s="179"/>
      <c r="M1412" s="180" t="s">
        <v>34</v>
      </c>
      <c r="N1412" s="181" t="s">
        <v>49</v>
      </c>
      <c r="P1412" s="143">
        <f>O1412*H1412</f>
        <v>0</v>
      </c>
      <c r="Q1412" s="143">
        <v>0</v>
      </c>
      <c r="R1412" s="143">
        <f>Q1412*H1412</f>
        <v>0</v>
      </c>
      <c r="S1412" s="143">
        <v>0</v>
      </c>
      <c r="T1412" s="144">
        <f>S1412*H1412</f>
        <v>0</v>
      </c>
      <c r="AR1412" s="145" t="s">
        <v>381</v>
      </c>
      <c r="AT1412" s="145" t="s">
        <v>288</v>
      </c>
      <c r="AU1412" s="145" t="s">
        <v>89</v>
      </c>
      <c r="AY1412" s="19" t="s">
        <v>169</v>
      </c>
      <c r="BE1412" s="146">
        <f>IF(N1412="základní",J1412,0)</f>
        <v>0</v>
      </c>
      <c r="BF1412" s="146">
        <f>IF(N1412="snížená",J1412,0)</f>
        <v>0</v>
      </c>
      <c r="BG1412" s="146">
        <f>IF(N1412="zákl. přenesená",J1412,0)</f>
        <v>0</v>
      </c>
      <c r="BH1412" s="146">
        <f>IF(N1412="sníž. přenesená",J1412,0)</f>
        <v>0</v>
      </c>
      <c r="BI1412" s="146">
        <f>IF(N1412="nulová",J1412,0)</f>
        <v>0</v>
      </c>
      <c r="BJ1412" s="19" t="s">
        <v>83</v>
      </c>
      <c r="BK1412" s="146">
        <f>ROUND(I1412*H1412,2)</f>
        <v>0</v>
      </c>
      <c r="BL1412" s="19" t="s">
        <v>270</v>
      </c>
      <c r="BM1412" s="145" t="s">
        <v>1878</v>
      </c>
    </row>
    <row r="1413" spans="2:65" s="13" customFormat="1" ht="12">
      <c r="B1413" s="154"/>
      <c r="D1413" s="148" t="s">
        <v>179</v>
      </c>
      <c r="E1413" s="155" t="s">
        <v>34</v>
      </c>
      <c r="F1413" s="156" t="s">
        <v>1879</v>
      </c>
      <c r="H1413" s="157">
        <v>39.200000000000003</v>
      </c>
      <c r="I1413" s="158"/>
      <c r="L1413" s="154"/>
      <c r="M1413" s="159"/>
      <c r="T1413" s="160"/>
      <c r="AT1413" s="155" t="s">
        <v>179</v>
      </c>
      <c r="AU1413" s="155" t="s">
        <v>89</v>
      </c>
      <c r="AV1413" s="13" t="s">
        <v>89</v>
      </c>
      <c r="AW1413" s="13" t="s">
        <v>39</v>
      </c>
      <c r="AX1413" s="13" t="s">
        <v>78</v>
      </c>
      <c r="AY1413" s="155" t="s">
        <v>169</v>
      </c>
    </row>
    <row r="1414" spans="2:65" s="14" customFormat="1" ht="12">
      <c r="B1414" s="161"/>
      <c r="D1414" s="148" t="s">
        <v>179</v>
      </c>
      <c r="E1414" s="162" t="s">
        <v>34</v>
      </c>
      <c r="F1414" s="163" t="s">
        <v>195</v>
      </c>
      <c r="H1414" s="164">
        <v>39.200000000000003</v>
      </c>
      <c r="I1414" s="165"/>
      <c r="L1414" s="161"/>
      <c r="M1414" s="166"/>
      <c r="T1414" s="167"/>
      <c r="AT1414" s="162" t="s">
        <v>179</v>
      </c>
      <c r="AU1414" s="162" t="s">
        <v>89</v>
      </c>
      <c r="AV1414" s="14" t="s">
        <v>177</v>
      </c>
      <c r="AW1414" s="14" t="s">
        <v>39</v>
      </c>
      <c r="AX1414" s="14" t="s">
        <v>83</v>
      </c>
      <c r="AY1414" s="162" t="s">
        <v>169</v>
      </c>
    </row>
    <row r="1415" spans="2:65" s="1" customFormat="1" ht="44.25" customHeight="1">
      <c r="B1415" s="35"/>
      <c r="C1415" s="134" t="s">
        <v>1880</v>
      </c>
      <c r="D1415" s="134" t="s">
        <v>172</v>
      </c>
      <c r="E1415" s="135" t="s">
        <v>1881</v>
      </c>
      <c r="F1415" s="136" t="s">
        <v>1882</v>
      </c>
      <c r="G1415" s="137" t="s">
        <v>175</v>
      </c>
      <c r="H1415" s="138">
        <v>9.8000000000000007</v>
      </c>
      <c r="I1415" s="139"/>
      <c r="J1415" s="140">
        <f>ROUND(I1415*H1415,2)</f>
        <v>0</v>
      </c>
      <c r="K1415" s="136" t="s">
        <v>1736</v>
      </c>
      <c r="L1415" s="35"/>
      <c r="M1415" s="141" t="s">
        <v>34</v>
      </c>
      <c r="N1415" s="142" t="s">
        <v>49</v>
      </c>
      <c r="P1415" s="143">
        <f>O1415*H1415</f>
        <v>0</v>
      </c>
      <c r="Q1415" s="143">
        <v>4.2999999999999999E-4</v>
      </c>
      <c r="R1415" s="143">
        <f>Q1415*H1415</f>
        <v>4.2139999999999999E-3</v>
      </c>
      <c r="S1415" s="143">
        <v>0</v>
      </c>
      <c r="T1415" s="144">
        <f>S1415*H1415</f>
        <v>0</v>
      </c>
      <c r="AR1415" s="145" t="s">
        <v>270</v>
      </c>
      <c r="AT1415" s="145" t="s">
        <v>172</v>
      </c>
      <c r="AU1415" s="145" t="s">
        <v>89</v>
      </c>
      <c r="AY1415" s="19" t="s">
        <v>169</v>
      </c>
      <c r="BE1415" s="146">
        <f>IF(N1415="základní",J1415,0)</f>
        <v>0</v>
      </c>
      <c r="BF1415" s="146">
        <f>IF(N1415="snížená",J1415,0)</f>
        <v>0</v>
      </c>
      <c r="BG1415" s="146">
        <f>IF(N1415="zákl. přenesená",J1415,0)</f>
        <v>0</v>
      </c>
      <c r="BH1415" s="146">
        <f>IF(N1415="sníž. přenesená",J1415,0)</f>
        <v>0</v>
      </c>
      <c r="BI1415" s="146">
        <f>IF(N1415="nulová",J1415,0)</f>
        <v>0</v>
      </c>
      <c r="BJ1415" s="19" t="s">
        <v>83</v>
      </c>
      <c r="BK1415" s="146">
        <f>ROUND(I1415*H1415,2)</f>
        <v>0</v>
      </c>
      <c r="BL1415" s="19" t="s">
        <v>270</v>
      </c>
      <c r="BM1415" s="145" t="s">
        <v>1883</v>
      </c>
    </row>
    <row r="1416" spans="2:65" s="1" customFormat="1" ht="21.75" customHeight="1">
      <c r="B1416" s="35"/>
      <c r="C1416" s="172" t="s">
        <v>1884</v>
      </c>
      <c r="D1416" s="172" t="s">
        <v>288</v>
      </c>
      <c r="E1416" s="173" t="s">
        <v>1885</v>
      </c>
      <c r="F1416" s="174" t="s">
        <v>1886</v>
      </c>
      <c r="G1416" s="175" t="s">
        <v>175</v>
      </c>
      <c r="H1416" s="176">
        <v>10.78</v>
      </c>
      <c r="I1416" s="177"/>
      <c r="J1416" s="178">
        <f>ROUND(I1416*H1416,2)</f>
        <v>0</v>
      </c>
      <c r="K1416" s="174" t="s">
        <v>621</v>
      </c>
      <c r="L1416" s="179"/>
      <c r="M1416" s="180" t="s">
        <v>34</v>
      </c>
      <c r="N1416" s="181" t="s">
        <v>49</v>
      </c>
      <c r="P1416" s="143">
        <f>O1416*H1416</f>
        <v>0</v>
      </c>
      <c r="Q1416" s="143">
        <v>0</v>
      </c>
      <c r="R1416" s="143">
        <f>Q1416*H1416</f>
        <v>0</v>
      </c>
      <c r="S1416" s="143">
        <v>0</v>
      </c>
      <c r="T1416" s="144">
        <f>S1416*H1416</f>
        <v>0</v>
      </c>
      <c r="AR1416" s="145" t="s">
        <v>381</v>
      </c>
      <c r="AT1416" s="145" t="s">
        <v>288</v>
      </c>
      <c r="AU1416" s="145" t="s">
        <v>89</v>
      </c>
      <c r="AY1416" s="19" t="s">
        <v>169</v>
      </c>
      <c r="BE1416" s="146">
        <f>IF(N1416="základní",J1416,0)</f>
        <v>0</v>
      </c>
      <c r="BF1416" s="146">
        <f>IF(N1416="snížená",J1416,0)</f>
        <v>0</v>
      </c>
      <c r="BG1416" s="146">
        <f>IF(N1416="zákl. přenesená",J1416,0)</f>
        <v>0</v>
      </c>
      <c r="BH1416" s="146">
        <f>IF(N1416="sníž. přenesená",J1416,0)</f>
        <v>0</v>
      </c>
      <c r="BI1416" s="146">
        <f>IF(N1416="nulová",J1416,0)</f>
        <v>0</v>
      </c>
      <c r="BJ1416" s="19" t="s">
        <v>83</v>
      </c>
      <c r="BK1416" s="146">
        <f>ROUND(I1416*H1416,2)</f>
        <v>0</v>
      </c>
      <c r="BL1416" s="19" t="s">
        <v>270</v>
      </c>
      <c r="BM1416" s="145" t="s">
        <v>1887</v>
      </c>
    </row>
    <row r="1417" spans="2:65" s="12" customFormat="1" ht="12">
      <c r="B1417" s="147"/>
      <c r="D1417" s="148" t="s">
        <v>179</v>
      </c>
      <c r="E1417" s="149" t="s">
        <v>34</v>
      </c>
      <c r="F1417" s="150" t="s">
        <v>1424</v>
      </c>
      <c r="H1417" s="149" t="s">
        <v>34</v>
      </c>
      <c r="I1417" s="151"/>
      <c r="L1417" s="147"/>
      <c r="M1417" s="152"/>
      <c r="T1417" s="153"/>
      <c r="AT1417" s="149" t="s">
        <v>179</v>
      </c>
      <c r="AU1417" s="149" t="s">
        <v>89</v>
      </c>
      <c r="AV1417" s="12" t="s">
        <v>83</v>
      </c>
      <c r="AW1417" s="12" t="s">
        <v>39</v>
      </c>
      <c r="AX1417" s="12" t="s">
        <v>78</v>
      </c>
      <c r="AY1417" s="149" t="s">
        <v>169</v>
      </c>
    </row>
    <row r="1418" spans="2:65" s="13" customFormat="1" ht="12">
      <c r="B1418" s="154"/>
      <c r="D1418" s="148" t="s">
        <v>179</v>
      </c>
      <c r="E1418" s="155" t="s">
        <v>34</v>
      </c>
      <c r="F1418" s="156" t="s">
        <v>1888</v>
      </c>
      <c r="H1418" s="157">
        <v>10.78</v>
      </c>
      <c r="I1418" s="158"/>
      <c r="L1418" s="154"/>
      <c r="M1418" s="159"/>
      <c r="T1418" s="160"/>
      <c r="AT1418" s="155" t="s">
        <v>179</v>
      </c>
      <c r="AU1418" s="155" t="s">
        <v>89</v>
      </c>
      <c r="AV1418" s="13" t="s">
        <v>89</v>
      </c>
      <c r="AW1418" s="13" t="s">
        <v>39</v>
      </c>
      <c r="AX1418" s="13" t="s">
        <v>83</v>
      </c>
      <c r="AY1418" s="155" t="s">
        <v>169</v>
      </c>
    </row>
    <row r="1419" spans="2:65" s="1" customFormat="1" ht="49" customHeight="1">
      <c r="B1419" s="35"/>
      <c r="C1419" s="134" t="s">
        <v>1889</v>
      </c>
      <c r="D1419" s="134" t="s">
        <v>172</v>
      </c>
      <c r="E1419" s="135" t="s">
        <v>1890</v>
      </c>
      <c r="F1419" s="136" t="s">
        <v>1891</v>
      </c>
      <c r="G1419" s="137" t="s">
        <v>253</v>
      </c>
      <c r="H1419" s="138">
        <v>41.072000000000003</v>
      </c>
      <c r="I1419" s="139"/>
      <c r="J1419" s="140">
        <f>ROUND(I1419*H1419,2)</f>
        <v>0</v>
      </c>
      <c r="K1419" s="136" t="s">
        <v>1736</v>
      </c>
      <c r="L1419" s="35"/>
      <c r="M1419" s="141" t="s">
        <v>34</v>
      </c>
      <c r="N1419" s="142" t="s">
        <v>49</v>
      </c>
      <c r="P1419" s="143">
        <f>O1419*H1419</f>
        <v>0</v>
      </c>
      <c r="Q1419" s="143">
        <v>0</v>
      </c>
      <c r="R1419" s="143">
        <f>Q1419*H1419</f>
        <v>0</v>
      </c>
      <c r="S1419" s="143">
        <v>0</v>
      </c>
      <c r="T1419" s="144">
        <f>S1419*H1419</f>
        <v>0</v>
      </c>
      <c r="AR1419" s="145" t="s">
        <v>270</v>
      </c>
      <c r="AT1419" s="145" t="s">
        <v>172</v>
      </c>
      <c r="AU1419" s="145" t="s">
        <v>89</v>
      </c>
      <c r="AY1419" s="19" t="s">
        <v>169</v>
      </c>
      <c r="BE1419" s="146">
        <f>IF(N1419="základní",J1419,0)</f>
        <v>0</v>
      </c>
      <c r="BF1419" s="146">
        <f>IF(N1419="snížená",J1419,0)</f>
        <v>0</v>
      </c>
      <c r="BG1419" s="146">
        <f>IF(N1419="zákl. přenesená",J1419,0)</f>
        <v>0</v>
      </c>
      <c r="BH1419" s="146">
        <f>IF(N1419="sníž. přenesená",J1419,0)</f>
        <v>0</v>
      </c>
      <c r="BI1419" s="146">
        <f>IF(N1419="nulová",J1419,0)</f>
        <v>0</v>
      </c>
      <c r="BJ1419" s="19" t="s">
        <v>83</v>
      </c>
      <c r="BK1419" s="146">
        <f>ROUND(I1419*H1419,2)</f>
        <v>0</v>
      </c>
      <c r="BL1419" s="19" t="s">
        <v>270</v>
      </c>
      <c r="BM1419" s="145" t="s">
        <v>1892</v>
      </c>
    </row>
    <row r="1420" spans="2:65" s="1" customFormat="1" ht="24.25" customHeight="1">
      <c r="B1420" s="35"/>
      <c r="C1420" s="134" t="s">
        <v>1893</v>
      </c>
      <c r="D1420" s="134" t="s">
        <v>172</v>
      </c>
      <c r="E1420" s="135" t="s">
        <v>1894</v>
      </c>
      <c r="F1420" s="136" t="s">
        <v>1895</v>
      </c>
      <c r="G1420" s="137" t="s">
        <v>1071</v>
      </c>
      <c r="H1420" s="138">
        <v>1</v>
      </c>
      <c r="I1420" s="139"/>
      <c r="J1420" s="140">
        <f>ROUND(I1420*H1420,2)</f>
        <v>0</v>
      </c>
      <c r="K1420" s="136" t="s">
        <v>621</v>
      </c>
      <c r="L1420" s="35"/>
      <c r="M1420" s="141" t="s">
        <v>34</v>
      </c>
      <c r="N1420" s="142" t="s">
        <v>49</v>
      </c>
      <c r="P1420" s="143">
        <f>O1420*H1420</f>
        <v>0</v>
      </c>
      <c r="Q1420" s="143">
        <v>0</v>
      </c>
      <c r="R1420" s="143">
        <f>Q1420*H1420</f>
        <v>0</v>
      </c>
      <c r="S1420" s="143">
        <v>0</v>
      </c>
      <c r="T1420" s="144">
        <f>S1420*H1420</f>
        <v>0</v>
      </c>
      <c r="AR1420" s="145" t="s">
        <v>270</v>
      </c>
      <c r="AT1420" s="145" t="s">
        <v>172</v>
      </c>
      <c r="AU1420" s="145" t="s">
        <v>89</v>
      </c>
      <c r="AY1420" s="19" t="s">
        <v>169</v>
      </c>
      <c r="BE1420" s="146">
        <f>IF(N1420="základní",J1420,0)</f>
        <v>0</v>
      </c>
      <c r="BF1420" s="146">
        <f>IF(N1420="snížená",J1420,0)</f>
        <v>0</v>
      </c>
      <c r="BG1420" s="146">
        <f>IF(N1420="zákl. přenesená",J1420,0)</f>
        <v>0</v>
      </c>
      <c r="BH1420" s="146">
        <f>IF(N1420="sníž. přenesená",J1420,0)</f>
        <v>0</v>
      </c>
      <c r="BI1420" s="146">
        <f>IF(N1420="nulová",J1420,0)</f>
        <v>0</v>
      </c>
      <c r="BJ1420" s="19" t="s">
        <v>83</v>
      </c>
      <c r="BK1420" s="146">
        <f>ROUND(I1420*H1420,2)</f>
        <v>0</v>
      </c>
      <c r="BL1420" s="19" t="s">
        <v>270</v>
      </c>
      <c r="BM1420" s="145" t="s">
        <v>1896</v>
      </c>
    </row>
    <row r="1421" spans="2:65" s="11" customFormat="1" ht="22.75" customHeight="1">
      <c r="B1421" s="122"/>
      <c r="D1421" s="123" t="s">
        <v>77</v>
      </c>
      <c r="E1421" s="132" t="s">
        <v>1897</v>
      </c>
      <c r="F1421" s="132" t="s">
        <v>1898</v>
      </c>
      <c r="I1421" s="125"/>
      <c r="J1421" s="133">
        <f>BK1421</f>
        <v>0</v>
      </c>
      <c r="L1421" s="122"/>
      <c r="M1421" s="127"/>
      <c r="P1421" s="128">
        <f>SUM(P1422:P1503)</f>
        <v>0</v>
      </c>
      <c r="R1421" s="128">
        <f>SUM(R1422:R1503)</f>
        <v>33.898175349999995</v>
      </c>
      <c r="T1421" s="129">
        <f>SUM(T1422:T1503)</f>
        <v>0</v>
      </c>
      <c r="AR1421" s="123" t="s">
        <v>89</v>
      </c>
      <c r="AT1421" s="130" t="s">
        <v>77</v>
      </c>
      <c r="AU1421" s="130" t="s">
        <v>83</v>
      </c>
      <c r="AY1421" s="123" t="s">
        <v>169</v>
      </c>
      <c r="BK1421" s="131">
        <f>SUM(BK1422:BK1503)</f>
        <v>0</v>
      </c>
    </row>
    <row r="1422" spans="2:65" s="1" customFormat="1" ht="55.5" customHeight="1">
      <c r="B1422" s="35"/>
      <c r="C1422" s="134" t="s">
        <v>1899</v>
      </c>
      <c r="D1422" s="134" t="s">
        <v>172</v>
      </c>
      <c r="E1422" s="135" t="s">
        <v>1900</v>
      </c>
      <c r="F1422" s="136" t="s">
        <v>1901</v>
      </c>
      <c r="G1422" s="137" t="s">
        <v>175</v>
      </c>
      <c r="H1422" s="138">
        <v>14</v>
      </c>
      <c r="I1422" s="139"/>
      <c r="J1422" s="140">
        <f>ROUND(I1422*H1422,2)</f>
        <v>0</v>
      </c>
      <c r="K1422" s="136" t="s">
        <v>204</v>
      </c>
      <c r="L1422" s="35"/>
      <c r="M1422" s="141" t="s">
        <v>34</v>
      </c>
      <c r="N1422" s="142" t="s">
        <v>49</v>
      </c>
      <c r="P1422" s="143">
        <f>O1422*H1422</f>
        <v>0</v>
      </c>
      <c r="Q1422" s="143">
        <v>2.6179999999999998E-2</v>
      </c>
      <c r="R1422" s="143">
        <f>Q1422*H1422</f>
        <v>0.36651999999999996</v>
      </c>
      <c r="S1422" s="143">
        <v>0</v>
      </c>
      <c r="T1422" s="144">
        <f>S1422*H1422</f>
        <v>0</v>
      </c>
      <c r="AR1422" s="145" t="s">
        <v>270</v>
      </c>
      <c r="AT1422" s="145" t="s">
        <v>172</v>
      </c>
      <c r="AU1422" s="145" t="s">
        <v>89</v>
      </c>
      <c r="AY1422" s="19" t="s">
        <v>169</v>
      </c>
      <c r="BE1422" s="146">
        <f>IF(N1422="základní",J1422,0)</f>
        <v>0</v>
      </c>
      <c r="BF1422" s="146">
        <f>IF(N1422="snížená",J1422,0)</f>
        <v>0</v>
      </c>
      <c r="BG1422" s="146">
        <f>IF(N1422="zákl. přenesená",J1422,0)</f>
        <v>0</v>
      </c>
      <c r="BH1422" s="146">
        <f>IF(N1422="sníž. přenesená",J1422,0)</f>
        <v>0</v>
      </c>
      <c r="BI1422" s="146">
        <f>IF(N1422="nulová",J1422,0)</f>
        <v>0</v>
      </c>
      <c r="BJ1422" s="19" t="s">
        <v>83</v>
      </c>
      <c r="BK1422" s="146">
        <f>ROUND(I1422*H1422,2)</f>
        <v>0</v>
      </c>
      <c r="BL1422" s="19" t="s">
        <v>270</v>
      </c>
      <c r="BM1422" s="145" t="s">
        <v>1902</v>
      </c>
    </row>
    <row r="1423" spans="2:65" s="1" customFormat="1" ht="11">
      <c r="B1423" s="35"/>
      <c r="D1423" s="168" t="s">
        <v>206</v>
      </c>
      <c r="F1423" s="169" t="s">
        <v>1903</v>
      </c>
      <c r="I1423" s="170"/>
      <c r="L1423" s="35"/>
      <c r="M1423" s="171"/>
      <c r="T1423" s="56"/>
      <c r="AT1423" s="19" t="s">
        <v>206</v>
      </c>
      <c r="AU1423" s="19" t="s">
        <v>89</v>
      </c>
    </row>
    <row r="1424" spans="2:65" s="12" customFormat="1" ht="12">
      <c r="B1424" s="147"/>
      <c r="D1424" s="148" t="s">
        <v>179</v>
      </c>
      <c r="E1424" s="149" t="s">
        <v>34</v>
      </c>
      <c r="F1424" s="150" t="s">
        <v>1904</v>
      </c>
      <c r="H1424" s="149" t="s">
        <v>34</v>
      </c>
      <c r="I1424" s="151"/>
      <c r="L1424" s="147"/>
      <c r="M1424" s="152"/>
      <c r="T1424" s="153"/>
      <c r="AT1424" s="149" t="s">
        <v>179</v>
      </c>
      <c r="AU1424" s="149" t="s">
        <v>89</v>
      </c>
      <c r="AV1424" s="12" t="s">
        <v>83</v>
      </c>
      <c r="AW1424" s="12" t="s">
        <v>39</v>
      </c>
      <c r="AX1424" s="12" t="s">
        <v>78</v>
      </c>
      <c r="AY1424" s="149" t="s">
        <v>169</v>
      </c>
    </row>
    <row r="1425" spans="2:65" s="13" customFormat="1" ht="12">
      <c r="B1425" s="154"/>
      <c r="D1425" s="148" t="s">
        <v>179</v>
      </c>
      <c r="E1425" s="155" t="s">
        <v>34</v>
      </c>
      <c r="F1425" s="156" t="s">
        <v>1905</v>
      </c>
      <c r="H1425" s="157">
        <v>14</v>
      </c>
      <c r="I1425" s="158"/>
      <c r="L1425" s="154"/>
      <c r="M1425" s="159"/>
      <c r="T1425" s="160"/>
      <c r="AT1425" s="155" t="s">
        <v>179</v>
      </c>
      <c r="AU1425" s="155" t="s">
        <v>89</v>
      </c>
      <c r="AV1425" s="13" t="s">
        <v>89</v>
      </c>
      <c r="AW1425" s="13" t="s">
        <v>39</v>
      </c>
      <c r="AX1425" s="13" t="s">
        <v>78</v>
      </c>
      <c r="AY1425" s="155" t="s">
        <v>169</v>
      </c>
    </row>
    <row r="1426" spans="2:65" s="14" customFormat="1" ht="12">
      <c r="B1426" s="161"/>
      <c r="D1426" s="148" t="s">
        <v>179</v>
      </c>
      <c r="E1426" s="162" t="s">
        <v>34</v>
      </c>
      <c r="F1426" s="163" t="s">
        <v>195</v>
      </c>
      <c r="H1426" s="164">
        <v>14</v>
      </c>
      <c r="I1426" s="165"/>
      <c r="L1426" s="161"/>
      <c r="M1426" s="166"/>
      <c r="T1426" s="167"/>
      <c r="AT1426" s="162" t="s">
        <v>179</v>
      </c>
      <c r="AU1426" s="162" t="s">
        <v>89</v>
      </c>
      <c r="AV1426" s="14" t="s">
        <v>177</v>
      </c>
      <c r="AW1426" s="14" t="s">
        <v>39</v>
      </c>
      <c r="AX1426" s="14" t="s">
        <v>83</v>
      </c>
      <c r="AY1426" s="162" t="s">
        <v>169</v>
      </c>
    </row>
    <row r="1427" spans="2:65" s="1" customFormat="1" ht="66.75" customHeight="1">
      <c r="B1427" s="35"/>
      <c r="C1427" s="134" t="s">
        <v>1906</v>
      </c>
      <c r="D1427" s="134" t="s">
        <v>172</v>
      </c>
      <c r="E1427" s="135" t="s">
        <v>1907</v>
      </c>
      <c r="F1427" s="136" t="s">
        <v>1908</v>
      </c>
      <c r="G1427" s="137" t="s">
        <v>175</v>
      </c>
      <c r="H1427" s="138">
        <v>187.34299999999999</v>
      </c>
      <c r="I1427" s="139"/>
      <c r="J1427" s="140">
        <f>ROUND(I1427*H1427,2)</f>
        <v>0</v>
      </c>
      <c r="K1427" s="136" t="s">
        <v>204</v>
      </c>
      <c r="L1427" s="35"/>
      <c r="M1427" s="141" t="s">
        <v>34</v>
      </c>
      <c r="N1427" s="142" t="s">
        <v>49</v>
      </c>
      <c r="P1427" s="143">
        <f>O1427*H1427</f>
        <v>0</v>
      </c>
      <c r="Q1427" s="143">
        <v>3.0859999999999999E-2</v>
      </c>
      <c r="R1427" s="143">
        <f>Q1427*H1427</f>
        <v>5.7814049799999996</v>
      </c>
      <c r="S1427" s="143">
        <v>0</v>
      </c>
      <c r="T1427" s="144">
        <f>S1427*H1427</f>
        <v>0</v>
      </c>
      <c r="AR1427" s="145" t="s">
        <v>270</v>
      </c>
      <c r="AT1427" s="145" t="s">
        <v>172</v>
      </c>
      <c r="AU1427" s="145" t="s">
        <v>89</v>
      </c>
      <c r="AY1427" s="19" t="s">
        <v>169</v>
      </c>
      <c r="BE1427" s="146">
        <f>IF(N1427="základní",J1427,0)</f>
        <v>0</v>
      </c>
      <c r="BF1427" s="146">
        <f>IF(N1427="snížená",J1427,0)</f>
        <v>0</v>
      </c>
      <c r="BG1427" s="146">
        <f>IF(N1427="zákl. přenesená",J1427,0)</f>
        <v>0</v>
      </c>
      <c r="BH1427" s="146">
        <f>IF(N1427="sníž. přenesená",J1427,0)</f>
        <v>0</v>
      </c>
      <c r="BI1427" s="146">
        <f>IF(N1427="nulová",J1427,0)</f>
        <v>0</v>
      </c>
      <c r="BJ1427" s="19" t="s">
        <v>83</v>
      </c>
      <c r="BK1427" s="146">
        <f>ROUND(I1427*H1427,2)</f>
        <v>0</v>
      </c>
      <c r="BL1427" s="19" t="s">
        <v>270</v>
      </c>
      <c r="BM1427" s="145" t="s">
        <v>1909</v>
      </c>
    </row>
    <row r="1428" spans="2:65" s="1" customFormat="1" ht="11">
      <c r="B1428" s="35"/>
      <c r="D1428" s="168" t="s">
        <v>206</v>
      </c>
      <c r="F1428" s="169" t="s">
        <v>1910</v>
      </c>
      <c r="I1428" s="170"/>
      <c r="L1428" s="35"/>
      <c r="M1428" s="171"/>
      <c r="T1428" s="56"/>
      <c r="AT1428" s="19" t="s">
        <v>206</v>
      </c>
      <c r="AU1428" s="19" t="s">
        <v>89</v>
      </c>
    </row>
    <row r="1429" spans="2:65" s="12" customFormat="1" ht="12">
      <c r="B1429" s="147"/>
      <c r="D1429" s="148" t="s">
        <v>179</v>
      </c>
      <c r="E1429" s="149" t="s">
        <v>34</v>
      </c>
      <c r="F1429" s="150" t="s">
        <v>1911</v>
      </c>
      <c r="H1429" s="149" t="s">
        <v>34</v>
      </c>
      <c r="I1429" s="151"/>
      <c r="L1429" s="147"/>
      <c r="M1429" s="152"/>
      <c r="T1429" s="153"/>
      <c r="AT1429" s="149" t="s">
        <v>179</v>
      </c>
      <c r="AU1429" s="149" t="s">
        <v>89</v>
      </c>
      <c r="AV1429" s="12" t="s">
        <v>83</v>
      </c>
      <c r="AW1429" s="12" t="s">
        <v>39</v>
      </c>
      <c r="AX1429" s="12" t="s">
        <v>78</v>
      </c>
      <c r="AY1429" s="149" t="s">
        <v>169</v>
      </c>
    </row>
    <row r="1430" spans="2:65" s="13" customFormat="1" ht="36">
      <c r="B1430" s="154"/>
      <c r="D1430" s="148" t="s">
        <v>179</v>
      </c>
      <c r="E1430" s="155" t="s">
        <v>34</v>
      </c>
      <c r="F1430" s="156" t="s">
        <v>1912</v>
      </c>
      <c r="H1430" s="157">
        <v>140.48500000000001</v>
      </c>
      <c r="I1430" s="158"/>
      <c r="L1430" s="154"/>
      <c r="M1430" s="159"/>
      <c r="T1430" s="160"/>
      <c r="AT1430" s="155" t="s">
        <v>179</v>
      </c>
      <c r="AU1430" s="155" t="s">
        <v>89</v>
      </c>
      <c r="AV1430" s="13" t="s">
        <v>89</v>
      </c>
      <c r="AW1430" s="13" t="s">
        <v>39</v>
      </c>
      <c r="AX1430" s="13" t="s">
        <v>78</v>
      </c>
      <c r="AY1430" s="155" t="s">
        <v>169</v>
      </c>
    </row>
    <row r="1431" spans="2:65" s="13" customFormat="1" ht="12">
      <c r="B1431" s="154"/>
      <c r="D1431" s="148" t="s">
        <v>179</v>
      </c>
      <c r="E1431" s="155" t="s">
        <v>34</v>
      </c>
      <c r="F1431" s="156" t="s">
        <v>1913</v>
      </c>
      <c r="H1431" s="157">
        <v>52.357999999999997</v>
      </c>
      <c r="I1431" s="158"/>
      <c r="L1431" s="154"/>
      <c r="M1431" s="159"/>
      <c r="T1431" s="160"/>
      <c r="AT1431" s="155" t="s">
        <v>179</v>
      </c>
      <c r="AU1431" s="155" t="s">
        <v>89</v>
      </c>
      <c r="AV1431" s="13" t="s">
        <v>89</v>
      </c>
      <c r="AW1431" s="13" t="s">
        <v>39</v>
      </c>
      <c r="AX1431" s="13" t="s">
        <v>78</v>
      </c>
      <c r="AY1431" s="155" t="s">
        <v>169</v>
      </c>
    </row>
    <row r="1432" spans="2:65" s="13" customFormat="1" ht="12">
      <c r="B1432" s="154"/>
      <c r="D1432" s="148" t="s">
        <v>179</v>
      </c>
      <c r="E1432" s="155" t="s">
        <v>34</v>
      </c>
      <c r="F1432" s="156" t="s">
        <v>1914</v>
      </c>
      <c r="H1432" s="157">
        <v>-5.5</v>
      </c>
      <c r="I1432" s="158"/>
      <c r="L1432" s="154"/>
      <c r="M1432" s="159"/>
      <c r="T1432" s="160"/>
      <c r="AT1432" s="155" t="s">
        <v>179</v>
      </c>
      <c r="AU1432" s="155" t="s">
        <v>89</v>
      </c>
      <c r="AV1432" s="13" t="s">
        <v>89</v>
      </c>
      <c r="AW1432" s="13" t="s">
        <v>39</v>
      </c>
      <c r="AX1432" s="13" t="s">
        <v>78</v>
      </c>
      <c r="AY1432" s="155" t="s">
        <v>169</v>
      </c>
    </row>
    <row r="1433" spans="2:65" s="14" customFormat="1" ht="12">
      <c r="B1433" s="161"/>
      <c r="D1433" s="148" t="s">
        <v>179</v>
      </c>
      <c r="E1433" s="162" t="s">
        <v>34</v>
      </c>
      <c r="F1433" s="163" t="s">
        <v>195</v>
      </c>
      <c r="H1433" s="164">
        <v>187.34300000000002</v>
      </c>
      <c r="I1433" s="165"/>
      <c r="L1433" s="161"/>
      <c r="M1433" s="166"/>
      <c r="T1433" s="167"/>
      <c r="AT1433" s="162" t="s">
        <v>179</v>
      </c>
      <c r="AU1433" s="162" t="s">
        <v>89</v>
      </c>
      <c r="AV1433" s="14" t="s">
        <v>177</v>
      </c>
      <c r="AW1433" s="14" t="s">
        <v>39</v>
      </c>
      <c r="AX1433" s="14" t="s">
        <v>83</v>
      </c>
      <c r="AY1433" s="162" t="s">
        <v>169</v>
      </c>
    </row>
    <row r="1434" spans="2:65" s="1" customFormat="1" ht="44.25" customHeight="1">
      <c r="B1434" s="35"/>
      <c r="C1434" s="134" t="s">
        <v>1915</v>
      </c>
      <c r="D1434" s="134" t="s">
        <v>172</v>
      </c>
      <c r="E1434" s="135" t="s">
        <v>1916</v>
      </c>
      <c r="F1434" s="136" t="s">
        <v>1917</v>
      </c>
      <c r="G1434" s="137" t="s">
        <v>175</v>
      </c>
      <c r="H1434" s="138">
        <v>276.95999999999998</v>
      </c>
      <c r="I1434" s="139"/>
      <c r="J1434" s="140">
        <f>ROUND(I1434*H1434,2)</f>
        <v>0</v>
      </c>
      <c r="K1434" s="136" t="s">
        <v>204</v>
      </c>
      <c r="L1434" s="35"/>
      <c r="M1434" s="141" t="s">
        <v>34</v>
      </c>
      <c r="N1434" s="142" t="s">
        <v>49</v>
      </c>
      <c r="P1434" s="143">
        <f>O1434*H1434</f>
        <v>0</v>
      </c>
      <c r="Q1434" s="143">
        <v>2.0000000000000001E-4</v>
      </c>
      <c r="R1434" s="143">
        <f>Q1434*H1434</f>
        <v>5.5391999999999997E-2</v>
      </c>
      <c r="S1434" s="143">
        <v>0</v>
      </c>
      <c r="T1434" s="144">
        <f>S1434*H1434</f>
        <v>0</v>
      </c>
      <c r="AR1434" s="145" t="s">
        <v>270</v>
      </c>
      <c r="AT1434" s="145" t="s">
        <v>172</v>
      </c>
      <c r="AU1434" s="145" t="s">
        <v>89</v>
      </c>
      <c r="AY1434" s="19" t="s">
        <v>169</v>
      </c>
      <c r="BE1434" s="146">
        <f>IF(N1434="základní",J1434,0)</f>
        <v>0</v>
      </c>
      <c r="BF1434" s="146">
        <f>IF(N1434="snížená",J1434,0)</f>
        <v>0</v>
      </c>
      <c r="BG1434" s="146">
        <f>IF(N1434="zákl. přenesená",J1434,0)</f>
        <v>0</v>
      </c>
      <c r="BH1434" s="146">
        <f>IF(N1434="sníž. přenesená",J1434,0)</f>
        <v>0</v>
      </c>
      <c r="BI1434" s="146">
        <f>IF(N1434="nulová",J1434,0)</f>
        <v>0</v>
      </c>
      <c r="BJ1434" s="19" t="s">
        <v>83</v>
      </c>
      <c r="BK1434" s="146">
        <f>ROUND(I1434*H1434,2)</f>
        <v>0</v>
      </c>
      <c r="BL1434" s="19" t="s">
        <v>270</v>
      </c>
      <c r="BM1434" s="145" t="s">
        <v>1918</v>
      </c>
    </row>
    <row r="1435" spans="2:65" s="1" customFormat="1" ht="11">
      <c r="B1435" s="35"/>
      <c r="D1435" s="168" t="s">
        <v>206</v>
      </c>
      <c r="F1435" s="169" t="s">
        <v>1919</v>
      </c>
      <c r="I1435" s="170"/>
      <c r="L1435" s="35"/>
      <c r="M1435" s="171"/>
      <c r="T1435" s="56"/>
      <c r="AT1435" s="19" t="s">
        <v>206</v>
      </c>
      <c r="AU1435" s="19" t="s">
        <v>89</v>
      </c>
    </row>
    <row r="1436" spans="2:65" s="1" customFormat="1" ht="44.25" customHeight="1">
      <c r="B1436" s="35"/>
      <c r="C1436" s="134" t="s">
        <v>1920</v>
      </c>
      <c r="D1436" s="134" t="s">
        <v>172</v>
      </c>
      <c r="E1436" s="135" t="s">
        <v>1921</v>
      </c>
      <c r="F1436" s="136" t="s">
        <v>1922</v>
      </c>
      <c r="G1436" s="137" t="s">
        <v>434</v>
      </c>
      <c r="H1436" s="138">
        <v>185</v>
      </c>
      <c r="I1436" s="139"/>
      <c r="J1436" s="140">
        <f>ROUND(I1436*H1436,2)</f>
        <v>0</v>
      </c>
      <c r="K1436" s="136" t="s">
        <v>204</v>
      </c>
      <c r="L1436" s="35"/>
      <c r="M1436" s="141" t="s">
        <v>34</v>
      </c>
      <c r="N1436" s="142" t="s">
        <v>49</v>
      </c>
      <c r="P1436" s="143">
        <f>O1436*H1436</f>
        <v>0</v>
      </c>
      <c r="Q1436" s="143">
        <v>1.7000000000000001E-4</v>
      </c>
      <c r="R1436" s="143">
        <f>Q1436*H1436</f>
        <v>3.1450000000000006E-2</v>
      </c>
      <c r="S1436" s="143">
        <v>0</v>
      </c>
      <c r="T1436" s="144">
        <f>S1436*H1436</f>
        <v>0</v>
      </c>
      <c r="AR1436" s="145" t="s">
        <v>270</v>
      </c>
      <c r="AT1436" s="145" t="s">
        <v>172</v>
      </c>
      <c r="AU1436" s="145" t="s">
        <v>89</v>
      </c>
      <c r="AY1436" s="19" t="s">
        <v>169</v>
      </c>
      <c r="BE1436" s="146">
        <f>IF(N1436="základní",J1436,0)</f>
        <v>0</v>
      </c>
      <c r="BF1436" s="146">
        <f>IF(N1436="snížená",J1436,0)</f>
        <v>0</v>
      </c>
      <c r="BG1436" s="146">
        <f>IF(N1436="zákl. přenesená",J1436,0)</f>
        <v>0</v>
      </c>
      <c r="BH1436" s="146">
        <f>IF(N1436="sníž. přenesená",J1436,0)</f>
        <v>0</v>
      </c>
      <c r="BI1436" s="146">
        <f>IF(N1436="nulová",J1436,0)</f>
        <v>0</v>
      </c>
      <c r="BJ1436" s="19" t="s">
        <v>83</v>
      </c>
      <c r="BK1436" s="146">
        <f>ROUND(I1436*H1436,2)</f>
        <v>0</v>
      </c>
      <c r="BL1436" s="19" t="s">
        <v>270</v>
      </c>
      <c r="BM1436" s="145" t="s">
        <v>1923</v>
      </c>
    </row>
    <row r="1437" spans="2:65" s="1" customFormat="1" ht="11">
      <c r="B1437" s="35"/>
      <c r="D1437" s="168" t="s">
        <v>206</v>
      </c>
      <c r="F1437" s="169" t="s">
        <v>1924</v>
      </c>
      <c r="I1437" s="170"/>
      <c r="L1437" s="35"/>
      <c r="M1437" s="171"/>
      <c r="T1437" s="56"/>
      <c r="AT1437" s="19" t="s">
        <v>206</v>
      </c>
      <c r="AU1437" s="19" t="s">
        <v>89</v>
      </c>
    </row>
    <row r="1438" spans="2:65" s="12" customFormat="1" ht="12">
      <c r="B1438" s="147"/>
      <c r="D1438" s="148" t="s">
        <v>179</v>
      </c>
      <c r="E1438" s="149" t="s">
        <v>34</v>
      </c>
      <c r="F1438" s="150" t="s">
        <v>1925</v>
      </c>
      <c r="H1438" s="149" t="s">
        <v>34</v>
      </c>
      <c r="I1438" s="151"/>
      <c r="L1438" s="147"/>
      <c r="M1438" s="152"/>
      <c r="T1438" s="153"/>
      <c r="AT1438" s="149" t="s">
        <v>179</v>
      </c>
      <c r="AU1438" s="149" t="s">
        <v>89</v>
      </c>
      <c r="AV1438" s="12" t="s">
        <v>83</v>
      </c>
      <c r="AW1438" s="12" t="s">
        <v>39</v>
      </c>
      <c r="AX1438" s="12" t="s">
        <v>78</v>
      </c>
      <c r="AY1438" s="149" t="s">
        <v>169</v>
      </c>
    </row>
    <row r="1439" spans="2:65" s="13" customFormat="1" ht="12">
      <c r="B1439" s="154"/>
      <c r="D1439" s="148" t="s">
        <v>179</v>
      </c>
      <c r="E1439" s="155" t="s">
        <v>34</v>
      </c>
      <c r="F1439" s="156" t="s">
        <v>1437</v>
      </c>
      <c r="H1439" s="157">
        <v>185</v>
      </c>
      <c r="I1439" s="158"/>
      <c r="L1439" s="154"/>
      <c r="M1439" s="159"/>
      <c r="T1439" s="160"/>
      <c r="AT1439" s="155" t="s">
        <v>179</v>
      </c>
      <c r="AU1439" s="155" t="s">
        <v>89</v>
      </c>
      <c r="AV1439" s="13" t="s">
        <v>89</v>
      </c>
      <c r="AW1439" s="13" t="s">
        <v>39</v>
      </c>
      <c r="AX1439" s="13" t="s">
        <v>78</v>
      </c>
      <c r="AY1439" s="155" t="s">
        <v>169</v>
      </c>
    </row>
    <row r="1440" spans="2:65" s="14" customFormat="1" ht="12">
      <c r="B1440" s="161"/>
      <c r="D1440" s="148" t="s">
        <v>179</v>
      </c>
      <c r="E1440" s="162" t="s">
        <v>34</v>
      </c>
      <c r="F1440" s="163" t="s">
        <v>195</v>
      </c>
      <c r="H1440" s="164">
        <v>185</v>
      </c>
      <c r="I1440" s="165"/>
      <c r="L1440" s="161"/>
      <c r="M1440" s="166"/>
      <c r="T1440" s="167"/>
      <c r="AT1440" s="162" t="s">
        <v>179</v>
      </c>
      <c r="AU1440" s="162" t="s">
        <v>89</v>
      </c>
      <c r="AV1440" s="14" t="s">
        <v>177</v>
      </c>
      <c r="AW1440" s="14" t="s">
        <v>39</v>
      </c>
      <c r="AX1440" s="14" t="s">
        <v>83</v>
      </c>
      <c r="AY1440" s="162" t="s">
        <v>169</v>
      </c>
    </row>
    <row r="1441" spans="2:65" s="1" customFormat="1" ht="55.5" customHeight="1">
      <c r="B1441" s="35"/>
      <c r="C1441" s="134" t="s">
        <v>1926</v>
      </c>
      <c r="D1441" s="134" t="s">
        <v>172</v>
      </c>
      <c r="E1441" s="135" t="s">
        <v>1927</v>
      </c>
      <c r="F1441" s="136" t="s">
        <v>1928</v>
      </c>
      <c r="G1441" s="137" t="s">
        <v>434</v>
      </c>
      <c r="H1441" s="138">
        <v>210</v>
      </c>
      <c r="I1441" s="139"/>
      <c r="J1441" s="140">
        <f>ROUND(I1441*H1441,2)</f>
        <v>0</v>
      </c>
      <c r="K1441" s="136" t="s">
        <v>204</v>
      </c>
      <c r="L1441" s="35"/>
      <c r="M1441" s="141" t="s">
        <v>34</v>
      </c>
      <c r="N1441" s="142" t="s">
        <v>49</v>
      </c>
      <c r="P1441" s="143">
        <f>O1441*H1441</f>
        <v>0</v>
      </c>
      <c r="Q1441" s="143">
        <v>1.2E-4</v>
      </c>
      <c r="R1441" s="143">
        <f>Q1441*H1441</f>
        <v>2.52E-2</v>
      </c>
      <c r="S1441" s="143">
        <v>0</v>
      </c>
      <c r="T1441" s="144">
        <f>S1441*H1441</f>
        <v>0</v>
      </c>
      <c r="AR1441" s="145" t="s">
        <v>270</v>
      </c>
      <c r="AT1441" s="145" t="s">
        <v>172</v>
      </c>
      <c r="AU1441" s="145" t="s">
        <v>89</v>
      </c>
      <c r="AY1441" s="19" t="s">
        <v>169</v>
      </c>
      <c r="BE1441" s="146">
        <f>IF(N1441="základní",J1441,0)</f>
        <v>0</v>
      </c>
      <c r="BF1441" s="146">
        <f>IF(N1441="snížená",J1441,0)</f>
        <v>0</v>
      </c>
      <c r="BG1441" s="146">
        <f>IF(N1441="zákl. přenesená",J1441,0)</f>
        <v>0</v>
      </c>
      <c r="BH1441" s="146">
        <f>IF(N1441="sníž. přenesená",J1441,0)</f>
        <v>0</v>
      </c>
      <c r="BI1441" s="146">
        <f>IF(N1441="nulová",J1441,0)</f>
        <v>0</v>
      </c>
      <c r="BJ1441" s="19" t="s">
        <v>83</v>
      </c>
      <c r="BK1441" s="146">
        <f>ROUND(I1441*H1441,2)</f>
        <v>0</v>
      </c>
      <c r="BL1441" s="19" t="s">
        <v>270</v>
      </c>
      <c r="BM1441" s="145" t="s">
        <v>1929</v>
      </c>
    </row>
    <row r="1442" spans="2:65" s="1" customFormat="1" ht="11">
      <c r="B1442" s="35"/>
      <c r="D1442" s="168" t="s">
        <v>206</v>
      </c>
      <c r="F1442" s="169" t="s">
        <v>1930</v>
      </c>
      <c r="I1442" s="170"/>
      <c r="L1442" s="35"/>
      <c r="M1442" s="171"/>
      <c r="T1442" s="56"/>
      <c r="AT1442" s="19" t="s">
        <v>206</v>
      </c>
      <c r="AU1442" s="19" t="s">
        <v>89</v>
      </c>
    </row>
    <row r="1443" spans="2:65" s="1" customFormat="1" ht="33" customHeight="1">
      <c r="B1443" s="35"/>
      <c r="C1443" s="134" t="s">
        <v>1931</v>
      </c>
      <c r="D1443" s="134" t="s">
        <v>172</v>
      </c>
      <c r="E1443" s="135" t="s">
        <v>1932</v>
      </c>
      <c r="F1443" s="136" t="s">
        <v>1933</v>
      </c>
      <c r="G1443" s="137" t="s">
        <v>175</v>
      </c>
      <c r="H1443" s="138">
        <v>276.94</v>
      </c>
      <c r="I1443" s="139"/>
      <c r="J1443" s="140">
        <f>ROUND(I1443*H1443,2)</f>
        <v>0</v>
      </c>
      <c r="K1443" s="136" t="s">
        <v>204</v>
      </c>
      <c r="L1443" s="35"/>
      <c r="M1443" s="141" t="s">
        <v>34</v>
      </c>
      <c r="N1443" s="142" t="s">
        <v>49</v>
      </c>
      <c r="P1443" s="143">
        <f>O1443*H1443</f>
        <v>0</v>
      </c>
      <c r="Q1443" s="143">
        <v>3.2000000000000002E-3</v>
      </c>
      <c r="R1443" s="143">
        <f>Q1443*H1443</f>
        <v>0.886208</v>
      </c>
      <c r="S1443" s="143">
        <v>0</v>
      </c>
      <c r="T1443" s="144">
        <f>S1443*H1443</f>
        <v>0</v>
      </c>
      <c r="AR1443" s="145" t="s">
        <v>270</v>
      </c>
      <c r="AT1443" s="145" t="s">
        <v>172</v>
      </c>
      <c r="AU1443" s="145" t="s">
        <v>89</v>
      </c>
      <c r="AY1443" s="19" t="s">
        <v>169</v>
      </c>
      <c r="BE1443" s="146">
        <f>IF(N1443="základní",J1443,0)</f>
        <v>0</v>
      </c>
      <c r="BF1443" s="146">
        <f>IF(N1443="snížená",J1443,0)</f>
        <v>0</v>
      </c>
      <c r="BG1443" s="146">
        <f>IF(N1443="zákl. přenesená",J1443,0)</f>
        <v>0</v>
      </c>
      <c r="BH1443" s="146">
        <f>IF(N1443="sníž. přenesená",J1443,0)</f>
        <v>0</v>
      </c>
      <c r="BI1443" s="146">
        <f>IF(N1443="nulová",J1443,0)</f>
        <v>0</v>
      </c>
      <c r="BJ1443" s="19" t="s">
        <v>83</v>
      </c>
      <c r="BK1443" s="146">
        <f>ROUND(I1443*H1443,2)</f>
        <v>0</v>
      </c>
      <c r="BL1443" s="19" t="s">
        <v>270</v>
      </c>
      <c r="BM1443" s="145" t="s">
        <v>1934</v>
      </c>
    </row>
    <row r="1444" spans="2:65" s="1" customFormat="1" ht="11">
      <c r="B1444" s="35"/>
      <c r="D1444" s="168" t="s">
        <v>206</v>
      </c>
      <c r="F1444" s="169" t="s">
        <v>1935</v>
      </c>
      <c r="I1444" s="170"/>
      <c r="L1444" s="35"/>
      <c r="M1444" s="171"/>
      <c r="T1444" s="56"/>
      <c r="AT1444" s="19" t="s">
        <v>206</v>
      </c>
      <c r="AU1444" s="19" t="s">
        <v>89</v>
      </c>
    </row>
    <row r="1445" spans="2:65" s="12" customFormat="1" ht="12">
      <c r="B1445" s="147"/>
      <c r="D1445" s="148" t="s">
        <v>179</v>
      </c>
      <c r="E1445" s="149" t="s">
        <v>34</v>
      </c>
      <c r="F1445" s="150" t="s">
        <v>1936</v>
      </c>
      <c r="H1445" s="149" t="s">
        <v>34</v>
      </c>
      <c r="I1445" s="151"/>
      <c r="L1445" s="147"/>
      <c r="M1445" s="152"/>
      <c r="T1445" s="153"/>
      <c r="AT1445" s="149" t="s">
        <v>179</v>
      </c>
      <c r="AU1445" s="149" t="s">
        <v>89</v>
      </c>
      <c r="AV1445" s="12" t="s">
        <v>83</v>
      </c>
      <c r="AW1445" s="12" t="s">
        <v>39</v>
      </c>
      <c r="AX1445" s="12" t="s">
        <v>78</v>
      </c>
      <c r="AY1445" s="149" t="s">
        <v>169</v>
      </c>
    </row>
    <row r="1446" spans="2:65" s="13" customFormat="1" ht="12">
      <c r="B1446" s="154"/>
      <c r="D1446" s="148" t="s">
        <v>179</v>
      </c>
      <c r="E1446" s="155" t="s">
        <v>34</v>
      </c>
      <c r="F1446" s="156" t="s">
        <v>1937</v>
      </c>
      <c r="H1446" s="157">
        <v>276.94</v>
      </c>
      <c r="I1446" s="158"/>
      <c r="L1446" s="154"/>
      <c r="M1446" s="159"/>
      <c r="T1446" s="160"/>
      <c r="AT1446" s="155" t="s">
        <v>179</v>
      </c>
      <c r="AU1446" s="155" t="s">
        <v>89</v>
      </c>
      <c r="AV1446" s="13" t="s">
        <v>89</v>
      </c>
      <c r="AW1446" s="13" t="s">
        <v>39</v>
      </c>
      <c r="AX1446" s="13" t="s">
        <v>78</v>
      </c>
      <c r="AY1446" s="155" t="s">
        <v>169</v>
      </c>
    </row>
    <row r="1447" spans="2:65" s="14" customFormat="1" ht="12">
      <c r="B1447" s="161"/>
      <c r="D1447" s="148" t="s">
        <v>179</v>
      </c>
      <c r="E1447" s="162" t="s">
        <v>34</v>
      </c>
      <c r="F1447" s="163" t="s">
        <v>195</v>
      </c>
      <c r="H1447" s="164">
        <v>276.94</v>
      </c>
      <c r="I1447" s="165"/>
      <c r="L1447" s="161"/>
      <c r="M1447" s="166"/>
      <c r="T1447" s="167"/>
      <c r="AT1447" s="162" t="s">
        <v>179</v>
      </c>
      <c r="AU1447" s="162" t="s">
        <v>89</v>
      </c>
      <c r="AV1447" s="14" t="s">
        <v>177</v>
      </c>
      <c r="AW1447" s="14" t="s">
        <v>39</v>
      </c>
      <c r="AX1447" s="14" t="s">
        <v>83</v>
      </c>
      <c r="AY1447" s="162" t="s">
        <v>169</v>
      </c>
    </row>
    <row r="1448" spans="2:65" s="1" customFormat="1" ht="78" customHeight="1">
      <c r="B1448" s="35"/>
      <c r="C1448" s="134" t="s">
        <v>1938</v>
      </c>
      <c r="D1448" s="134" t="s">
        <v>172</v>
      </c>
      <c r="E1448" s="135" t="s">
        <v>1939</v>
      </c>
      <c r="F1448" s="136" t="s">
        <v>1940</v>
      </c>
      <c r="G1448" s="137" t="s">
        <v>175</v>
      </c>
      <c r="H1448" s="138">
        <v>75.664000000000001</v>
      </c>
      <c r="I1448" s="139"/>
      <c r="J1448" s="140">
        <f>ROUND(I1448*H1448,2)</f>
        <v>0</v>
      </c>
      <c r="K1448" s="136" t="s">
        <v>204</v>
      </c>
      <c r="L1448" s="35"/>
      <c r="M1448" s="141" t="s">
        <v>34</v>
      </c>
      <c r="N1448" s="142" t="s">
        <v>49</v>
      </c>
      <c r="P1448" s="143">
        <f>O1448*H1448</f>
        <v>0</v>
      </c>
      <c r="Q1448" s="143">
        <v>5.5620000000000003E-2</v>
      </c>
      <c r="R1448" s="143">
        <f>Q1448*H1448</f>
        <v>4.2084316800000003</v>
      </c>
      <c r="S1448" s="143">
        <v>0</v>
      </c>
      <c r="T1448" s="144">
        <f>S1448*H1448</f>
        <v>0</v>
      </c>
      <c r="AR1448" s="145" t="s">
        <v>270</v>
      </c>
      <c r="AT1448" s="145" t="s">
        <v>172</v>
      </c>
      <c r="AU1448" s="145" t="s">
        <v>89</v>
      </c>
      <c r="AY1448" s="19" t="s">
        <v>169</v>
      </c>
      <c r="BE1448" s="146">
        <f>IF(N1448="základní",J1448,0)</f>
        <v>0</v>
      </c>
      <c r="BF1448" s="146">
        <f>IF(N1448="snížená",J1448,0)</f>
        <v>0</v>
      </c>
      <c r="BG1448" s="146">
        <f>IF(N1448="zákl. přenesená",J1448,0)</f>
        <v>0</v>
      </c>
      <c r="BH1448" s="146">
        <f>IF(N1448="sníž. přenesená",J1448,0)</f>
        <v>0</v>
      </c>
      <c r="BI1448" s="146">
        <f>IF(N1448="nulová",J1448,0)</f>
        <v>0</v>
      </c>
      <c r="BJ1448" s="19" t="s">
        <v>83</v>
      </c>
      <c r="BK1448" s="146">
        <f>ROUND(I1448*H1448,2)</f>
        <v>0</v>
      </c>
      <c r="BL1448" s="19" t="s">
        <v>270</v>
      </c>
      <c r="BM1448" s="145" t="s">
        <v>1941</v>
      </c>
    </row>
    <row r="1449" spans="2:65" s="1" customFormat="1" ht="11">
      <c r="B1449" s="35"/>
      <c r="D1449" s="168" t="s">
        <v>206</v>
      </c>
      <c r="F1449" s="169" t="s">
        <v>1942</v>
      </c>
      <c r="I1449" s="170"/>
      <c r="L1449" s="35"/>
      <c r="M1449" s="171"/>
      <c r="T1449" s="56"/>
      <c r="AT1449" s="19" t="s">
        <v>206</v>
      </c>
      <c r="AU1449" s="19" t="s">
        <v>89</v>
      </c>
    </row>
    <row r="1450" spans="2:65" s="12" customFormat="1" ht="12">
      <c r="B1450" s="147"/>
      <c r="D1450" s="148" t="s">
        <v>179</v>
      </c>
      <c r="E1450" s="149" t="s">
        <v>34</v>
      </c>
      <c r="F1450" s="150" t="s">
        <v>1943</v>
      </c>
      <c r="H1450" s="149" t="s">
        <v>34</v>
      </c>
      <c r="I1450" s="151"/>
      <c r="L1450" s="147"/>
      <c r="M1450" s="152"/>
      <c r="T1450" s="153"/>
      <c r="AT1450" s="149" t="s">
        <v>179</v>
      </c>
      <c r="AU1450" s="149" t="s">
        <v>89</v>
      </c>
      <c r="AV1450" s="12" t="s">
        <v>83</v>
      </c>
      <c r="AW1450" s="12" t="s">
        <v>39</v>
      </c>
      <c r="AX1450" s="12" t="s">
        <v>78</v>
      </c>
      <c r="AY1450" s="149" t="s">
        <v>169</v>
      </c>
    </row>
    <row r="1451" spans="2:65" s="13" customFormat="1" ht="12">
      <c r="B1451" s="154"/>
      <c r="D1451" s="148" t="s">
        <v>179</v>
      </c>
      <c r="E1451" s="155" t="s">
        <v>34</v>
      </c>
      <c r="F1451" s="156" t="s">
        <v>1944</v>
      </c>
      <c r="H1451" s="157">
        <v>44.8</v>
      </c>
      <c r="I1451" s="158"/>
      <c r="L1451" s="154"/>
      <c r="M1451" s="159"/>
      <c r="T1451" s="160"/>
      <c r="AT1451" s="155" t="s">
        <v>179</v>
      </c>
      <c r="AU1451" s="155" t="s">
        <v>89</v>
      </c>
      <c r="AV1451" s="13" t="s">
        <v>89</v>
      </c>
      <c r="AW1451" s="13" t="s">
        <v>39</v>
      </c>
      <c r="AX1451" s="13" t="s">
        <v>78</v>
      </c>
      <c r="AY1451" s="155" t="s">
        <v>169</v>
      </c>
    </row>
    <row r="1452" spans="2:65" s="12" customFormat="1" ht="12">
      <c r="B1452" s="147"/>
      <c r="D1452" s="148" t="s">
        <v>179</v>
      </c>
      <c r="E1452" s="149" t="s">
        <v>34</v>
      </c>
      <c r="F1452" s="150" t="s">
        <v>1945</v>
      </c>
      <c r="H1452" s="149" t="s">
        <v>34</v>
      </c>
      <c r="I1452" s="151"/>
      <c r="L1452" s="147"/>
      <c r="M1452" s="152"/>
      <c r="T1452" s="153"/>
      <c r="AT1452" s="149" t="s">
        <v>179</v>
      </c>
      <c r="AU1452" s="149" t="s">
        <v>89</v>
      </c>
      <c r="AV1452" s="12" t="s">
        <v>83</v>
      </c>
      <c r="AW1452" s="12" t="s">
        <v>39</v>
      </c>
      <c r="AX1452" s="12" t="s">
        <v>78</v>
      </c>
      <c r="AY1452" s="149" t="s">
        <v>169</v>
      </c>
    </row>
    <row r="1453" spans="2:65" s="13" customFormat="1" ht="12">
      <c r="B1453" s="154"/>
      <c r="D1453" s="148" t="s">
        <v>179</v>
      </c>
      <c r="E1453" s="155" t="s">
        <v>34</v>
      </c>
      <c r="F1453" s="156" t="s">
        <v>1946</v>
      </c>
      <c r="H1453" s="157">
        <v>30.864000000000001</v>
      </c>
      <c r="I1453" s="158"/>
      <c r="L1453" s="154"/>
      <c r="M1453" s="159"/>
      <c r="T1453" s="160"/>
      <c r="AT1453" s="155" t="s">
        <v>179</v>
      </c>
      <c r="AU1453" s="155" t="s">
        <v>89</v>
      </c>
      <c r="AV1453" s="13" t="s">
        <v>89</v>
      </c>
      <c r="AW1453" s="13" t="s">
        <v>39</v>
      </c>
      <c r="AX1453" s="13" t="s">
        <v>78</v>
      </c>
      <c r="AY1453" s="155" t="s">
        <v>169</v>
      </c>
    </row>
    <row r="1454" spans="2:65" s="14" customFormat="1" ht="12">
      <c r="B1454" s="161"/>
      <c r="D1454" s="148" t="s">
        <v>179</v>
      </c>
      <c r="E1454" s="162" t="s">
        <v>34</v>
      </c>
      <c r="F1454" s="163" t="s">
        <v>195</v>
      </c>
      <c r="H1454" s="164">
        <v>75.664000000000001</v>
      </c>
      <c r="I1454" s="165"/>
      <c r="L1454" s="161"/>
      <c r="M1454" s="166"/>
      <c r="T1454" s="167"/>
      <c r="AT1454" s="162" t="s">
        <v>179</v>
      </c>
      <c r="AU1454" s="162" t="s">
        <v>89</v>
      </c>
      <c r="AV1454" s="14" t="s">
        <v>177</v>
      </c>
      <c r="AW1454" s="14" t="s">
        <v>39</v>
      </c>
      <c r="AX1454" s="14" t="s">
        <v>83</v>
      </c>
      <c r="AY1454" s="162" t="s">
        <v>169</v>
      </c>
    </row>
    <row r="1455" spans="2:65" s="1" customFormat="1" ht="49" customHeight="1">
      <c r="B1455" s="35"/>
      <c r="C1455" s="134" t="s">
        <v>1947</v>
      </c>
      <c r="D1455" s="134" t="s">
        <v>172</v>
      </c>
      <c r="E1455" s="135" t="s">
        <v>1948</v>
      </c>
      <c r="F1455" s="136" t="s">
        <v>1949</v>
      </c>
      <c r="G1455" s="137" t="s">
        <v>175</v>
      </c>
      <c r="H1455" s="138">
        <v>583.74</v>
      </c>
      <c r="I1455" s="139"/>
      <c r="J1455" s="140">
        <f>ROUND(I1455*H1455,2)</f>
        <v>0</v>
      </c>
      <c r="K1455" s="136" t="s">
        <v>204</v>
      </c>
      <c r="L1455" s="35"/>
      <c r="M1455" s="141" t="s">
        <v>34</v>
      </c>
      <c r="N1455" s="142" t="s">
        <v>49</v>
      </c>
      <c r="P1455" s="143">
        <f>O1455*H1455</f>
        <v>0</v>
      </c>
      <c r="Q1455" s="143">
        <v>1.5769999999999999E-2</v>
      </c>
      <c r="R1455" s="143">
        <f>Q1455*H1455</f>
        <v>9.2055797999999989</v>
      </c>
      <c r="S1455" s="143">
        <v>0</v>
      </c>
      <c r="T1455" s="144">
        <f>S1455*H1455</f>
        <v>0</v>
      </c>
      <c r="AR1455" s="145" t="s">
        <v>270</v>
      </c>
      <c r="AT1455" s="145" t="s">
        <v>172</v>
      </c>
      <c r="AU1455" s="145" t="s">
        <v>89</v>
      </c>
      <c r="AY1455" s="19" t="s">
        <v>169</v>
      </c>
      <c r="BE1455" s="146">
        <f>IF(N1455="základní",J1455,0)</f>
        <v>0</v>
      </c>
      <c r="BF1455" s="146">
        <f>IF(N1455="snížená",J1455,0)</f>
        <v>0</v>
      </c>
      <c r="BG1455" s="146">
        <f>IF(N1455="zákl. přenesená",J1455,0)</f>
        <v>0</v>
      </c>
      <c r="BH1455" s="146">
        <f>IF(N1455="sníž. přenesená",J1455,0)</f>
        <v>0</v>
      </c>
      <c r="BI1455" s="146">
        <f>IF(N1455="nulová",J1455,0)</f>
        <v>0</v>
      </c>
      <c r="BJ1455" s="19" t="s">
        <v>83</v>
      </c>
      <c r="BK1455" s="146">
        <f>ROUND(I1455*H1455,2)</f>
        <v>0</v>
      </c>
      <c r="BL1455" s="19" t="s">
        <v>270</v>
      </c>
      <c r="BM1455" s="145" t="s">
        <v>1950</v>
      </c>
    </row>
    <row r="1456" spans="2:65" s="1" customFormat="1" ht="11">
      <c r="B1456" s="35"/>
      <c r="D1456" s="168" t="s">
        <v>206</v>
      </c>
      <c r="F1456" s="169" t="s">
        <v>1951</v>
      </c>
      <c r="I1456" s="170"/>
      <c r="L1456" s="35"/>
      <c r="M1456" s="171"/>
      <c r="T1456" s="56"/>
      <c r="AT1456" s="19" t="s">
        <v>206</v>
      </c>
      <c r="AU1456" s="19" t="s">
        <v>89</v>
      </c>
    </row>
    <row r="1457" spans="2:65" s="13" customFormat="1" ht="36">
      <c r="B1457" s="154"/>
      <c r="D1457" s="148" t="s">
        <v>179</v>
      </c>
      <c r="E1457" s="155" t="s">
        <v>34</v>
      </c>
      <c r="F1457" s="156" t="s">
        <v>1952</v>
      </c>
      <c r="H1457" s="157">
        <v>316.7</v>
      </c>
      <c r="I1457" s="158"/>
      <c r="L1457" s="154"/>
      <c r="M1457" s="159"/>
      <c r="T1457" s="160"/>
      <c r="AT1457" s="155" t="s">
        <v>179</v>
      </c>
      <c r="AU1457" s="155" t="s">
        <v>89</v>
      </c>
      <c r="AV1457" s="13" t="s">
        <v>89</v>
      </c>
      <c r="AW1457" s="13" t="s">
        <v>39</v>
      </c>
      <c r="AX1457" s="13" t="s">
        <v>78</v>
      </c>
      <c r="AY1457" s="155" t="s">
        <v>169</v>
      </c>
    </row>
    <row r="1458" spans="2:65" s="13" customFormat="1" ht="36">
      <c r="B1458" s="154"/>
      <c r="D1458" s="148" t="s">
        <v>179</v>
      </c>
      <c r="E1458" s="155" t="s">
        <v>34</v>
      </c>
      <c r="F1458" s="156" t="s">
        <v>1953</v>
      </c>
      <c r="H1458" s="157">
        <v>267.04000000000002</v>
      </c>
      <c r="I1458" s="158"/>
      <c r="L1458" s="154"/>
      <c r="M1458" s="159"/>
      <c r="T1458" s="160"/>
      <c r="AT1458" s="155" t="s">
        <v>179</v>
      </c>
      <c r="AU1458" s="155" t="s">
        <v>89</v>
      </c>
      <c r="AV1458" s="13" t="s">
        <v>89</v>
      </c>
      <c r="AW1458" s="13" t="s">
        <v>39</v>
      </c>
      <c r="AX1458" s="13" t="s">
        <v>78</v>
      </c>
      <c r="AY1458" s="155" t="s">
        <v>169</v>
      </c>
    </row>
    <row r="1459" spans="2:65" s="14" customFormat="1" ht="12">
      <c r="B1459" s="161"/>
      <c r="D1459" s="148" t="s">
        <v>179</v>
      </c>
      <c r="E1459" s="162" t="s">
        <v>34</v>
      </c>
      <c r="F1459" s="163" t="s">
        <v>195</v>
      </c>
      <c r="H1459" s="164">
        <v>583.74</v>
      </c>
      <c r="I1459" s="165"/>
      <c r="L1459" s="161"/>
      <c r="M1459" s="166"/>
      <c r="T1459" s="167"/>
      <c r="AT1459" s="162" t="s">
        <v>179</v>
      </c>
      <c r="AU1459" s="162" t="s">
        <v>89</v>
      </c>
      <c r="AV1459" s="14" t="s">
        <v>177</v>
      </c>
      <c r="AW1459" s="14" t="s">
        <v>39</v>
      </c>
      <c r="AX1459" s="14" t="s">
        <v>83</v>
      </c>
      <c r="AY1459" s="162" t="s">
        <v>169</v>
      </c>
    </row>
    <row r="1460" spans="2:65" s="1" customFormat="1" ht="37.75" customHeight="1">
      <c r="B1460" s="35"/>
      <c r="C1460" s="134" t="s">
        <v>1954</v>
      </c>
      <c r="D1460" s="134" t="s">
        <v>172</v>
      </c>
      <c r="E1460" s="135" t="s">
        <v>1955</v>
      </c>
      <c r="F1460" s="136" t="s">
        <v>1956</v>
      </c>
      <c r="G1460" s="137" t="s">
        <v>175</v>
      </c>
      <c r="H1460" s="138">
        <v>1172.1400000000001</v>
      </c>
      <c r="I1460" s="139"/>
      <c r="J1460" s="140">
        <f>ROUND(I1460*H1460,2)</f>
        <v>0</v>
      </c>
      <c r="K1460" s="136" t="s">
        <v>204</v>
      </c>
      <c r="L1460" s="35"/>
      <c r="M1460" s="141" t="s">
        <v>34</v>
      </c>
      <c r="N1460" s="142" t="s">
        <v>49</v>
      </c>
      <c r="P1460" s="143">
        <f>O1460*H1460</f>
        <v>0</v>
      </c>
      <c r="Q1460" s="143">
        <v>1E-4</v>
      </c>
      <c r="R1460" s="143">
        <f>Q1460*H1460</f>
        <v>0.11721400000000001</v>
      </c>
      <c r="S1460" s="143">
        <v>0</v>
      </c>
      <c r="T1460" s="144">
        <f>S1460*H1460</f>
        <v>0</v>
      </c>
      <c r="AR1460" s="145" t="s">
        <v>270</v>
      </c>
      <c r="AT1460" s="145" t="s">
        <v>172</v>
      </c>
      <c r="AU1460" s="145" t="s">
        <v>89</v>
      </c>
      <c r="AY1460" s="19" t="s">
        <v>169</v>
      </c>
      <c r="BE1460" s="146">
        <f>IF(N1460="základní",J1460,0)</f>
        <v>0</v>
      </c>
      <c r="BF1460" s="146">
        <f>IF(N1460="snížená",J1460,0)</f>
        <v>0</v>
      </c>
      <c r="BG1460" s="146">
        <f>IF(N1460="zákl. přenesená",J1460,0)</f>
        <v>0</v>
      </c>
      <c r="BH1460" s="146">
        <f>IF(N1460="sníž. přenesená",J1460,0)</f>
        <v>0</v>
      </c>
      <c r="BI1460" s="146">
        <f>IF(N1460="nulová",J1460,0)</f>
        <v>0</v>
      </c>
      <c r="BJ1460" s="19" t="s">
        <v>83</v>
      </c>
      <c r="BK1460" s="146">
        <f>ROUND(I1460*H1460,2)</f>
        <v>0</v>
      </c>
      <c r="BL1460" s="19" t="s">
        <v>270</v>
      </c>
      <c r="BM1460" s="145" t="s">
        <v>1957</v>
      </c>
    </row>
    <row r="1461" spans="2:65" s="1" customFormat="1" ht="11">
      <c r="B1461" s="35"/>
      <c r="D1461" s="168" t="s">
        <v>206</v>
      </c>
      <c r="F1461" s="169" t="s">
        <v>1958</v>
      </c>
      <c r="I1461" s="170"/>
      <c r="L1461" s="35"/>
      <c r="M1461" s="171"/>
      <c r="T1461" s="56"/>
      <c r="AT1461" s="19" t="s">
        <v>206</v>
      </c>
      <c r="AU1461" s="19" t="s">
        <v>89</v>
      </c>
    </row>
    <row r="1462" spans="2:65" s="12" customFormat="1" ht="12">
      <c r="B1462" s="147"/>
      <c r="D1462" s="148" t="s">
        <v>179</v>
      </c>
      <c r="E1462" s="149" t="s">
        <v>34</v>
      </c>
      <c r="F1462" s="150" t="s">
        <v>1959</v>
      </c>
      <c r="H1462" s="149" t="s">
        <v>34</v>
      </c>
      <c r="I1462" s="151"/>
      <c r="L1462" s="147"/>
      <c r="M1462" s="152"/>
      <c r="T1462" s="153"/>
      <c r="AT1462" s="149" t="s">
        <v>179</v>
      </c>
      <c r="AU1462" s="149" t="s">
        <v>89</v>
      </c>
      <c r="AV1462" s="12" t="s">
        <v>83</v>
      </c>
      <c r="AW1462" s="12" t="s">
        <v>39</v>
      </c>
      <c r="AX1462" s="12" t="s">
        <v>78</v>
      </c>
      <c r="AY1462" s="149" t="s">
        <v>169</v>
      </c>
    </row>
    <row r="1463" spans="2:65" s="13" customFormat="1" ht="12">
      <c r="B1463" s="154"/>
      <c r="D1463" s="148" t="s">
        <v>179</v>
      </c>
      <c r="E1463" s="155" t="s">
        <v>34</v>
      </c>
      <c r="F1463" s="156" t="s">
        <v>1960</v>
      </c>
      <c r="H1463" s="157">
        <v>1172.1400000000001</v>
      </c>
      <c r="I1463" s="158"/>
      <c r="L1463" s="154"/>
      <c r="M1463" s="159"/>
      <c r="T1463" s="160"/>
      <c r="AT1463" s="155" t="s">
        <v>179</v>
      </c>
      <c r="AU1463" s="155" t="s">
        <v>89</v>
      </c>
      <c r="AV1463" s="13" t="s">
        <v>89</v>
      </c>
      <c r="AW1463" s="13" t="s">
        <v>39</v>
      </c>
      <c r="AX1463" s="13" t="s">
        <v>78</v>
      </c>
      <c r="AY1463" s="155" t="s">
        <v>169</v>
      </c>
    </row>
    <row r="1464" spans="2:65" s="14" customFormat="1" ht="12">
      <c r="B1464" s="161"/>
      <c r="D1464" s="148" t="s">
        <v>179</v>
      </c>
      <c r="E1464" s="162" t="s">
        <v>34</v>
      </c>
      <c r="F1464" s="163" t="s">
        <v>195</v>
      </c>
      <c r="H1464" s="164">
        <v>1172.1400000000001</v>
      </c>
      <c r="I1464" s="165"/>
      <c r="L1464" s="161"/>
      <c r="M1464" s="166"/>
      <c r="T1464" s="167"/>
      <c r="AT1464" s="162" t="s">
        <v>179</v>
      </c>
      <c r="AU1464" s="162" t="s">
        <v>89</v>
      </c>
      <c r="AV1464" s="14" t="s">
        <v>177</v>
      </c>
      <c r="AW1464" s="14" t="s">
        <v>39</v>
      </c>
      <c r="AX1464" s="14" t="s">
        <v>83</v>
      </c>
      <c r="AY1464" s="162" t="s">
        <v>169</v>
      </c>
    </row>
    <row r="1465" spans="2:65" s="1" customFormat="1" ht="37.75" customHeight="1">
      <c r="B1465" s="35"/>
      <c r="C1465" s="134" t="s">
        <v>1961</v>
      </c>
      <c r="D1465" s="134" t="s">
        <v>172</v>
      </c>
      <c r="E1465" s="135" t="s">
        <v>1962</v>
      </c>
      <c r="F1465" s="136" t="s">
        <v>1963</v>
      </c>
      <c r="G1465" s="137" t="s">
        <v>175</v>
      </c>
      <c r="H1465" s="138">
        <v>1172.1400000000001</v>
      </c>
      <c r="I1465" s="139"/>
      <c r="J1465" s="140">
        <f>ROUND(I1465*H1465,2)</f>
        <v>0</v>
      </c>
      <c r="K1465" s="136" t="s">
        <v>204</v>
      </c>
      <c r="L1465" s="35"/>
      <c r="M1465" s="141" t="s">
        <v>34</v>
      </c>
      <c r="N1465" s="142" t="s">
        <v>49</v>
      </c>
      <c r="P1465" s="143">
        <f>O1465*H1465</f>
        <v>0</v>
      </c>
      <c r="Q1465" s="143">
        <v>0</v>
      </c>
      <c r="R1465" s="143">
        <f>Q1465*H1465</f>
        <v>0</v>
      </c>
      <c r="S1465" s="143">
        <v>0</v>
      </c>
      <c r="T1465" s="144">
        <f>S1465*H1465</f>
        <v>0</v>
      </c>
      <c r="AR1465" s="145" t="s">
        <v>270</v>
      </c>
      <c r="AT1465" s="145" t="s">
        <v>172</v>
      </c>
      <c r="AU1465" s="145" t="s">
        <v>89</v>
      </c>
      <c r="AY1465" s="19" t="s">
        <v>169</v>
      </c>
      <c r="BE1465" s="146">
        <f>IF(N1465="základní",J1465,0)</f>
        <v>0</v>
      </c>
      <c r="BF1465" s="146">
        <f>IF(N1465="snížená",J1465,0)</f>
        <v>0</v>
      </c>
      <c r="BG1465" s="146">
        <f>IF(N1465="zákl. přenesená",J1465,0)</f>
        <v>0</v>
      </c>
      <c r="BH1465" s="146">
        <f>IF(N1465="sníž. přenesená",J1465,0)</f>
        <v>0</v>
      </c>
      <c r="BI1465" s="146">
        <f>IF(N1465="nulová",J1465,0)</f>
        <v>0</v>
      </c>
      <c r="BJ1465" s="19" t="s">
        <v>83</v>
      </c>
      <c r="BK1465" s="146">
        <f>ROUND(I1465*H1465,2)</f>
        <v>0</v>
      </c>
      <c r="BL1465" s="19" t="s">
        <v>270</v>
      </c>
      <c r="BM1465" s="145" t="s">
        <v>1964</v>
      </c>
    </row>
    <row r="1466" spans="2:65" s="1" customFormat="1" ht="11">
      <c r="B1466" s="35"/>
      <c r="D1466" s="168" t="s">
        <v>206</v>
      </c>
      <c r="F1466" s="169" t="s">
        <v>1965</v>
      </c>
      <c r="I1466" s="170"/>
      <c r="L1466" s="35"/>
      <c r="M1466" s="171"/>
      <c r="T1466" s="56"/>
      <c r="AT1466" s="19" t="s">
        <v>206</v>
      </c>
      <c r="AU1466" s="19" t="s">
        <v>89</v>
      </c>
    </row>
    <row r="1467" spans="2:65" s="1" customFormat="1" ht="24.25" customHeight="1">
      <c r="B1467" s="35"/>
      <c r="C1467" s="172" t="s">
        <v>1966</v>
      </c>
      <c r="D1467" s="172" t="s">
        <v>288</v>
      </c>
      <c r="E1467" s="173" t="s">
        <v>1967</v>
      </c>
      <c r="F1467" s="174" t="s">
        <v>1968</v>
      </c>
      <c r="G1467" s="175" t="s">
        <v>175</v>
      </c>
      <c r="H1467" s="176">
        <v>1316.8989999999999</v>
      </c>
      <c r="I1467" s="177"/>
      <c r="J1467" s="178">
        <f>ROUND(I1467*H1467,2)</f>
        <v>0</v>
      </c>
      <c r="K1467" s="174" t="s">
        <v>204</v>
      </c>
      <c r="L1467" s="179"/>
      <c r="M1467" s="180" t="s">
        <v>34</v>
      </c>
      <c r="N1467" s="181" t="s">
        <v>49</v>
      </c>
      <c r="P1467" s="143">
        <f>O1467*H1467</f>
        <v>0</v>
      </c>
      <c r="Q1467" s="143">
        <v>1.1E-4</v>
      </c>
      <c r="R1467" s="143">
        <f>Q1467*H1467</f>
        <v>0.14485888999999999</v>
      </c>
      <c r="S1467" s="143">
        <v>0</v>
      </c>
      <c r="T1467" s="144">
        <f>S1467*H1467</f>
        <v>0</v>
      </c>
      <c r="AR1467" s="145" t="s">
        <v>381</v>
      </c>
      <c r="AT1467" s="145" t="s">
        <v>288</v>
      </c>
      <c r="AU1467" s="145" t="s">
        <v>89</v>
      </c>
      <c r="AY1467" s="19" t="s">
        <v>169</v>
      </c>
      <c r="BE1467" s="146">
        <f>IF(N1467="základní",J1467,0)</f>
        <v>0</v>
      </c>
      <c r="BF1467" s="146">
        <f>IF(N1467="snížená",J1467,0)</f>
        <v>0</v>
      </c>
      <c r="BG1467" s="146">
        <f>IF(N1467="zákl. přenesená",J1467,0)</f>
        <v>0</v>
      </c>
      <c r="BH1467" s="146">
        <f>IF(N1467="sníž. přenesená",J1467,0)</f>
        <v>0</v>
      </c>
      <c r="BI1467" s="146">
        <f>IF(N1467="nulová",J1467,0)</f>
        <v>0</v>
      </c>
      <c r="BJ1467" s="19" t="s">
        <v>83</v>
      </c>
      <c r="BK1467" s="146">
        <f>ROUND(I1467*H1467,2)</f>
        <v>0</v>
      </c>
      <c r="BL1467" s="19" t="s">
        <v>270</v>
      </c>
      <c r="BM1467" s="145" t="s">
        <v>1969</v>
      </c>
    </row>
    <row r="1468" spans="2:65" s="13" customFormat="1" ht="12">
      <c r="B1468" s="154"/>
      <c r="D1468" s="148" t="s">
        <v>179</v>
      </c>
      <c r="E1468" s="155" t="s">
        <v>34</v>
      </c>
      <c r="F1468" s="156" t="s">
        <v>1970</v>
      </c>
      <c r="H1468" s="157">
        <v>1316.8989999999999</v>
      </c>
      <c r="I1468" s="158"/>
      <c r="L1468" s="154"/>
      <c r="M1468" s="159"/>
      <c r="T1468" s="160"/>
      <c r="AT1468" s="155" t="s">
        <v>179</v>
      </c>
      <c r="AU1468" s="155" t="s">
        <v>89</v>
      </c>
      <c r="AV1468" s="13" t="s">
        <v>89</v>
      </c>
      <c r="AW1468" s="13" t="s">
        <v>39</v>
      </c>
      <c r="AX1468" s="13" t="s">
        <v>83</v>
      </c>
      <c r="AY1468" s="155" t="s">
        <v>169</v>
      </c>
    </row>
    <row r="1469" spans="2:65" s="1" customFormat="1" ht="33" customHeight="1">
      <c r="B1469" s="35"/>
      <c r="C1469" s="134" t="s">
        <v>1971</v>
      </c>
      <c r="D1469" s="134" t="s">
        <v>172</v>
      </c>
      <c r="E1469" s="135" t="s">
        <v>1972</v>
      </c>
      <c r="F1469" s="136" t="s">
        <v>1973</v>
      </c>
      <c r="G1469" s="137" t="s">
        <v>175</v>
      </c>
      <c r="H1469" s="138">
        <v>1172.1400000000001</v>
      </c>
      <c r="I1469" s="139"/>
      <c r="J1469" s="140">
        <f>ROUND(I1469*H1469,2)</f>
        <v>0</v>
      </c>
      <c r="K1469" s="136" t="s">
        <v>204</v>
      </c>
      <c r="L1469" s="35"/>
      <c r="M1469" s="141" t="s">
        <v>34</v>
      </c>
      <c r="N1469" s="142" t="s">
        <v>49</v>
      </c>
      <c r="P1469" s="143">
        <f>O1469*H1469</f>
        <v>0</v>
      </c>
      <c r="Q1469" s="143">
        <v>1.6000000000000001E-3</v>
      </c>
      <c r="R1469" s="143">
        <f>Q1469*H1469</f>
        <v>1.8754240000000002</v>
      </c>
      <c r="S1469" s="143">
        <v>0</v>
      </c>
      <c r="T1469" s="144">
        <f>S1469*H1469</f>
        <v>0</v>
      </c>
      <c r="AR1469" s="145" t="s">
        <v>270</v>
      </c>
      <c r="AT1469" s="145" t="s">
        <v>172</v>
      </c>
      <c r="AU1469" s="145" t="s">
        <v>89</v>
      </c>
      <c r="AY1469" s="19" t="s">
        <v>169</v>
      </c>
      <c r="BE1469" s="146">
        <f>IF(N1469="základní",J1469,0)</f>
        <v>0</v>
      </c>
      <c r="BF1469" s="146">
        <f>IF(N1469="snížená",J1469,0)</f>
        <v>0</v>
      </c>
      <c r="BG1469" s="146">
        <f>IF(N1469="zákl. přenesená",J1469,0)</f>
        <v>0</v>
      </c>
      <c r="BH1469" s="146">
        <f>IF(N1469="sníž. přenesená",J1469,0)</f>
        <v>0</v>
      </c>
      <c r="BI1469" s="146">
        <f>IF(N1469="nulová",J1469,0)</f>
        <v>0</v>
      </c>
      <c r="BJ1469" s="19" t="s">
        <v>83</v>
      </c>
      <c r="BK1469" s="146">
        <f>ROUND(I1469*H1469,2)</f>
        <v>0</v>
      </c>
      <c r="BL1469" s="19" t="s">
        <v>270</v>
      </c>
      <c r="BM1469" s="145" t="s">
        <v>1974</v>
      </c>
    </row>
    <row r="1470" spans="2:65" s="1" customFormat="1" ht="11">
      <c r="B1470" s="35"/>
      <c r="D1470" s="168" t="s">
        <v>206</v>
      </c>
      <c r="F1470" s="169" t="s">
        <v>1975</v>
      </c>
      <c r="I1470" s="170"/>
      <c r="L1470" s="35"/>
      <c r="M1470" s="171"/>
      <c r="T1470" s="56"/>
      <c r="AT1470" s="19" t="s">
        <v>206</v>
      </c>
      <c r="AU1470" s="19" t="s">
        <v>89</v>
      </c>
    </row>
    <row r="1471" spans="2:65" s="1" customFormat="1" ht="49" customHeight="1">
      <c r="B1471" s="35"/>
      <c r="C1471" s="134" t="s">
        <v>1976</v>
      </c>
      <c r="D1471" s="134" t="s">
        <v>172</v>
      </c>
      <c r="E1471" s="135" t="s">
        <v>1977</v>
      </c>
      <c r="F1471" s="136" t="s">
        <v>1978</v>
      </c>
      <c r="G1471" s="137" t="s">
        <v>175</v>
      </c>
      <c r="H1471" s="138">
        <v>558.4</v>
      </c>
      <c r="I1471" s="139"/>
      <c r="J1471" s="140">
        <f>ROUND(I1471*H1471,2)</f>
        <v>0</v>
      </c>
      <c r="K1471" s="136" t="s">
        <v>204</v>
      </c>
      <c r="L1471" s="35"/>
      <c r="M1471" s="141" t="s">
        <v>34</v>
      </c>
      <c r="N1471" s="142" t="s">
        <v>49</v>
      </c>
      <c r="P1471" s="143">
        <f>O1471*H1471</f>
        <v>0</v>
      </c>
      <c r="Q1471" s="143">
        <v>1.315E-2</v>
      </c>
      <c r="R1471" s="143">
        <f>Q1471*H1471</f>
        <v>7.3429599999999997</v>
      </c>
      <c r="S1471" s="143">
        <v>0</v>
      </c>
      <c r="T1471" s="144">
        <f>S1471*H1471</f>
        <v>0</v>
      </c>
      <c r="AR1471" s="145" t="s">
        <v>270</v>
      </c>
      <c r="AT1471" s="145" t="s">
        <v>172</v>
      </c>
      <c r="AU1471" s="145" t="s">
        <v>89</v>
      </c>
      <c r="AY1471" s="19" t="s">
        <v>169</v>
      </c>
      <c r="BE1471" s="146">
        <f>IF(N1471="základní",J1471,0)</f>
        <v>0</v>
      </c>
      <c r="BF1471" s="146">
        <f>IF(N1471="snížená",J1471,0)</f>
        <v>0</v>
      </c>
      <c r="BG1471" s="146">
        <f>IF(N1471="zákl. přenesená",J1471,0)</f>
        <v>0</v>
      </c>
      <c r="BH1471" s="146">
        <f>IF(N1471="sníž. přenesená",J1471,0)</f>
        <v>0</v>
      </c>
      <c r="BI1471" s="146">
        <f>IF(N1471="nulová",J1471,0)</f>
        <v>0</v>
      </c>
      <c r="BJ1471" s="19" t="s">
        <v>83</v>
      </c>
      <c r="BK1471" s="146">
        <f>ROUND(I1471*H1471,2)</f>
        <v>0</v>
      </c>
      <c r="BL1471" s="19" t="s">
        <v>270</v>
      </c>
      <c r="BM1471" s="145" t="s">
        <v>1979</v>
      </c>
    </row>
    <row r="1472" spans="2:65" s="1" customFormat="1" ht="11">
      <c r="B1472" s="35"/>
      <c r="D1472" s="168" t="s">
        <v>206</v>
      </c>
      <c r="F1472" s="169" t="s">
        <v>1980</v>
      </c>
      <c r="I1472" s="170"/>
      <c r="L1472" s="35"/>
      <c r="M1472" s="171"/>
      <c r="T1472" s="56"/>
      <c r="AT1472" s="19" t="s">
        <v>206</v>
      </c>
      <c r="AU1472" s="19" t="s">
        <v>89</v>
      </c>
    </row>
    <row r="1473" spans="2:65" s="12" customFormat="1" ht="12">
      <c r="B1473" s="147"/>
      <c r="D1473" s="148" t="s">
        <v>179</v>
      </c>
      <c r="E1473" s="149" t="s">
        <v>34</v>
      </c>
      <c r="F1473" s="150" t="s">
        <v>678</v>
      </c>
      <c r="H1473" s="149" t="s">
        <v>34</v>
      </c>
      <c r="I1473" s="151"/>
      <c r="L1473" s="147"/>
      <c r="M1473" s="152"/>
      <c r="T1473" s="153"/>
      <c r="AT1473" s="149" t="s">
        <v>179</v>
      </c>
      <c r="AU1473" s="149" t="s">
        <v>89</v>
      </c>
      <c r="AV1473" s="12" t="s">
        <v>83</v>
      </c>
      <c r="AW1473" s="12" t="s">
        <v>39</v>
      </c>
      <c r="AX1473" s="12" t="s">
        <v>78</v>
      </c>
      <c r="AY1473" s="149" t="s">
        <v>169</v>
      </c>
    </row>
    <row r="1474" spans="2:65" s="13" customFormat="1" ht="12">
      <c r="B1474" s="154"/>
      <c r="D1474" s="148" t="s">
        <v>179</v>
      </c>
      <c r="E1474" s="155" t="s">
        <v>34</v>
      </c>
      <c r="F1474" s="156" t="s">
        <v>1981</v>
      </c>
      <c r="H1474" s="157">
        <v>558.4</v>
      </c>
      <c r="I1474" s="158"/>
      <c r="L1474" s="154"/>
      <c r="M1474" s="159"/>
      <c r="T1474" s="160"/>
      <c r="AT1474" s="155" t="s">
        <v>179</v>
      </c>
      <c r="AU1474" s="155" t="s">
        <v>89</v>
      </c>
      <c r="AV1474" s="13" t="s">
        <v>89</v>
      </c>
      <c r="AW1474" s="13" t="s">
        <v>39</v>
      </c>
      <c r="AX1474" s="13" t="s">
        <v>78</v>
      </c>
      <c r="AY1474" s="155" t="s">
        <v>169</v>
      </c>
    </row>
    <row r="1475" spans="2:65" s="14" customFormat="1" ht="12">
      <c r="B1475" s="161"/>
      <c r="D1475" s="148" t="s">
        <v>179</v>
      </c>
      <c r="E1475" s="162" t="s">
        <v>34</v>
      </c>
      <c r="F1475" s="163" t="s">
        <v>195</v>
      </c>
      <c r="H1475" s="164">
        <v>558.4</v>
      </c>
      <c r="I1475" s="165"/>
      <c r="L1475" s="161"/>
      <c r="M1475" s="166"/>
      <c r="T1475" s="167"/>
      <c r="AT1475" s="162" t="s">
        <v>179</v>
      </c>
      <c r="AU1475" s="162" t="s">
        <v>89</v>
      </c>
      <c r="AV1475" s="14" t="s">
        <v>177</v>
      </c>
      <c r="AW1475" s="14" t="s">
        <v>39</v>
      </c>
      <c r="AX1475" s="14" t="s">
        <v>83</v>
      </c>
      <c r="AY1475" s="162" t="s">
        <v>169</v>
      </c>
    </row>
    <row r="1476" spans="2:65" s="1" customFormat="1" ht="37.75" customHeight="1">
      <c r="B1476" s="35"/>
      <c r="C1476" s="134" t="s">
        <v>1982</v>
      </c>
      <c r="D1476" s="134" t="s">
        <v>172</v>
      </c>
      <c r="E1476" s="135" t="s">
        <v>1983</v>
      </c>
      <c r="F1476" s="136" t="s">
        <v>1984</v>
      </c>
      <c r="G1476" s="137" t="s">
        <v>422</v>
      </c>
      <c r="H1476" s="138">
        <v>2</v>
      </c>
      <c r="I1476" s="139"/>
      <c r="J1476" s="140">
        <f>ROUND(I1476*H1476,2)</f>
        <v>0</v>
      </c>
      <c r="K1476" s="136" t="s">
        <v>204</v>
      </c>
      <c r="L1476" s="35"/>
      <c r="M1476" s="141" t="s">
        <v>34</v>
      </c>
      <c r="N1476" s="142" t="s">
        <v>49</v>
      </c>
      <c r="P1476" s="143">
        <f>O1476*H1476</f>
        <v>0</v>
      </c>
      <c r="Q1476" s="143">
        <v>3.0000000000000001E-5</v>
      </c>
      <c r="R1476" s="143">
        <f>Q1476*H1476</f>
        <v>6.0000000000000002E-5</v>
      </c>
      <c r="S1476" s="143">
        <v>0</v>
      </c>
      <c r="T1476" s="144">
        <f>S1476*H1476</f>
        <v>0</v>
      </c>
      <c r="AR1476" s="145" t="s">
        <v>270</v>
      </c>
      <c r="AT1476" s="145" t="s">
        <v>172</v>
      </c>
      <c r="AU1476" s="145" t="s">
        <v>89</v>
      </c>
      <c r="AY1476" s="19" t="s">
        <v>169</v>
      </c>
      <c r="BE1476" s="146">
        <f>IF(N1476="základní",J1476,0)</f>
        <v>0</v>
      </c>
      <c r="BF1476" s="146">
        <f>IF(N1476="snížená",J1476,0)</f>
        <v>0</v>
      </c>
      <c r="BG1476" s="146">
        <f>IF(N1476="zákl. přenesená",J1476,0)</f>
        <v>0</v>
      </c>
      <c r="BH1476" s="146">
        <f>IF(N1476="sníž. přenesená",J1476,0)</f>
        <v>0</v>
      </c>
      <c r="BI1476" s="146">
        <f>IF(N1476="nulová",J1476,0)</f>
        <v>0</v>
      </c>
      <c r="BJ1476" s="19" t="s">
        <v>83</v>
      </c>
      <c r="BK1476" s="146">
        <f>ROUND(I1476*H1476,2)</f>
        <v>0</v>
      </c>
      <c r="BL1476" s="19" t="s">
        <v>270</v>
      </c>
      <c r="BM1476" s="145" t="s">
        <v>1985</v>
      </c>
    </row>
    <row r="1477" spans="2:65" s="1" customFormat="1" ht="11">
      <c r="B1477" s="35"/>
      <c r="D1477" s="168" t="s">
        <v>206</v>
      </c>
      <c r="F1477" s="169" t="s">
        <v>1986</v>
      </c>
      <c r="I1477" s="170"/>
      <c r="L1477" s="35"/>
      <c r="M1477" s="171"/>
      <c r="T1477" s="56"/>
      <c r="AT1477" s="19" t="s">
        <v>206</v>
      </c>
      <c r="AU1477" s="19" t="s">
        <v>89</v>
      </c>
    </row>
    <row r="1478" spans="2:65" s="1" customFormat="1" ht="16.5" customHeight="1">
      <c r="B1478" s="35"/>
      <c r="C1478" s="172" t="s">
        <v>1987</v>
      </c>
      <c r="D1478" s="172" t="s">
        <v>288</v>
      </c>
      <c r="E1478" s="173" t="s">
        <v>1988</v>
      </c>
      <c r="F1478" s="174" t="s">
        <v>1989</v>
      </c>
      <c r="G1478" s="175" t="s">
        <v>422</v>
      </c>
      <c r="H1478" s="176">
        <v>2</v>
      </c>
      <c r="I1478" s="177"/>
      <c r="J1478" s="178">
        <f>ROUND(I1478*H1478,2)</f>
        <v>0</v>
      </c>
      <c r="K1478" s="174" t="s">
        <v>34</v>
      </c>
      <c r="L1478" s="179"/>
      <c r="M1478" s="180" t="s">
        <v>34</v>
      </c>
      <c r="N1478" s="181" t="s">
        <v>49</v>
      </c>
      <c r="P1478" s="143">
        <f>O1478*H1478</f>
        <v>0</v>
      </c>
      <c r="Q1478" s="143">
        <v>4.1999999999999997E-3</v>
      </c>
      <c r="R1478" s="143">
        <f>Q1478*H1478</f>
        <v>8.3999999999999995E-3</v>
      </c>
      <c r="S1478" s="143">
        <v>0</v>
      </c>
      <c r="T1478" s="144">
        <f>S1478*H1478</f>
        <v>0</v>
      </c>
      <c r="AR1478" s="145" t="s">
        <v>381</v>
      </c>
      <c r="AT1478" s="145" t="s">
        <v>288</v>
      </c>
      <c r="AU1478" s="145" t="s">
        <v>89</v>
      </c>
      <c r="AY1478" s="19" t="s">
        <v>169</v>
      </c>
      <c r="BE1478" s="146">
        <f>IF(N1478="základní",J1478,0)</f>
        <v>0</v>
      </c>
      <c r="BF1478" s="146">
        <f>IF(N1478="snížená",J1478,0)</f>
        <v>0</v>
      </c>
      <c r="BG1478" s="146">
        <f>IF(N1478="zákl. přenesená",J1478,0)</f>
        <v>0</v>
      </c>
      <c r="BH1478" s="146">
        <f>IF(N1478="sníž. přenesená",J1478,0)</f>
        <v>0</v>
      </c>
      <c r="BI1478" s="146">
        <f>IF(N1478="nulová",J1478,0)</f>
        <v>0</v>
      </c>
      <c r="BJ1478" s="19" t="s">
        <v>83</v>
      </c>
      <c r="BK1478" s="146">
        <f>ROUND(I1478*H1478,2)</f>
        <v>0</v>
      </c>
      <c r="BL1478" s="19" t="s">
        <v>270</v>
      </c>
      <c r="BM1478" s="145" t="s">
        <v>1990</v>
      </c>
    </row>
    <row r="1479" spans="2:65" s="1" customFormat="1" ht="24.25" customHeight="1">
      <c r="B1479" s="35"/>
      <c r="C1479" s="134" t="s">
        <v>1991</v>
      </c>
      <c r="D1479" s="134" t="s">
        <v>172</v>
      </c>
      <c r="E1479" s="135" t="s">
        <v>1992</v>
      </c>
      <c r="F1479" s="136" t="s">
        <v>1993</v>
      </c>
      <c r="G1479" s="137" t="s">
        <v>434</v>
      </c>
      <c r="H1479" s="138">
        <v>224.7</v>
      </c>
      <c r="I1479" s="139"/>
      <c r="J1479" s="140">
        <f>ROUND(I1479*H1479,2)</f>
        <v>0</v>
      </c>
      <c r="K1479" s="136" t="s">
        <v>204</v>
      </c>
      <c r="L1479" s="35"/>
      <c r="M1479" s="141" t="s">
        <v>34</v>
      </c>
      <c r="N1479" s="142" t="s">
        <v>49</v>
      </c>
      <c r="P1479" s="143">
        <f>O1479*H1479</f>
        <v>0</v>
      </c>
      <c r="Q1479" s="143">
        <v>0</v>
      </c>
      <c r="R1479" s="143">
        <f>Q1479*H1479</f>
        <v>0</v>
      </c>
      <c r="S1479" s="143">
        <v>0</v>
      </c>
      <c r="T1479" s="144">
        <f>S1479*H1479</f>
        <v>0</v>
      </c>
      <c r="AR1479" s="145" t="s">
        <v>270</v>
      </c>
      <c r="AT1479" s="145" t="s">
        <v>172</v>
      </c>
      <c r="AU1479" s="145" t="s">
        <v>89</v>
      </c>
      <c r="AY1479" s="19" t="s">
        <v>169</v>
      </c>
      <c r="BE1479" s="146">
        <f>IF(N1479="základní",J1479,0)</f>
        <v>0</v>
      </c>
      <c r="BF1479" s="146">
        <f>IF(N1479="snížená",J1479,0)</f>
        <v>0</v>
      </c>
      <c r="BG1479" s="146">
        <f>IF(N1479="zákl. přenesená",J1479,0)</f>
        <v>0</v>
      </c>
      <c r="BH1479" s="146">
        <f>IF(N1479="sníž. přenesená",J1479,0)</f>
        <v>0</v>
      </c>
      <c r="BI1479" s="146">
        <f>IF(N1479="nulová",J1479,0)</f>
        <v>0</v>
      </c>
      <c r="BJ1479" s="19" t="s">
        <v>83</v>
      </c>
      <c r="BK1479" s="146">
        <f>ROUND(I1479*H1479,2)</f>
        <v>0</v>
      </c>
      <c r="BL1479" s="19" t="s">
        <v>270</v>
      </c>
      <c r="BM1479" s="145" t="s">
        <v>1994</v>
      </c>
    </row>
    <row r="1480" spans="2:65" s="1" customFormat="1" ht="11">
      <c r="B1480" s="35"/>
      <c r="D1480" s="168" t="s">
        <v>206</v>
      </c>
      <c r="F1480" s="169" t="s">
        <v>1995</v>
      </c>
      <c r="I1480" s="170"/>
      <c r="L1480" s="35"/>
      <c r="M1480" s="171"/>
      <c r="T1480" s="56"/>
      <c r="AT1480" s="19" t="s">
        <v>206</v>
      </c>
      <c r="AU1480" s="19" t="s">
        <v>89</v>
      </c>
    </row>
    <row r="1481" spans="2:65" s="13" customFormat="1" ht="12">
      <c r="B1481" s="154"/>
      <c r="D1481" s="148" t="s">
        <v>179</v>
      </c>
      <c r="E1481" s="155" t="s">
        <v>34</v>
      </c>
      <c r="F1481" s="156" t="s">
        <v>1996</v>
      </c>
      <c r="H1481" s="157">
        <v>175.5</v>
      </c>
      <c r="I1481" s="158"/>
      <c r="L1481" s="154"/>
      <c r="M1481" s="159"/>
      <c r="T1481" s="160"/>
      <c r="AT1481" s="155" t="s">
        <v>179</v>
      </c>
      <c r="AU1481" s="155" t="s">
        <v>89</v>
      </c>
      <c r="AV1481" s="13" t="s">
        <v>89</v>
      </c>
      <c r="AW1481" s="13" t="s">
        <v>39</v>
      </c>
      <c r="AX1481" s="13" t="s">
        <v>78</v>
      </c>
      <c r="AY1481" s="155" t="s">
        <v>169</v>
      </c>
    </row>
    <row r="1482" spans="2:65" s="13" customFormat="1" ht="12">
      <c r="B1482" s="154"/>
      <c r="D1482" s="148" t="s">
        <v>179</v>
      </c>
      <c r="E1482" s="155" t="s">
        <v>34</v>
      </c>
      <c r="F1482" s="156" t="s">
        <v>1997</v>
      </c>
      <c r="H1482" s="157">
        <v>12.7</v>
      </c>
      <c r="I1482" s="158"/>
      <c r="L1482" s="154"/>
      <c r="M1482" s="159"/>
      <c r="T1482" s="160"/>
      <c r="AT1482" s="155" t="s">
        <v>179</v>
      </c>
      <c r="AU1482" s="155" t="s">
        <v>89</v>
      </c>
      <c r="AV1482" s="13" t="s">
        <v>89</v>
      </c>
      <c r="AW1482" s="13" t="s">
        <v>39</v>
      </c>
      <c r="AX1482" s="13" t="s">
        <v>78</v>
      </c>
      <c r="AY1482" s="155" t="s">
        <v>169</v>
      </c>
    </row>
    <row r="1483" spans="2:65" s="13" customFormat="1" ht="12">
      <c r="B1483" s="154"/>
      <c r="D1483" s="148" t="s">
        <v>179</v>
      </c>
      <c r="E1483" s="155" t="s">
        <v>34</v>
      </c>
      <c r="F1483" s="156" t="s">
        <v>1998</v>
      </c>
      <c r="H1483" s="157">
        <v>12.5</v>
      </c>
      <c r="I1483" s="158"/>
      <c r="L1483" s="154"/>
      <c r="M1483" s="159"/>
      <c r="T1483" s="160"/>
      <c r="AT1483" s="155" t="s">
        <v>179</v>
      </c>
      <c r="AU1483" s="155" t="s">
        <v>89</v>
      </c>
      <c r="AV1483" s="13" t="s">
        <v>89</v>
      </c>
      <c r="AW1483" s="13" t="s">
        <v>39</v>
      </c>
      <c r="AX1483" s="13" t="s">
        <v>78</v>
      </c>
      <c r="AY1483" s="155" t="s">
        <v>169</v>
      </c>
    </row>
    <row r="1484" spans="2:65" s="13" customFormat="1" ht="12">
      <c r="B1484" s="154"/>
      <c r="D1484" s="148" t="s">
        <v>179</v>
      </c>
      <c r="E1484" s="155" t="s">
        <v>34</v>
      </c>
      <c r="F1484" s="156" t="s">
        <v>1999</v>
      </c>
      <c r="H1484" s="157">
        <v>24</v>
      </c>
      <c r="I1484" s="158"/>
      <c r="L1484" s="154"/>
      <c r="M1484" s="159"/>
      <c r="T1484" s="160"/>
      <c r="AT1484" s="155" t="s">
        <v>179</v>
      </c>
      <c r="AU1484" s="155" t="s">
        <v>89</v>
      </c>
      <c r="AV1484" s="13" t="s">
        <v>89</v>
      </c>
      <c r="AW1484" s="13" t="s">
        <v>39</v>
      </c>
      <c r="AX1484" s="13" t="s">
        <v>78</v>
      </c>
      <c r="AY1484" s="155" t="s">
        <v>169</v>
      </c>
    </row>
    <row r="1485" spans="2:65" s="14" customFormat="1" ht="12">
      <c r="B1485" s="161"/>
      <c r="D1485" s="148" t="s">
        <v>179</v>
      </c>
      <c r="E1485" s="162" t="s">
        <v>34</v>
      </c>
      <c r="F1485" s="163" t="s">
        <v>195</v>
      </c>
      <c r="H1485" s="164">
        <v>224.7</v>
      </c>
      <c r="I1485" s="165"/>
      <c r="L1485" s="161"/>
      <c r="M1485" s="166"/>
      <c r="T1485" s="167"/>
      <c r="AT1485" s="162" t="s">
        <v>179</v>
      </c>
      <c r="AU1485" s="162" t="s">
        <v>89</v>
      </c>
      <c r="AV1485" s="14" t="s">
        <v>177</v>
      </c>
      <c r="AW1485" s="14" t="s">
        <v>39</v>
      </c>
      <c r="AX1485" s="14" t="s">
        <v>83</v>
      </c>
      <c r="AY1485" s="162" t="s">
        <v>169</v>
      </c>
    </row>
    <row r="1486" spans="2:65" s="1" customFormat="1" ht="24.25" customHeight="1">
      <c r="B1486" s="35"/>
      <c r="C1486" s="172" t="s">
        <v>2000</v>
      </c>
      <c r="D1486" s="172" t="s">
        <v>288</v>
      </c>
      <c r="E1486" s="173" t="s">
        <v>2001</v>
      </c>
      <c r="F1486" s="174" t="s">
        <v>2002</v>
      </c>
      <c r="G1486" s="175" t="s">
        <v>434</v>
      </c>
      <c r="H1486" s="176">
        <v>229.19399999999999</v>
      </c>
      <c r="I1486" s="177"/>
      <c r="J1486" s="178">
        <f>ROUND(I1486*H1486,2)</f>
        <v>0</v>
      </c>
      <c r="K1486" s="174" t="s">
        <v>204</v>
      </c>
      <c r="L1486" s="179"/>
      <c r="M1486" s="180" t="s">
        <v>34</v>
      </c>
      <c r="N1486" s="181" t="s">
        <v>49</v>
      </c>
      <c r="P1486" s="143">
        <f>O1486*H1486</f>
        <v>0</v>
      </c>
      <c r="Q1486" s="143">
        <v>1.2999999999999999E-2</v>
      </c>
      <c r="R1486" s="143">
        <f>Q1486*H1486</f>
        <v>2.9795219999999998</v>
      </c>
      <c r="S1486" s="143">
        <v>0</v>
      </c>
      <c r="T1486" s="144">
        <f>S1486*H1486</f>
        <v>0</v>
      </c>
      <c r="AR1486" s="145" t="s">
        <v>381</v>
      </c>
      <c r="AT1486" s="145" t="s">
        <v>288</v>
      </c>
      <c r="AU1486" s="145" t="s">
        <v>89</v>
      </c>
      <c r="AY1486" s="19" t="s">
        <v>169</v>
      </c>
      <c r="BE1486" s="146">
        <f>IF(N1486="základní",J1486,0)</f>
        <v>0</v>
      </c>
      <c r="BF1486" s="146">
        <f>IF(N1486="snížená",J1486,0)</f>
        <v>0</v>
      </c>
      <c r="BG1486" s="146">
        <f>IF(N1486="zákl. přenesená",J1486,0)</f>
        <v>0</v>
      </c>
      <c r="BH1486" s="146">
        <f>IF(N1486="sníž. přenesená",J1486,0)</f>
        <v>0</v>
      </c>
      <c r="BI1486" s="146">
        <f>IF(N1486="nulová",J1486,0)</f>
        <v>0</v>
      </c>
      <c r="BJ1486" s="19" t="s">
        <v>83</v>
      </c>
      <c r="BK1486" s="146">
        <f>ROUND(I1486*H1486,2)</f>
        <v>0</v>
      </c>
      <c r="BL1486" s="19" t="s">
        <v>270</v>
      </c>
      <c r="BM1486" s="145" t="s">
        <v>2003</v>
      </c>
    </row>
    <row r="1487" spans="2:65" s="13" customFormat="1" ht="12">
      <c r="B1487" s="154"/>
      <c r="D1487" s="148" t="s">
        <v>179</v>
      </c>
      <c r="E1487" s="155" t="s">
        <v>34</v>
      </c>
      <c r="F1487" s="156" t="s">
        <v>2004</v>
      </c>
      <c r="H1487" s="157">
        <v>229.19399999999999</v>
      </c>
      <c r="I1487" s="158"/>
      <c r="L1487" s="154"/>
      <c r="M1487" s="159"/>
      <c r="T1487" s="160"/>
      <c r="AT1487" s="155" t="s">
        <v>179</v>
      </c>
      <c r="AU1487" s="155" t="s">
        <v>89</v>
      </c>
      <c r="AV1487" s="13" t="s">
        <v>89</v>
      </c>
      <c r="AW1487" s="13" t="s">
        <v>39</v>
      </c>
      <c r="AX1487" s="13" t="s">
        <v>83</v>
      </c>
      <c r="AY1487" s="155" t="s">
        <v>169</v>
      </c>
    </row>
    <row r="1488" spans="2:65" s="1" customFormat="1" ht="24.25" customHeight="1">
      <c r="B1488" s="35"/>
      <c r="C1488" s="134" t="s">
        <v>2005</v>
      </c>
      <c r="D1488" s="134" t="s">
        <v>172</v>
      </c>
      <c r="E1488" s="135" t="s">
        <v>2006</v>
      </c>
      <c r="F1488" s="136" t="s">
        <v>2007</v>
      </c>
      <c r="G1488" s="137" t="s">
        <v>434</v>
      </c>
      <c r="H1488" s="138">
        <v>1259.4100000000001</v>
      </c>
      <c r="I1488" s="139"/>
      <c r="J1488" s="140">
        <f>ROUND(I1488*H1488,2)</f>
        <v>0</v>
      </c>
      <c r="K1488" s="136" t="s">
        <v>204</v>
      </c>
      <c r="L1488" s="35"/>
      <c r="M1488" s="141" t="s">
        <v>34</v>
      </c>
      <c r="N1488" s="142" t="s">
        <v>49</v>
      </c>
      <c r="P1488" s="143">
        <f>O1488*H1488</f>
        <v>0</v>
      </c>
      <c r="Q1488" s="143">
        <v>0</v>
      </c>
      <c r="R1488" s="143">
        <f>Q1488*H1488</f>
        <v>0</v>
      </c>
      <c r="S1488" s="143">
        <v>0</v>
      </c>
      <c r="T1488" s="144">
        <f>S1488*H1488</f>
        <v>0</v>
      </c>
      <c r="AR1488" s="145" t="s">
        <v>270</v>
      </c>
      <c r="AT1488" s="145" t="s">
        <v>172</v>
      </c>
      <c r="AU1488" s="145" t="s">
        <v>89</v>
      </c>
      <c r="AY1488" s="19" t="s">
        <v>169</v>
      </c>
      <c r="BE1488" s="146">
        <f>IF(N1488="základní",J1488,0)</f>
        <v>0</v>
      </c>
      <c r="BF1488" s="146">
        <f>IF(N1488="snížená",J1488,0)</f>
        <v>0</v>
      </c>
      <c r="BG1488" s="146">
        <f>IF(N1488="zákl. přenesená",J1488,0)</f>
        <v>0</v>
      </c>
      <c r="BH1488" s="146">
        <f>IF(N1488="sníž. přenesená",J1488,0)</f>
        <v>0</v>
      </c>
      <c r="BI1488" s="146">
        <f>IF(N1488="nulová",J1488,0)</f>
        <v>0</v>
      </c>
      <c r="BJ1488" s="19" t="s">
        <v>83</v>
      </c>
      <c r="BK1488" s="146">
        <f>ROUND(I1488*H1488,2)</f>
        <v>0</v>
      </c>
      <c r="BL1488" s="19" t="s">
        <v>270</v>
      </c>
      <c r="BM1488" s="145" t="s">
        <v>2008</v>
      </c>
    </row>
    <row r="1489" spans="2:65" s="1" customFormat="1" ht="11">
      <c r="B1489" s="35"/>
      <c r="D1489" s="168" t="s">
        <v>206</v>
      </c>
      <c r="F1489" s="169" t="s">
        <v>2009</v>
      </c>
      <c r="I1489" s="170"/>
      <c r="L1489" s="35"/>
      <c r="M1489" s="171"/>
      <c r="T1489" s="56"/>
      <c r="AT1489" s="19" t="s">
        <v>206</v>
      </c>
      <c r="AU1489" s="19" t="s">
        <v>89</v>
      </c>
    </row>
    <row r="1490" spans="2:65" s="12" customFormat="1" ht="12">
      <c r="B1490" s="147"/>
      <c r="D1490" s="148" t="s">
        <v>179</v>
      </c>
      <c r="E1490" s="149" t="s">
        <v>34</v>
      </c>
      <c r="F1490" s="150" t="s">
        <v>2010</v>
      </c>
      <c r="H1490" s="149" t="s">
        <v>34</v>
      </c>
      <c r="I1490" s="151"/>
      <c r="L1490" s="147"/>
      <c r="M1490" s="152"/>
      <c r="T1490" s="153"/>
      <c r="AT1490" s="149" t="s">
        <v>179</v>
      </c>
      <c r="AU1490" s="149" t="s">
        <v>89</v>
      </c>
      <c r="AV1490" s="12" t="s">
        <v>83</v>
      </c>
      <c r="AW1490" s="12" t="s">
        <v>39</v>
      </c>
      <c r="AX1490" s="12" t="s">
        <v>78</v>
      </c>
      <c r="AY1490" s="149" t="s">
        <v>169</v>
      </c>
    </row>
    <row r="1491" spans="2:65" s="13" customFormat="1" ht="12">
      <c r="B1491" s="154"/>
      <c r="D1491" s="148" t="s">
        <v>179</v>
      </c>
      <c r="E1491" s="155" t="s">
        <v>34</v>
      </c>
      <c r="F1491" s="156" t="s">
        <v>2011</v>
      </c>
      <c r="H1491" s="157">
        <v>19.02</v>
      </c>
      <c r="I1491" s="158"/>
      <c r="L1491" s="154"/>
      <c r="M1491" s="159"/>
      <c r="T1491" s="160"/>
      <c r="AT1491" s="155" t="s">
        <v>179</v>
      </c>
      <c r="AU1491" s="155" t="s">
        <v>89</v>
      </c>
      <c r="AV1491" s="13" t="s">
        <v>89</v>
      </c>
      <c r="AW1491" s="13" t="s">
        <v>39</v>
      </c>
      <c r="AX1491" s="13" t="s">
        <v>78</v>
      </c>
      <c r="AY1491" s="155" t="s">
        <v>169</v>
      </c>
    </row>
    <row r="1492" spans="2:65" s="13" customFormat="1" ht="12">
      <c r="B1492" s="154"/>
      <c r="D1492" s="148" t="s">
        <v>179</v>
      </c>
      <c r="E1492" s="155" t="s">
        <v>34</v>
      </c>
      <c r="F1492" s="156" t="s">
        <v>2012</v>
      </c>
      <c r="H1492" s="157">
        <v>1182</v>
      </c>
      <c r="I1492" s="158"/>
      <c r="L1492" s="154"/>
      <c r="M1492" s="159"/>
      <c r="T1492" s="160"/>
      <c r="AT1492" s="155" t="s">
        <v>179</v>
      </c>
      <c r="AU1492" s="155" t="s">
        <v>89</v>
      </c>
      <c r="AV1492" s="13" t="s">
        <v>89</v>
      </c>
      <c r="AW1492" s="13" t="s">
        <v>39</v>
      </c>
      <c r="AX1492" s="13" t="s">
        <v>78</v>
      </c>
      <c r="AY1492" s="155" t="s">
        <v>169</v>
      </c>
    </row>
    <row r="1493" spans="2:65" s="13" customFormat="1" ht="12">
      <c r="B1493" s="154"/>
      <c r="D1493" s="148" t="s">
        <v>179</v>
      </c>
      <c r="E1493" s="155" t="s">
        <v>34</v>
      </c>
      <c r="F1493" s="156" t="s">
        <v>2013</v>
      </c>
      <c r="H1493" s="157">
        <v>33.299999999999997</v>
      </c>
      <c r="I1493" s="158"/>
      <c r="L1493" s="154"/>
      <c r="M1493" s="159"/>
      <c r="T1493" s="160"/>
      <c r="AT1493" s="155" t="s">
        <v>179</v>
      </c>
      <c r="AU1493" s="155" t="s">
        <v>89</v>
      </c>
      <c r="AV1493" s="13" t="s">
        <v>89</v>
      </c>
      <c r="AW1493" s="13" t="s">
        <v>39</v>
      </c>
      <c r="AX1493" s="13" t="s">
        <v>78</v>
      </c>
      <c r="AY1493" s="155" t="s">
        <v>169</v>
      </c>
    </row>
    <row r="1494" spans="2:65" s="12" customFormat="1" ht="12">
      <c r="B1494" s="147"/>
      <c r="D1494" s="148" t="s">
        <v>179</v>
      </c>
      <c r="E1494" s="149" t="s">
        <v>34</v>
      </c>
      <c r="F1494" s="150" t="s">
        <v>509</v>
      </c>
      <c r="H1494" s="149" t="s">
        <v>34</v>
      </c>
      <c r="I1494" s="151"/>
      <c r="L1494" s="147"/>
      <c r="M1494" s="152"/>
      <c r="T1494" s="153"/>
      <c r="AT1494" s="149" t="s">
        <v>179</v>
      </c>
      <c r="AU1494" s="149" t="s">
        <v>89</v>
      </c>
      <c r="AV1494" s="12" t="s">
        <v>83</v>
      </c>
      <c r="AW1494" s="12" t="s">
        <v>39</v>
      </c>
      <c r="AX1494" s="12" t="s">
        <v>78</v>
      </c>
      <c r="AY1494" s="149" t="s">
        <v>169</v>
      </c>
    </row>
    <row r="1495" spans="2:65" s="13" customFormat="1" ht="12">
      <c r="B1495" s="154"/>
      <c r="D1495" s="148" t="s">
        <v>179</v>
      </c>
      <c r="E1495" s="155" t="s">
        <v>34</v>
      </c>
      <c r="F1495" s="156" t="s">
        <v>2014</v>
      </c>
      <c r="H1495" s="157">
        <v>25.09</v>
      </c>
      <c r="I1495" s="158"/>
      <c r="L1495" s="154"/>
      <c r="M1495" s="159"/>
      <c r="T1495" s="160"/>
      <c r="AT1495" s="155" t="s">
        <v>179</v>
      </c>
      <c r="AU1495" s="155" t="s">
        <v>89</v>
      </c>
      <c r="AV1495" s="13" t="s">
        <v>89</v>
      </c>
      <c r="AW1495" s="13" t="s">
        <v>39</v>
      </c>
      <c r="AX1495" s="13" t="s">
        <v>78</v>
      </c>
      <c r="AY1495" s="155" t="s">
        <v>169</v>
      </c>
    </row>
    <row r="1496" spans="2:65" s="14" customFormat="1" ht="12">
      <c r="B1496" s="161"/>
      <c r="D1496" s="148" t="s">
        <v>179</v>
      </c>
      <c r="E1496" s="162" t="s">
        <v>34</v>
      </c>
      <c r="F1496" s="163" t="s">
        <v>195</v>
      </c>
      <c r="H1496" s="164">
        <v>1259.4099999999999</v>
      </c>
      <c r="I1496" s="165"/>
      <c r="L1496" s="161"/>
      <c r="M1496" s="166"/>
      <c r="T1496" s="167"/>
      <c r="AT1496" s="162" t="s">
        <v>179</v>
      </c>
      <c r="AU1496" s="162" t="s">
        <v>89</v>
      </c>
      <c r="AV1496" s="14" t="s">
        <v>177</v>
      </c>
      <c r="AW1496" s="14" t="s">
        <v>39</v>
      </c>
      <c r="AX1496" s="14" t="s">
        <v>83</v>
      </c>
      <c r="AY1496" s="162" t="s">
        <v>169</v>
      </c>
    </row>
    <row r="1497" spans="2:65" s="1" customFormat="1" ht="21.75" customHeight="1">
      <c r="B1497" s="35"/>
      <c r="C1497" s="172" t="s">
        <v>2015</v>
      </c>
      <c r="D1497" s="172" t="s">
        <v>288</v>
      </c>
      <c r="E1497" s="173" t="s">
        <v>2016</v>
      </c>
      <c r="F1497" s="174" t="s">
        <v>2017</v>
      </c>
      <c r="G1497" s="175" t="s">
        <v>189</v>
      </c>
      <c r="H1497" s="176">
        <v>1.581</v>
      </c>
      <c r="I1497" s="177"/>
      <c r="J1497" s="178">
        <f>ROUND(I1497*H1497,2)</f>
        <v>0</v>
      </c>
      <c r="K1497" s="174" t="s">
        <v>204</v>
      </c>
      <c r="L1497" s="179"/>
      <c r="M1497" s="180" t="s">
        <v>34</v>
      </c>
      <c r="N1497" s="181" t="s">
        <v>49</v>
      </c>
      <c r="P1497" s="143">
        <f>O1497*H1497</f>
        <v>0</v>
      </c>
      <c r="Q1497" s="143">
        <v>0.55000000000000004</v>
      </c>
      <c r="R1497" s="143">
        <f>Q1497*H1497</f>
        <v>0.86955000000000005</v>
      </c>
      <c r="S1497" s="143">
        <v>0</v>
      </c>
      <c r="T1497" s="144">
        <f>S1497*H1497</f>
        <v>0</v>
      </c>
      <c r="AR1497" s="145" t="s">
        <v>381</v>
      </c>
      <c r="AT1497" s="145" t="s">
        <v>288</v>
      </c>
      <c r="AU1497" s="145" t="s">
        <v>89</v>
      </c>
      <c r="AY1497" s="19" t="s">
        <v>169</v>
      </c>
      <c r="BE1497" s="146">
        <f>IF(N1497="základní",J1497,0)</f>
        <v>0</v>
      </c>
      <c r="BF1497" s="146">
        <f>IF(N1497="snížená",J1497,0)</f>
        <v>0</v>
      </c>
      <c r="BG1497" s="146">
        <f>IF(N1497="zákl. přenesená",J1497,0)</f>
        <v>0</v>
      </c>
      <c r="BH1497" s="146">
        <f>IF(N1497="sníž. přenesená",J1497,0)</f>
        <v>0</v>
      </c>
      <c r="BI1497" s="146">
        <f>IF(N1497="nulová",J1497,0)</f>
        <v>0</v>
      </c>
      <c r="BJ1497" s="19" t="s">
        <v>83</v>
      </c>
      <c r="BK1497" s="146">
        <f>ROUND(I1497*H1497,2)</f>
        <v>0</v>
      </c>
      <c r="BL1497" s="19" t="s">
        <v>270</v>
      </c>
      <c r="BM1497" s="145" t="s">
        <v>2018</v>
      </c>
    </row>
    <row r="1498" spans="2:65" s="12" customFormat="1" ht="12">
      <c r="B1498" s="147"/>
      <c r="D1498" s="148" t="s">
        <v>179</v>
      </c>
      <c r="E1498" s="149" t="s">
        <v>34</v>
      </c>
      <c r="F1498" s="150" t="s">
        <v>2019</v>
      </c>
      <c r="H1498" s="149" t="s">
        <v>34</v>
      </c>
      <c r="I1498" s="151"/>
      <c r="L1498" s="147"/>
      <c r="M1498" s="152"/>
      <c r="T1498" s="153"/>
      <c r="AT1498" s="149" t="s">
        <v>179</v>
      </c>
      <c r="AU1498" s="149" t="s">
        <v>89</v>
      </c>
      <c r="AV1498" s="12" t="s">
        <v>83</v>
      </c>
      <c r="AW1498" s="12" t="s">
        <v>39</v>
      </c>
      <c r="AX1498" s="12" t="s">
        <v>78</v>
      </c>
      <c r="AY1498" s="149" t="s">
        <v>169</v>
      </c>
    </row>
    <row r="1499" spans="2:65" s="13" customFormat="1" ht="12">
      <c r="B1499" s="154"/>
      <c r="D1499" s="148" t="s">
        <v>179</v>
      </c>
      <c r="E1499" s="155" t="s">
        <v>34</v>
      </c>
      <c r="F1499" s="156" t="s">
        <v>2020</v>
      </c>
      <c r="H1499" s="157">
        <v>1.581</v>
      </c>
      <c r="I1499" s="158"/>
      <c r="L1499" s="154"/>
      <c r="M1499" s="159"/>
      <c r="T1499" s="160"/>
      <c r="AT1499" s="155" t="s">
        <v>179</v>
      </c>
      <c r="AU1499" s="155" t="s">
        <v>89</v>
      </c>
      <c r="AV1499" s="13" t="s">
        <v>89</v>
      </c>
      <c r="AW1499" s="13" t="s">
        <v>39</v>
      </c>
      <c r="AX1499" s="13" t="s">
        <v>78</v>
      </c>
      <c r="AY1499" s="155" t="s">
        <v>169</v>
      </c>
    </row>
    <row r="1500" spans="2:65" s="14" customFormat="1" ht="12">
      <c r="B1500" s="161"/>
      <c r="D1500" s="148" t="s">
        <v>179</v>
      </c>
      <c r="E1500" s="162" t="s">
        <v>34</v>
      </c>
      <c r="F1500" s="163" t="s">
        <v>195</v>
      </c>
      <c r="H1500" s="164">
        <v>1.581</v>
      </c>
      <c r="I1500" s="165"/>
      <c r="L1500" s="161"/>
      <c r="M1500" s="166"/>
      <c r="T1500" s="167"/>
      <c r="AT1500" s="162" t="s">
        <v>179</v>
      </c>
      <c r="AU1500" s="162" t="s">
        <v>89</v>
      </c>
      <c r="AV1500" s="14" t="s">
        <v>177</v>
      </c>
      <c r="AW1500" s="14" t="s">
        <v>39</v>
      </c>
      <c r="AX1500" s="14" t="s">
        <v>83</v>
      </c>
      <c r="AY1500" s="162" t="s">
        <v>169</v>
      </c>
    </row>
    <row r="1501" spans="2:65" s="1" customFormat="1" ht="24.25" customHeight="1">
      <c r="B1501" s="35"/>
      <c r="C1501" s="134" t="s">
        <v>2021</v>
      </c>
      <c r="D1501" s="134" t="s">
        <v>172</v>
      </c>
      <c r="E1501" s="135" t="s">
        <v>2022</v>
      </c>
      <c r="F1501" s="136" t="s">
        <v>2023</v>
      </c>
      <c r="G1501" s="137" t="s">
        <v>175</v>
      </c>
      <c r="H1501" s="138">
        <v>252</v>
      </c>
      <c r="I1501" s="139"/>
      <c r="J1501" s="140">
        <f>ROUND(I1501*H1501,2)</f>
        <v>0</v>
      </c>
      <c r="K1501" s="136" t="s">
        <v>621</v>
      </c>
      <c r="L1501" s="35"/>
      <c r="M1501" s="141" t="s">
        <v>34</v>
      </c>
      <c r="N1501" s="142" t="s">
        <v>49</v>
      </c>
      <c r="P1501" s="143">
        <f>O1501*H1501</f>
        <v>0</v>
      </c>
      <c r="Q1501" s="143">
        <v>0</v>
      </c>
      <c r="R1501" s="143">
        <f>Q1501*H1501</f>
        <v>0</v>
      </c>
      <c r="S1501" s="143">
        <v>0</v>
      </c>
      <c r="T1501" s="144">
        <f>S1501*H1501</f>
        <v>0</v>
      </c>
      <c r="AR1501" s="145" t="s">
        <v>270</v>
      </c>
      <c r="AT1501" s="145" t="s">
        <v>172</v>
      </c>
      <c r="AU1501" s="145" t="s">
        <v>89</v>
      </c>
      <c r="AY1501" s="19" t="s">
        <v>169</v>
      </c>
      <c r="BE1501" s="146">
        <f>IF(N1501="základní",J1501,0)</f>
        <v>0</v>
      </c>
      <c r="BF1501" s="146">
        <f>IF(N1501="snížená",J1501,0)</f>
        <v>0</v>
      </c>
      <c r="BG1501" s="146">
        <f>IF(N1501="zákl. přenesená",J1501,0)</f>
        <v>0</v>
      </c>
      <c r="BH1501" s="146">
        <f>IF(N1501="sníž. přenesená",J1501,0)</f>
        <v>0</v>
      </c>
      <c r="BI1501" s="146">
        <f>IF(N1501="nulová",J1501,0)</f>
        <v>0</v>
      </c>
      <c r="BJ1501" s="19" t="s">
        <v>83</v>
      </c>
      <c r="BK1501" s="146">
        <f>ROUND(I1501*H1501,2)</f>
        <v>0</v>
      </c>
      <c r="BL1501" s="19" t="s">
        <v>270</v>
      </c>
      <c r="BM1501" s="145" t="s">
        <v>2024</v>
      </c>
    </row>
    <row r="1502" spans="2:65" s="13" customFormat="1" ht="12">
      <c r="B1502" s="154"/>
      <c r="D1502" s="148" t="s">
        <v>179</v>
      </c>
      <c r="E1502" s="155" t="s">
        <v>34</v>
      </c>
      <c r="F1502" s="156" t="s">
        <v>2025</v>
      </c>
      <c r="H1502" s="157">
        <v>252</v>
      </c>
      <c r="I1502" s="158"/>
      <c r="L1502" s="154"/>
      <c r="M1502" s="159"/>
      <c r="T1502" s="160"/>
      <c r="AT1502" s="155" t="s">
        <v>179</v>
      </c>
      <c r="AU1502" s="155" t="s">
        <v>89</v>
      </c>
      <c r="AV1502" s="13" t="s">
        <v>89</v>
      </c>
      <c r="AW1502" s="13" t="s">
        <v>39</v>
      </c>
      <c r="AX1502" s="13" t="s">
        <v>83</v>
      </c>
      <c r="AY1502" s="155" t="s">
        <v>169</v>
      </c>
    </row>
    <row r="1503" spans="2:65" s="12" customFormat="1" ht="12">
      <c r="B1503" s="147"/>
      <c r="D1503" s="148" t="s">
        <v>179</v>
      </c>
      <c r="E1503" s="149" t="s">
        <v>34</v>
      </c>
      <c r="F1503" s="150" t="s">
        <v>2026</v>
      </c>
      <c r="H1503" s="149" t="s">
        <v>34</v>
      </c>
      <c r="I1503" s="151"/>
      <c r="L1503" s="147"/>
      <c r="M1503" s="152"/>
      <c r="T1503" s="153"/>
      <c r="AT1503" s="149" t="s">
        <v>179</v>
      </c>
      <c r="AU1503" s="149" t="s">
        <v>89</v>
      </c>
      <c r="AV1503" s="12" t="s">
        <v>83</v>
      </c>
      <c r="AW1503" s="12" t="s">
        <v>39</v>
      </c>
      <c r="AX1503" s="12" t="s">
        <v>78</v>
      </c>
      <c r="AY1503" s="149" t="s">
        <v>169</v>
      </c>
    </row>
    <row r="1504" spans="2:65" s="11" customFormat="1" ht="22.75" customHeight="1">
      <c r="B1504" s="122"/>
      <c r="D1504" s="123" t="s">
        <v>77</v>
      </c>
      <c r="E1504" s="132" t="s">
        <v>2027</v>
      </c>
      <c r="F1504" s="132" t="s">
        <v>2028</v>
      </c>
      <c r="I1504" s="125"/>
      <c r="J1504" s="133">
        <f>BK1504</f>
        <v>0</v>
      </c>
      <c r="L1504" s="122"/>
      <c r="M1504" s="127"/>
      <c r="P1504" s="128">
        <f>SUM(P1505:P1589)</f>
        <v>0</v>
      </c>
      <c r="R1504" s="128">
        <f>SUM(R1505:R1589)</f>
        <v>1.3351759999999997</v>
      </c>
      <c r="T1504" s="129">
        <f>SUM(T1505:T1589)</f>
        <v>0</v>
      </c>
      <c r="AR1504" s="123" t="s">
        <v>89</v>
      </c>
      <c r="AT1504" s="130" t="s">
        <v>77</v>
      </c>
      <c r="AU1504" s="130" t="s">
        <v>83</v>
      </c>
      <c r="AY1504" s="123" t="s">
        <v>169</v>
      </c>
      <c r="BK1504" s="131">
        <f>SUM(BK1505:BK1589)</f>
        <v>0</v>
      </c>
    </row>
    <row r="1505" spans="2:65" s="1" customFormat="1" ht="21.75" customHeight="1">
      <c r="B1505" s="35"/>
      <c r="C1505" s="134" t="s">
        <v>2029</v>
      </c>
      <c r="D1505" s="134" t="s">
        <v>172</v>
      </c>
      <c r="E1505" s="135" t="s">
        <v>2030</v>
      </c>
      <c r="F1505" s="136" t="s">
        <v>2031</v>
      </c>
      <c r="G1505" s="137" t="s">
        <v>175</v>
      </c>
      <c r="H1505" s="138">
        <v>135.4</v>
      </c>
      <c r="I1505" s="139"/>
      <c r="J1505" s="140">
        <f>ROUND(I1505*H1505,2)</f>
        <v>0</v>
      </c>
      <c r="K1505" s="136" t="s">
        <v>204</v>
      </c>
      <c r="L1505" s="35"/>
      <c r="M1505" s="141" t="s">
        <v>34</v>
      </c>
      <c r="N1505" s="142" t="s">
        <v>49</v>
      </c>
      <c r="P1505" s="143">
        <f>O1505*H1505</f>
        <v>0</v>
      </c>
      <c r="Q1505" s="143">
        <v>0</v>
      </c>
      <c r="R1505" s="143">
        <f>Q1505*H1505</f>
        <v>0</v>
      </c>
      <c r="S1505" s="143">
        <v>0</v>
      </c>
      <c r="T1505" s="144">
        <f>S1505*H1505</f>
        <v>0</v>
      </c>
      <c r="AR1505" s="145" t="s">
        <v>270</v>
      </c>
      <c r="AT1505" s="145" t="s">
        <v>172</v>
      </c>
      <c r="AU1505" s="145" t="s">
        <v>89</v>
      </c>
      <c r="AY1505" s="19" t="s">
        <v>169</v>
      </c>
      <c r="BE1505" s="146">
        <f>IF(N1505="základní",J1505,0)</f>
        <v>0</v>
      </c>
      <c r="BF1505" s="146">
        <f>IF(N1505="snížená",J1505,0)</f>
        <v>0</v>
      </c>
      <c r="BG1505" s="146">
        <f>IF(N1505="zákl. přenesená",J1505,0)</f>
        <v>0</v>
      </c>
      <c r="BH1505" s="146">
        <f>IF(N1505="sníž. přenesená",J1505,0)</f>
        <v>0</v>
      </c>
      <c r="BI1505" s="146">
        <f>IF(N1505="nulová",J1505,0)</f>
        <v>0</v>
      </c>
      <c r="BJ1505" s="19" t="s">
        <v>83</v>
      </c>
      <c r="BK1505" s="146">
        <f>ROUND(I1505*H1505,2)</f>
        <v>0</v>
      </c>
      <c r="BL1505" s="19" t="s">
        <v>270</v>
      </c>
      <c r="BM1505" s="145" t="s">
        <v>2032</v>
      </c>
    </row>
    <row r="1506" spans="2:65" s="1" customFormat="1" ht="11">
      <c r="B1506" s="35"/>
      <c r="D1506" s="168" t="s">
        <v>206</v>
      </c>
      <c r="F1506" s="169" t="s">
        <v>2033</v>
      </c>
      <c r="I1506" s="170"/>
      <c r="L1506" s="35"/>
      <c r="M1506" s="171"/>
      <c r="T1506" s="56"/>
      <c r="AT1506" s="19" t="s">
        <v>206</v>
      </c>
      <c r="AU1506" s="19" t="s">
        <v>89</v>
      </c>
    </row>
    <row r="1507" spans="2:65" s="12" customFormat="1" ht="12">
      <c r="B1507" s="147"/>
      <c r="D1507" s="148" t="s">
        <v>179</v>
      </c>
      <c r="E1507" s="149" t="s">
        <v>34</v>
      </c>
      <c r="F1507" s="150" t="s">
        <v>2034</v>
      </c>
      <c r="H1507" s="149" t="s">
        <v>34</v>
      </c>
      <c r="I1507" s="151"/>
      <c r="L1507" s="147"/>
      <c r="M1507" s="152"/>
      <c r="T1507" s="153"/>
      <c r="AT1507" s="149" t="s">
        <v>179</v>
      </c>
      <c r="AU1507" s="149" t="s">
        <v>89</v>
      </c>
      <c r="AV1507" s="12" t="s">
        <v>83</v>
      </c>
      <c r="AW1507" s="12" t="s">
        <v>39</v>
      </c>
      <c r="AX1507" s="12" t="s">
        <v>78</v>
      </c>
      <c r="AY1507" s="149" t="s">
        <v>169</v>
      </c>
    </row>
    <row r="1508" spans="2:65" s="13" customFormat="1" ht="12">
      <c r="B1508" s="154"/>
      <c r="D1508" s="148" t="s">
        <v>179</v>
      </c>
      <c r="E1508" s="155" t="s">
        <v>34</v>
      </c>
      <c r="F1508" s="156" t="s">
        <v>1825</v>
      </c>
      <c r="H1508" s="157">
        <v>135.4</v>
      </c>
      <c r="I1508" s="158"/>
      <c r="L1508" s="154"/>
      <c r="M1508" s="159"/>
      <c r="T1508" s="160"/>
      <c r="AT1508" s="155" t="s">
        <v>179</v>
      </c>
      <c r="AU1508" s="155" t="s">
        <v>89</v>
      </c>
      <c r="AV1508" s="13" t="s">
        <v>89</v>
      </c>
      <c r="AW1508" s="13" t="s">
        <v>39</v>
      </c>
      <c r="AX1508" s="13" t="s">
        <v>78</v>
      </c>
      <c r="AY1508" s="155" t="s">
        <v>169</v>
      </c>
    </row>
    <row r="1509" spans="2:65" s="14" customFormat="1" ht="12">
      <c r="B1509" s="161"/>
      <c r="D1509" s="148" t="s">
        <v>179</v>
      </c>
      <c r="E1509" s="162" t="s">
        <v>34</v>
      </c>
      <c r="F1509" s="163" t="s">
        <v>195</v>
      </c>
      <c r="H1509" s="164">
        <v>135.4</v>
      </c>
      <c r="I1509" s="165"/>
      <c r="L1509" s="161"/>
      <c r="M1509" s="166"/>
      <c r="T1509" s="167"/>
      <c r="AT1509" s="162" t="s">
        <v>179</v>
      </c>
      <c r="AU1509" s="162" t="s">
        <v>89</v>
      </c>
      <c r="AV1509" s="14" t="s">
        <v>177</v>
      </c>
      <c r="AW1509" s="14" t="s">
        <v>39</v>
      </c>
      <c r="AX1509" s="14" t="s">
        <v>83</v>
      </c>
      <c r="AY1509" s="162" t="s">
        <v>169</v>
      </c>
    </row>
    <row r="1510" spans="2:65" s="1" customFormat="1" ht="33" customHeight="1">
      <c r="B1510" s="35"/>
      <c r="C1510" s="172" t="s">
        <v>510</v>
      </c>
      <c r="D1510" s="172" t="s">
        <v>288</v>
      </c>
      <c r="E1510" s="173" t="s">
        <v>2035</v>
      </c>
      <c r="F1510" s="174" t="s">
        <v>2036</v>
      </c>
      <c r="G1510" s="175" t="s">
        <v>175</v>
      </c>
      <c r="H1510" s="176">
        <v>155.71</v>
      </c>
      <c r="I1510" s="177"/>
      <c r="J1510" s="178">
        <f>ROUND(I1510*H1510,2)</f>
        <v>0</v>
      </c>
      <c r="K1510" s="174" t="s">
        <v>204</v>
      </c>
      <c r="L1510" s="179"/>
      <c r="M1510" s="180" t="s">
        <v>34</v>
      </c>
      <c r="N1510" s="181" t="s">
        <v>49</v>
      </c>
      <c r="P1510" s="143">
        <f>O1510*H1510</f>
        <v>0</v>
      </c>
      <c r="Q1510" s="143">
        <v>5.0000000000000001E-4</v>
      </c>
      <c r="R1510" s="143">
        <f>Q1510*H1510</f>
        <v>7.7855000000000008E-2</v>
      </c>
      <c r="S1510" s="143">
        <v>0</v>
      </c>
      <c r="T1510" s="144">
        <f>S1510*H1510</f>
        <v>0</v>
      </c>
      <c r="AR1510" s="145" t="s">
        <v>381</v>
      </c>
      <c r="AT1510" s="145" t="s">
        <v>288</v>
      </c>
      <c r="AU1510" s="145" t="s">
        <v>89</v>
      </c>
      <c r="AY1510" s="19" t="s">
        <v>169</v>
      </c>
      <c r="BE1510" s="146">
        <f>IF(N1510="základní",J1510,0)</f>
        <v>0</v>
      </c>
      <c r="BF1510" s="146">
        <f>IF(N1510="snížená",J1510,0)</f>
        <v>0</v>
      </c>
      <c r="BG1510" s="146">
        <f>IF(N1510="zákl. přenesená",J1510,0)</f>
        <v>0</v>
      </c>
      <c r="BH1510" s="146">
        <f>IF(N1510="sníž. přenesená",J1510,0)</f>
        <v>0</v>
      </c>
      <c r="BI1510" s="146">
        <f>IF(N1510="nulová",J1510,0)</f>
        <v>0</v>
      </c>
      <c r="BJ1510" s="19" t="s">
        <v>83</v>
      </c>
      <c r="BK1510" s="146">
        <f>ROUND(I1510*H1510,2)</f>
        <v>0</v>
      </c>
      <c r="BL1510" s="19" t="s">
        <v>270</v>
      </c>
      <c r="BM1510" s="145" t="s">
        <v>2037</v>
      </c>
    </row>
    <row r="1511" spans="2:65" s="13" customFormat="1" ht="12">
      <c r="B1511" s="154"/>
      <c r="D1511" s="148" t="s">
        <v>179</v>
      </c>
      <c r="E1511" s="155" t="s">
        <v>34</v>
      </c>
      <c r="F1511" s="156" t="s">
        <v>2038</v>
      </c>
      <c r="H1511" s="157">
        <v>155.71</v>
      </c>
      <c r="I1511" s="158"/>
      <c r="L1511" s="154"/>
      <c r="M1511" s="159"/>
      <c r="T1511" s="160"/>
      <c r="AT1511" s="155" t="s">
        <v>179</v>
      </c>
      <c r="AU1511" s="155" t="s">
        <v>89</v>
      </c>
      <c r="AV1511" s="13" t="s">
        <v>89</v>
      </c>
      <c r="AW1511" s="13" t="s">
        <v>39</v>
      </c>
      <c r="AX1511" s="13" t="s">
        <v>83</v>
      </c>
      <c r="AY1511" s="155" t="s">
        <v>169</v>
      </c>
    </row>
    <row r="1512" spans="2:65" s="1" customFormat="1" ht="44.25" customHeight="1">
      <c r="B1512" s="35"/>
      <c r="C1512" s="134" t="s">
        <v>2039</v>
      </c>
      <c r="D1512" s="134" t="s">
        <v>172</v>
      </c>
      <c r="E1512" s="135" t="s">
        <v>2040</v>
      </c>
      <c r="F1512" s="136" t="s">
        <v>2041</v>
      </c>
      <c r="G1512" s="137" t="s">
        <v>175</v>
      </c>
      <c r="H1512" s="138">
        <v>248.8</v>
      </c>
      <c r="I1512" s="139"/>
      <c r="J1512" s="140">
        <f>ROUND(I1512*H1512,2)</f>
        <v>0</v>
      </c>
      <c r="K1512" s="136" t="s">
        <v>204</v>
      </c>
      <c r="L1512" s="35"/>
      <c r="M1512" s="141" t="s">
        <v>34</v>
      </c>
      <c r="N1512" s="142" t="s">
        <v>49</v>
      </c>
      <c r="P1512" s="143">
        <f>O1512*H1512</f>
        <v>0</v>
      </c>
      <c r="Q1512" s="143">
        <v>2.64E-3</v>
      </c>
      <c r="R1512" s="143">
        <f>Q1512*H1512</f>
        <v>0.65683199999999997</v>
      </c>
      <c r="S1512" s="143">
        <v>0</v>
      </c>
      <c r="T1512" s="144">
        <f>S1512*H1512</f>
        <v>0</v>
      </c>
      <c r="AR1512" s="145" t="s">
        <v>177</v>
      </c>
      <c r="AT1512" s="145" t="s">
        <v>172</v>
      </c>
      <c r="AU1512" s="145" t="s">
        <v>89</v>
      </c>
      <c r="AY1512" s="19" t="s">
        <v>169</v>
      </c>
      <c r="BE1512" s="146">
        <f>IF(N1512="základní",J1512,0)</f>
        <v>0</v>
      </c>
      <c r="BF1512" s="146">
        <f>IF(N1512="snížená",J1512,0)</f>
        <v>0</v>
      </c>
      <c r="BG1512" s="146">
        <f>IF(N1512="zákl. přenesená",J1512,0)</f>
        <v>0</v>
      </c>
      <c r="BH1512" s="146">
        <f>IF(N1512="sníž. přenesená",J1512,0)</f>
        <v>0</v>
      </c>
      <c r="BI1512" s="146">
        <f>IF(N1512="nulová",J1512,0)</f>
        <v>0</v>
      </c>
      <c r="BJ1512" s="19" t="s">
        <v>83</v>
      </c>
      <c r="BK1512" s="146">
        <f>ROUND(I1512*H1512,2)</f>
        <v>0</v>
      </c>
      <c r="BL1512" s="19" t="s">
        <v>177</v>
      </c>
      <c r="BM1512" s="145" t="s">
        <v>2042</v>
      </c>
    </row>
    <row r="1513" spans="2:65" s="1" customFormat="1" ht="11">
      <c r="B1513" s="35"/>
      <c r="D1513" s="168" t="s">
        <v>206</v>
      </c>
      <c r="F1513" s="169" t="s">
        <v>2043</v>
      </c>
      <c r="I1513" s="170"/>
      <c r="L1513" s="35"/>
      <c r="M1513" s="171"/>
      <c r="T1513" s="56"/>
      <c r="AT1513" s="19" t="s">
        <v>206</v>
      </c>
      <c r="AU1513" s="19" t="s">
        <v>89</v>
      </c>
    </row>
    <row r="1514" spans="2:65" s="12" customFormat="1" ht="12">
      <c r="B1514" s="147"/>
      <c r="D1514" s="148" t="s">
        <v>179</v>
      </c>
      <c r="E1514" s="149" t="s">
        <v>34</v>
      </c>
      <c r="F1514" s="150" t="s">
        <v>2044</v>
      </c>
      <c r="H1514" s="149" t="s">
        <v>34</v>
      </c>
      <c r="I1514" s="151"/>
      <c r="L1514" s="147"/>
      <c r="M1514" s="152"/>
      <c r="T1514" s="153"/>
      <c r="AT1514" s="149" t="s">
        <v>179</v>
      </c>
      <c r="AU1514" s="149" t="s">
        <v>89</v>
      </c>
      <c r="AV1514" s="12" t="s">
        <v>83</v>
      </c>
      <c r="AW1514" s="12" t="s">
        <v>39</v>
      </c>
      <c r="AX1514" s="12" t="s">
        <v>78</v>
      </c>
      <c r="AY1514" s="149" t="s">
        <v>169</v>
      </c>
    </row>
    <row r="1515" spans="2:65" s="13" customFormat="1" ht="12">
      <c r="B1515" s="154"/>
      <c r="D1515" s="148" t="s">
        <v>179</v>
      </c>
      <c r="E1515" s="155" t="s">
        <v>34</v>
      </c>
      <c r="F1515" s="156" t="s">
        <v>2045</v>
      </c>
      <c r="H1515" s="157">
        <v>248.8</v>
      </c>
      <c r="I1515" s="158"/>
      <c r="L1515" s="154"/>
      <c r="M1515" s="159"/>
      <c r="T1515" s="160"/>
      <c r="AT1515" s="155" t="s">
        <v>179</v>
      </c>
      <c r="AU1515" s="155" t="s">
        <v>89</v>
      </c>
      <c r="AV1515" s="13" t="s">
        <v>89</v>
      </c>
      <c r="AW1515" s="13" t="s">
        <v>39</v>
      </c>
      <c r="AX1515" s="13" t="s">
        <v>83</v>
      </c>
      <c r="AY1515" s="155" t="s">
        <v>169</v>
      </c>
    </row>
    <row r="1516" spans="2:65" s="1" customFormat="1" ht="33" customHeight="1">
      <c r="B1516" s="35"/>
      <c r="C1516" s="134" t="s">
        <v>2046</v>
      </c>
      <c r="D1516" s="134" t="s">
        <v>172</v>
      </c>
      <c r="E1516" s="135" t="s">
        <v>2047</v>
      </c>
      <c r="F1516" s="136" t="s">
        <v>2048</v>
      </c>
      <c r="G1516" s="137" t="s">
        <v>434</v>
      </c>
      <c r="H1516" s="138">
        <v>22</v>
      </c>
      <c r="I1516" s="139"/>
      <c r="J1516" s="140">
        <f>ROUND(I1516*H1516,2)</f>
        <v>0</v>
      </c>
      <c r="K1516" s="136" t="s">
        <v>204</v>
      </c>
      <c r="L1516" s="35"/>
      <c r="M1516" s="141" t="s">
        <v>34</v>
      </c>
      <c r="N1516" s="142" t="s">
        <v>49</v>
      </c>
      <c r="P1516" s="143">
        <f>O1516*H1516</f>
        <v>0</v>
      </c>
      <c r="Q1516" s="143">
        <v>1.3699999999999999E-3</v>
      </c>
      <c r="R1516" s="143">
        <f>Q1516*H1516</f>
        <v>3.0139999999999997E-2</v>
      </c>
      <c r="S1516" s="143">
        <v>0</v>
      </c>
      <c r="T1516" s="144">
        <f>S1516*H1516</f>
        <v>0</v>
      </c>
      <c r="AR1516" s="145" t="s">
        <v>270</v>
      </c>
      <c r="AT1516" s="145" t="s">
        <v>172</v>
      </c>
      <c r="AU1516" s="145" t="s">
        <v>89</v>
      </c>
      <c r="AY1516" s="19" t="s">
        <v>169</v>
      </c>
      <c r="BE1516" s="146">
        <f>IF(N1516="základní",J1516,0)</f>
        <v>0</v>
      </c>
      <c r="BF1516" s="146">
        <f>IF(N1516="snížená",J1516,0)</f>
        <v>0</v>
      </c>
      <c r="BG1516" s="146">
        <f>IF(N1516="zákl. přenesená",J1516,0)</f>
        <v>0</v>
      </c>
      <c r="BH1516" s="146">
        <f>IF(N1516="sníž. přenesená",J1516,0)</f>
        <v>0</v>
      </c>
      <c r="BI1516" s="146">
        <f>IF(N1516="nulová",J1516,0)</f>
        <v>0</v>
      </c>
      <c r="BJ1516" s="19" t="s">
        <v>83</v>
      </c>
      <c r="BK1516" s="146">
        <f>ROUND(I1516*H1516,2)</f>
        <v>0</v>
      </c>
      <c r="BL1516" s="19" t="s">
        <v>270</v>
      </c>
      <c r="BM1516" s="145" t="s">
        <v>2049</v>
      </c>
    </row>
    <row r="1517" spans="2:65" s="1" customFormat="1" ht="11">
      <c r="B1517" s="35"/>
      <c r="D1517" s="168" t="s">
        <v>206</v>
      </c>
      <c r="F1517" s="169" t="s">
        <v>2050</v>
      </c>
      <c r="I1517" s="170"/>
      <c r="L1517" s="35"/>
      <c r="M1517" s="171"/>
      <c r="T1517" s="56"/>
      <c r="AT1517" s="19" t="s">
        <v>206</v>
      </c>
      <c r="AU1517" s="19" t="s">
        <v>89</v>
      </c>
    </row>
    <row r="1518" spans="2:65" s="13" customFormat="1" ht="12">
      <c r="B1518" s="154"/>
      <c r="D1518" s="148" t="s">
        <v>179</v>
      </c>
      <c r="E1518" s="155" t="s">
        <v>34</v>
      </c>
      <c r="F1518" s="156" t="s">
        <v>2051</v>
      </c>
      <c r="H1518" s="157">
        <v>22</v>
      </c>
      <c r="I1518" s="158"/>
      <c r="L1518" s="154"/>
      <c r="M1518" s="159"/>
      <c r="T1518" s="160"/>
      <c r="AT1518" s="155" t="s">
        <v>179</v>
      </c>
      <c r="AU1518" s="155" t="s">
        <v>89</v>
      </c>
      <c r="AV1518" s="13" t="s">
        <v>89</v>
      </c>
      <c r="AW1518" s="13" t="s">
        <v>39</v>
      </c>
      <c r="AX1518" s="13" t="s">
        <v>83</v>
      </c>
      <c r="AY1518" s="155" t="s">
        <v>169</v>
      </c>
    </row>
    <row r="1519" spans="2:65" s="1" customFormat="1" ht="33" customHeight="1">
      <c r="B1519" s="35"/>
      <c r="C1519" s="134" t="s">
        <v>2052</v>
      </c>
      <c r="D1519" s="134" t="s">
        <v>172</v>
      </c>
      <c r="E1519" s="135" t="s">
        <v>2053</v>
      </c>
      <c r="F1519" s="136" t="s">
        <v>2054</v>
      </c>
      <c r="G1519" s="137" t="s">
        <v>434</v>
      </c>
      <c r="H1519" s="138">
        <v>22</v>
      </c>
      <c r="I1519" s="139"/>
      <c r="J1519" s="140">
        <f>ROUND(I1519*H1519,2)</f>
        <v>0</v>
      </c>
      <c r="K1519" s="136" t="s">
        <v>204</v>
      </c>
      <c r="L1519" s="35"/>
      <c r="M1519" s="141" t="s">
        <v>34</v>
      </c>
      <c r="N1519" s="142" t="s">
        <v>49</v>
      </c>
      <c r="P1519" s="143">
        <f>O1519*H1519</f>
        <v>0</v>
      </c>
      <c r="Q1519" s="143">
        <v>1.8699999999999999E-3</v>
      </c>
      <c r="R1519" s="143">
        <f>Q1519*H1519</f>
        <v>4.1139999999999996E-2</v>
      </c>
      <c r="S1519" s="143">
        <v>0</v>
      </c>
      <c r="T1519" s="144">
        <f>S1519*H1519</f>
        <v>0</v>
      </c>
      <c r="AR1519" s="145" t="s">
        <v>270</v>
      </c>
      <c r="AT1519" s="145" t="s">
        <v>172</v>
      </c>
      <c r="AU1519" s="145" t="s">
        <v>89</v>
      </c>
      <c r="AY1519" s="19" t="s">
        <v>169</v>
      </c>
      <c r="BE1519" s="146">
        <f>IF(N1519="základní",J1519,0)</f>
        <v>0</v>
      </c>
      <c r="BF1519" s="146">
        <f>IF(N1519="snížená",J1519,0)</f>
        <v>0</v>
      </c>
      <c r="BG1519" s="146">
        <f>IF(N1519="zákl. přenesená",J1519,0)</f>
        <v>0</v>
      </c>
      <c r="BH1519" s="146">
        <f>IF(N1519="sníž. přenesená",J1519,0)</f>
        <v>0</v>
      </c>
      <c r="BI1519" s="146">
        <f>IF(N1519="nulová",J1519,0)</f>
        <v>0</v>
      </c>
      <c r="BJ1519" s="19" t="s">
        <v>83</v>
      </c>
      <c r="BK1519" s="146">
        <f>ROUND(I1519*H1519,2)</f>
        <v>0</v>
      </c>
      <c r="BL1519" s="19" t="s">
        <v>270</v>
      </c>
      <c r="BM1519" s="145" t="s">
        <v>2055</v>
      </c>
    </row>
    <row r="1520" spans="2:65" s="1" customFormat="1" ht="11">
      <c r="B1520" s="35"/>
      <c r="D1520" s="168" t="s">
        <v>206</v>
      </c>
      <c r="F1520" s="169" t="s">
        <v>2056</v>
      </c>
      <c r="I1520" s="170"/>
      <c r="L1520" s="35"/>
      <c r="M1520" s="171"/>
      <c r="T1520" s="56"/>
      <c r="AT1520" s="19" t="s">
        <v>206</v>
      </c>
      <c r="AU1520" s="19" t="s">
        <v>89</v>
      </c>
    </row>
    <row r="1521" spans="2:65" s="13" customFormat="1" ht="12">
      <c r="B1521" s="154"/>
      <c r="D1521" s="148" t="s">
        <v>179</v>
      </c>
      <c r="E1521" s="155" t="s">
        <v>34</v>
      </c>
      <c r="F1521" s="156" t="s">
        <v>2057</v>
      </c>
      <c r="H1521" s="157">
        <v>22</v>
      </c>
      <c r="I1521" s="158"/>
      <c r="L1521" s="154"/>
      <c r="M1521" s="159"/>
      <c r="T1521" s="160"/>
      <c r="AT1521" s="155" t="s">
        <v>179</v>
      </c>
      <c r="AU1521" s="155" t="s">
        <v>89</v>
      </c>
      <c r="AV1521" s="13" t="s">
        <v>89</v>
      </c>
      <c r="AW1521" s="13" t="s">
        <v>39</v>
      </c>
      <c r="AX1521" s="13" t="s">
        <v>78</v>
      </c>
      <c r="AY1521" s="155" t="s">
        <v>169</v>
      </c>
    </row>
    <row r="1522" spans="2:65" s="12" customFormat="1" ht="12">
      <c r="B1522" s="147"/>
      <c r="D1522" s="148" t="s">
        <v>179</v>
      </c>
      <c r="E1522" s="149" t="s">
        <v>34</v>
      </c>
      <c r="F1522" s="150" t="s">
        <v>2058</v>
      </c>
      <c r="H1522" s="149" t="s">
        <v>34</v>
      </c>
      <c r="I1522" s="151"/>
      <c r="L1522" s="147"/>
      <c r="M1522" s="152"/>
      <c r="T1522" s="153"/>
      <c r="AT1522" s="149" t="s">
        <v>179</v>
      </c>
      <c r="AU1522" s="149" t="s">
        <v>89</v>
      </c>
      <c r="AV1522" s="12" t="s">
        <v>83</v>
      </c>
      <c r="AW1522" s="12" t="s">
        <v>39</v>
      </c>
      <c r="AX1522" s="12" t="s">
        <v>78</v>
      </c>
      <c r="AY1522" s="149" t="s">
        <v>169</v>
      </c>
    </row>
    <row r="1523" spans="2:65" s="14" customFormat="1" ht="12">
      <c r="B1523" s="161"/>
      <c r="D1523" s="148" t="s">
        <v>179</v>
      </c>
      <c r="E1523" s="162" t="s">
        <v>34</v>
      </c>
      <c r="F1523" s="163" t="s">
        <v>195</v>
      </c>
      <c r="H1523" s="164">
        <v>22</v>
      </c>
      <c r="I1523" s="165"/>
      <c r="L1523" s="161"/>
      <c r="M1523" s="166"/>
      <c r="T1523" s="167"/>
      <c r="AT1523" s="162" t="s">
        <v>179</v>
      </c>
      <c r="AU1523" s="162" t="s">
        <v>89</v>
      </c>
      <c r="AV1523" s="14" t="s">
        <v>177</v>
      </c>
      <c r="AW1523" s="14" t="s">
        <v>39</v>
      </c>
      <c r="AX1523" s="14" t="s">
        <v>83</v>
      </c>
      <c r="AY1523" s="162" t="s">
        <v>169</v>
      </c>
    </row>
    <row r="1524" spans="2:65" s="1" customFormat="1" ht="24.25" customHeight="1">
      <c r="B1524" s="35"/>
      <c r="C1524" s="134" t="s">
        <v>2059</v>
      </c>
      <c r="D1524" s="134" t="s">
        <v>172</v>
      </c>
      <c r="E1524" s="135" t="s">
        <v>2060</v>
      </c>
      <c r="F1524" s="136" t="s">
        <v>2061</v>
      </c>
      <c r="G1524" s="137" t="s">
        <v>434</v>
      </c>
      <c r="H1524" s="138">
        <v>9</v>
      </c>
      <c r="I1524" s="139"/>
      <c r="J1524" s="140">
        <f>ROUND(I1524*H1524,2)</f>
        <v>0</v>
      </c>
      <c r="K1524" s="136" t="s">
        <v>204</v>
      </c>
      <c r="L1524" s="35"/>
      <c r="M1524" s="141" t="s">
        <v>34</v>
      </c>
      <c r="N1524" s="142" t="s">
        <v>49</v>
      </c>
      <c r="P1524" s="143">
        <f>O1524*H1524</f>
        <v>0</v>
      </c>
      <c r="Q1524" s="143">
        <v>1.1100000000000001E-3</v>
      </c>
      <c r="R1524" s="143">
        <f>Q1524*H1524</f>
        <v>9.9900000000000006E-3</v>
      </c>
      <c r="S1524" s="143">
        <v>0</v>
      </c>
      <c r="T1524" s="144">
        <f>S1524*H1524</f>
        <v>0</v>
      </c>
      <c r="AR1524" s="145" t="s">
        <v>270</v>
      </c>
      <c r="AT1524" s="145" t="s">
        <v>172</v>
      </c>
      <c r="AU1524" s="145" t="s">
        <v>89</v>
      </c>
      <c r="AY1524" s="19" t="s">
        <v>169</v>
      </c>
      <c r="BE1524" s="146">
        <f>IF(N1524="základní",J1524,0)</f>
        <v>0</v>
      </c>
      <c r="BF1524" s="146">
        <f>IF(N1524="snížená",J1524,0)</f>
        <v>0</v>
      </c>
      <c r="BG1524" s="146">
        <f>IF(N1524="zákl. přenesená",J1524,0)</f>
        <v>0</v>
      </c>
      <c r="BH1524" s="146">
        <f>IF(N1524="sníž. přenesená",J1524,0)</f>
        <v>0</v>
      </c>
      <c r="BI1524" s="146">
        <f>IF(N1524="nulová",J1524,0)</f>
        <v>0</v>
      </c>
      <c r="BJ1524" s="19" t="s">
        <v>83</v>
      </c>
      <c r="BK1524" s="146">
        <f>ROUND(I1524*H1524,2)</f>
        <v>0</v>
      </c>
      <c r="BL1524" s="19" t="s">
        <v>270</v>
      </c>
      <c r="BM1524" s="145" t="s">
        <v>2062</v>
      </c>
    </row>
    <row r="1525" spans="2:65" s="1" customFormat="1" ht="11">
      <c r="B1525" s="35"/>
      <c r="D1525" s="168" t="s">
        <v>206</v>
      </c>
      <c r="F1525" s="169" t="s">
        <v>2063</v>
      </c>
      <c r="I1525" s="170"/>
      <c r="L1525" s="35"/>
      <c r="M1525" s="171"/>
      <c r="T1525" s="56"/>
      <c r="AT1525" s="19" t="s">
        <v>206</v>
      </c>
      <c r="AU1525" s="19" t="s">
        <v>89</v>
      </c>
    </row>
    <row r="1526" spans="2:65" s="13" customFormat="1" ht="12">
      <c r="B1526" s="154"/>
      <c r="D1526" s="148" t="s">
        <v>179</v>
      </c>
      <c r="E1526" s="155" t="s">
        <v>34</v>
      </c>
      <c r="F1526" s="156" t="s">
        <v>2064</v>
      </c>
      <c r="H1526" s="157">
        <v>9</v>
      </c>
      <c r="I1526" s="158"/>
      <c r="L1526" s="154"/>
      <c r="M1526" s="159"/>
      <c r="T1526" s="160"/>
      <c r="AT1526" s="155" t="s">
        <v>179</v>
      </c>
      <c r="AU1526" s="155" t="s">
        <v>89</v>
      </c>
      <c r="AV1526" s="13" t="s">
        <v>89</v>
      </c>
      <c r="AW1526" s="13" t="s">
        <v>39</v>
      </c>
      <c r="AX1526" s="13" t="s">
        <v>83</v>
      </c>
      <c r="AY1526" s="155" t="s">
        <v>169</v>
      </c>
    </row>
    <row r="1527" spans="2:65" s="1" customFormat="1" ht="33" customHeight="1">
      <c r="B1527" s="35"/>
      <c r="C1527" s="134" t="s">
        <v>2065</v>
      </c>
      <c r="D1527" s="134" t="s">
        <v>172</v>
      </c>
      <c r="E1527" s="135" t="s">
        <v>2066</v>
      </c>
      <c r="F1527" s="136" t="s">
        <v>2067</v>
      </c>
      <c r="G1527" s="137" t="s">
        <v>434</v>
      </c>
      <c r="H1527" s="138">
        <v>20</v>
      </c>
      <c r="I1527" s="139"/>
      <c r="J1527" s="140">
        <f>ROUND(I1527*H1527,2)</f>
        <v>0</v>
      </c>
      <c r="K1527" s="136" t="s">
        <v>204</v>
      </c>
      <c r="L1527" s="35"/>
      <c r="M1527" s="141" t="s">
        <v>34</v>
      </c>
      <c r="N1527" s="142" t="s">
        <v>49</v>
      </c>
      <c r="P1527" s="143">
        <f>O1527*H1527</f>
        <v>0</v>
      </c>
      <c r="Q1527" s="143">
        <v>6.0999999999999997E-4</v>
      </c>
      <c r="R1527" s="143">
        <f>Q1527*H1527</f>
        <v>1.2199999999999999E-2</v>
      </c>
      <c r="S1527" s="143">
        <v>0</v>
      </c>
      <c r="T1527" s="144">
        <f>S1527*H1527</f>
        <v>0</v>
      </c>
      <c r="AR1527" s="145" t="s">
        <v>270</v>
      </c>
      <c r="AT1527" s="145" t="s">
        <v>172</v>
      </c>
      <c r="AU1527" s="145" t="s">
        <v>89</v>
      </c>
      <c r="AY1527" s="19" t="s">
        <v>169</v>
      </c>
      <c r="BE1527" s="146">
        <f>IF(N1527="základní",J1527,0)</f>
        <v>0</v>
      </c>
      <c r="BF1527" s="146">
        <f>IF(N1527="snížená",J1527,0)</f>
        <v>0</v>
      </c>
      <c r="BG1527" s="146">
        <f>IF(N1527="zákl. přenesená",J1527,0)</f>
        <v>0</v>
      </c>
      <c r="BH1527" s="146">
        <f>IF(N1527="sníž. přenesená",J1527,0)</f>
        <v>0</v>
      </c>
      <c r="BI1527" s="146">
        <f>IF(N1527="nulová",J1527,0)</f>
        <v>0</v>
      </c>
      <c r="BJ1527" s="19" t="s">
        <v>83</v>
      </c>
      <c r="BK1527" s="146">
        <f>ROUND(I1527*H1527,2)</f>
        <v>0</v>
      </c>
      <c r="BL1527" s="19" t="s">
        <v>270</v>
      </c>
      <c r="BM1527" s="145" t="s">
        <v>2068</v>
      </c>
    </row>
    <row r="1528" spans="2:65" s="1" customFormat="1" ht="11">
      <c r="B1528" s="35"/>
      <c r="D1528" s="168" t="s">
        <v>206</v>
      </c>
      <c r="F1528" s="169" t="s">
        <v>2069</v>
      </c>
      <c r="I1528" s="170"/>
      <c r="L1528" s="35"/>
      <c r="M1528" s="171"/>
      <c r="T1528" s="56"/>
      <c r="AT1528" s="19" t="s">
        <v>206</v>
      </c>
      <c r="AU1528" s="19" t="s">
        <v>89</v>
      </c>
    </row>
    <row r="1529" spans="2:65" s="13" customFormat="1" ht="12">
      <c r="B1529" s="154"/>
      <c r="D1529" s="148" t="s">
        <v>179</v>
      </c>
      <c r="E1529" s="155" t="s">
        <v>34</v>
      </c>
      <c r="F1529" s="156" t="s">
        <v>2070</v>
      </c>
      <c r="H1529" s="157">
        <v>20</v>
      </c>
      <c r="I1529" s="158"/>
      <c r="L1529" s="154"/>
      <c r="M1529" s="159"/>
      <c r="T1529" s="160"/>
      <c r="AT1529" s="155" t="s">
        <v>179</v>
      </c>
      <c r="AU1529" s="155" t="s">
        <v>89</v>
      </c>
      <c r="AV1529" s="13" t="s">
        <v>89</v>
      </c>
      <c r="AW1529" s="13" t="s">
        <v>39</v>
      </c>
      <c r="AX1529" s="13" t="s">
        <v>83</v>
      </c>
      <c r="AY1529" s="155" t="s">
        <v>169</v>
      </c>
    </row>
    <row r="1530" spans="2:65" s="1" customFormat="1" ht="33" customHeight="1">
      <c r="B1530" s="35"/>
      <c r="C1530" s="134" t="s">
        <v>2071</v>
      </c>
      <c r="D1530" s="134" t="s">
        <v>172</v>
      </c>
      <c r="E1530" s="135" t="s">
        <v>2072</v>
      </c>
      <c r="F1530" s="136" t="s">
        <v>2073</v>
      </c>
      <c r="G1530" s="137" t="s">
        <v>434</v>
      </c>
      <c r="H1530" s="138">
        <v>110</v>
      </c>
      <c r="I1530" s="139"/>
      <c r="J1530" s="140">
        <f>ROUND(I1530*H1530,2)</f>
        <v>0</v>
      </c>
      <c r="K1530" s="136" t="s">
        <v>204</v>
      </c>
      <c r="L1530" s="35"/>
      <c r="M1530" s="141" t="s">
        <v>34</v>
      </c>
      <c r="N1530" s="142" t="s">
        <v>49</v>
      </c>
      <c r="P1530" s="143">
        <f>O1530*H1530</f>
        <v>0</v>
      </c>
      <c r="Q1530" s="143">
        <v>9.3000000000000005E-4</v>
      </c>
      <c r="R1530" s="143">
        <f>Q1530*H1530</f>
        <v>0.1023</v>
      </c>
      <c r="S1530" s="143">
        <v>0</v>
      </c>
      <c r="T1530" s="144">
        <f>S1530*H1530</f>
        <v>0</v>
      </c>
      <c r="AR1530" s="145" t="s">
        <v>270</v>
      </c>
      <c r="AT1530" s="145" t="s">
        <v>172</v>
      </c>
      <c r="AU1530" s="145" t="s">
        <v>89</v>
      </c>
      <c r="AY1530" s="19" t="s">
        <v>169</v>
      </c>
      <c r="BE1530" s="146">
        <f>IF(N1530="základní",J1530,0)</f>
        <v>0</v>
      </c>
      <c r="BF1530" s="146">
        <f>IF(N1530="snížená",J1530,0)</f>
        <v>0</v>
      </c>
      <c r="BG1530" s="146">
        <f>IF(N1530="zákl. přenesená",J1530,0)</f>
        <v>0</v>
      </c>
      <c r="BH1530" s="146">
        <f>IF(N1530="sníž. přenesená",J1530,0)</f>
        <v>0</v>
      </c>
      <c r="BI1530" s="146">
        <f>IF(N1530="nulová",J1530,0)</f>
        <v>0</v>
      </c>
      <c r="BJ1530" s="19" t="s">
        <v>83</v>
      </c>
      <c r="BK1530" s="146">
        <f>ROUND(I1530*H1530,2)</f>
        <v>0</v>
      </c>
      <c r="BL1530" s="19" t="s">
        <v>270</v>
      </c>
      <c r="BM1530" s="145" t="s">
        <v>2074</v>
      </c>
    </row>
    <row r="1531" spans="2:65" s="1" customFormat="1" ht="11">
      <c r="B1531" s="35"/>
      <c r="D1531" s="168" t="s">
        <v>206</v>
      </c>
      <c r="F1531" s="169" t="s">
        <v>2075</v>
      </c>
      <c r="I1531" s="170"/>
      <c r="L1531" s="35"/>
      <c r="M1531" s="171"/>
      <c r="T1531" s="56"/>
      <c r="AT1531" s="19" t="s">
        <v>206</v>
      </c>
      <c r="AU1531" s="19" t="s">
        <v>89</v>
      </c>
    </row>
    <row r="1532" spans="2:65" s="13" customFormat="1" ht="12">
      <c r="B1532" s="154"/>
      <c r="D1532" s="148" t="s">
        <v>179</v>
      </c>
      <c r="E1532" s="155" t="s">
        <v>34</v>
      </c>
      <c r="F1532" s="156" t="s">
        <v>2076</v>
      </c>
      <c r="H1532" s="157">
        <v>30</v>
      </c>
      <c r="I1532" s="158"/>
      <c r="L1532" s="154"/>
      <c r="M1532" s="159"/>
      <c r="T1532" s="160"/>
      <c r="AT1532" s="155" t="s">
        <v>179</v>
      </c>
      <c r="AU1532" s="155" t="s">
        <v>89</v>
      </c>
      <c r="AV1532" s="13" t="s">
        <v>89</v>
      </c>
      <c r="AW1532" s="13" t="s">
        <v>39</v>
      </c>
      <c r="AX1532" s="13" t="s">
        <v>78</v>
      </c>
      <c r="AY1532" s="155" t="s">
        <v>169</v>
      </c>
    </row>
    <row r="1533" spans="2:65" s="12" customFormat="1" ht="12">
      <c r="B1533" s="147"/>
      <c r="D1533" s="148" t="s">
        <v>179</v>
      </c>
      <c r="E1533" s="149" t="s">
        <v>34</v>
      </c>
      <c r="F1533" s="150" t="s">
        <v>2077</v>
      </c>
      <c r="H1533" s="149" t="s">
        <v>34</v>
      </c>
      <c r="I1533" s="151"/>
      <c r="L1533" s="147"/>
      <c r="M1533" s="152"/>
      <c r="T1533" s="153"/>
      <c r="AT1533" s="149" t="s">
        <v>179</v>
      </c>
      <c r="AU1533" s="149" t="s">
        <v>89</v>
      </c>
      <c r="AV1533" s="12" t="s">
        <v>83</v>
      </c>
      <c r="AW1533" s="12" t="s">
        <v>39</v>
      </c>
      <c r="AX1533" s="12" t="s">
        <v>78</v>
      </c>
      <c r="AY1533" s="149" t="s">
        <v>169</v>
      </c>
    </row>
    <row r="1534" spans="2:65" s="13" customFormat="1" ht="12">
      <c r="B1534" s="154"/>
      <c r="D1534" s="148" t="s">
        <v>179</v>
      </c>
      <c r="E1534" s="155" t="s">
        <v>34</v>
      </c>
      <c r="F1534" s="156" t="s">
        <v>568</v>
      </c>
      <c r="H1534" s="157">
        <v>57</v>
      </c>
      <c r="I1534" s="158"/>
      <c r="L1534" s="154"/>
      <c r="M1534" s="159"/>
      <c r="T1534" s="160"/>
      <c r="AT1534" s="155" t="s">
        <v>179</v>
      </c>
      <c r="AU1534" s="155" t="s">
        <v>89</v>
      </c>
      <c r="AV1534" s="13" t="s">
        <v>89</v>
      </c>
      <c r="AW1534" s="13" t="s">
        <v>39</v>
      </c>
      <c r="AX1534" s="13" t="s">
        <v>78</v>
      </c>
      <c r="AY1534" s="155" t="s">
        <v>169</v>
      </c>
    </row>
    <row r="1535" spans="2:65" s="13" customFormat="1" ht="12">
      <c r="B1535" s="154"/>
      <c r="D1535" s="148" t="s">
        <v>179</v>
      </c>
      <c r="E1535" s="155" t="s">
        <v>34</v>
      </c>
      <c r="F1535" s="156" t="s">
        <v>2078</v>
      </c>
      <c r="H1535" s="157">
        <v>23</v>
      </c>
      <c r="I1535" s="158"/>
      <c r="L1535" s="154"/>
      <c r="M1535" s="159"/>
      <c r="T1535" s="160"/>
      <c r="AT1535" s="155" t="s">
        <v>179</v>
      </c>
      <c r="AU1535" s="155" t="s">
        <v>89</v>
      </c>
      <c r="AV1535" s="13" t="s">
        <v>89</v>
      </c>
      <c r="AW1535" s="13" t="s">
        <v>39</v>
      </c>
      <c r="AX1535" s="13" t="s">
        <v>78</v>
      </c>
      <c r="AY1535" s="155" t="s">
        <v>169</v>
      </c>
    </row>
    <row r="1536" spans="2:65" s="14" customFormat="1" ht="12">
      <c r="B1536" s="161"/>
      <c r="D1536" s="148" t="s">
        <v>179</v>
      </c>
      <c r="E1536" s="162" t="s">
        <v>34</v>
      </c>
      <c r="F1536" s="163" t="s">
        <v>195</v>
      </c>
      <c r="H1536" s="164">
        <v>110</v>
      </c>
      <c r="I1536" s="165"/>
      <c r="L1536" s="161"/>
      <c r="M1536" s="166"/>
      <c r="T1536" s="167"/>
      <c r="AT1536" s="162" t="s">
        <v>179</v>
      </c>
      <c r="AU1536" s="162" t="s">
        <v>89</v>
      </c>
      <c r="AV1536" s="14" t="s">
        <v>177</v>
      </c>
      <c r="AW1536" s="14" t="s">
        <v>39</v>
      </c>
      <c r="AX1536" s="14" t="s">
        <v>83</v>
      </c>
      <c r="AY1536" s="162" t="s">
        <v>169</v>
      </c>
    </row>
    <row r="1537" spans="2:65" s="1" customFormat="1" ht="33" customHeight="1">
      <c r="B1537" s="35"/>
      <c r="C1537" s="134" t="s">
        <v>2079</v>
      </c>
      <c r="D1537" s="134" t="s">
        <v>172</v>
      </c>
      <c r="E1537" s="135" t="s">
        <v>2080</v>
      </c>
      <c r="F1537" s="136" t="s">
        <v>2081</v>
      </c>
      <c r="G1537" s="137" t="s">
        <v>434</v>
      </c>
      <c r="H1537" s="138">
        <v>22</v>
      </c>
      <c r="I1537" s="139"/>
      <c r="J1537" s="140">
        <f>ROUND(I1537*H1537,2)</f>
        <v>0</v>
      </c>
      <c r="K1537" s="136" t="s">
        <v>204</v>
      </c>
      <c r="L1537" s="35"/>
      <c r="M1537" s="141" t="s">
        <v>34</v>
      </c>
      <c r="N1537" s="142" t="s">
        <v>49</v>
      </c>
      <c r="P1537" s="143">
        <f>O1537*H1537</f>
        <v>0</v>
      </c>
      <c r="Q1537" s="143">
        <v>1.15E-3</v>
      </c>
      <c r="R1537" s="143">
        <f>Q1537*H1537</f>
        <v>2.53E-2</v>
      </c>
      <c r="S1537" s="143">
        <v>0</v>
      </c>
      <c r="T1537" s="144">
        <f>S1537*H1537</f>
        <v>0</v>
      </c>
      <c r="AR1537" s="145" t="s">
        <v>270</v>
      </c>
      <c r="AT1537" s="145" t="s">
        <v>172</v>
      </c>
      <c r="AU1537" s="145" t="s">
        <v>89</v>
      </c>
      <c r="AY1537" s="19" t="s">
        <v>169</v>
      </c>
      <c r="BE1537" s="146">
        <f>IF(N1537="základní",J1537,0)</f>
        <v>0</v>
      </c>
      <c r="BF1537" s="146">
        <f>IF(N1537="snížená",J1537,0)</f>
        <v>0</v>
      </c>
      <c r="BG1537" s="146">
        <f>IF(N1537="zákl. přenesená",J1537,0)</f>
        <v>0</v>
      </c>
      <c r="BH1537" s="146">
        <f>IF(N1537="sníž. přenesená",J1537,0)</f>
        <v>0</v>
      </c>
      <c r="BI1537" s="146">
        <f>IF(N1537="nulová",J1537,0)</f>
        <v>0</v>
      </c>
      <c r="BJ1537" s="19" t="s">
        <v>83</v>
      </c>
      <c r="BK1537" s="146">
        <f>ROUND(I1537*H1537,2)</f>
        <v>0</v>
      </c>
      <c r="BL1537" s="19" t="s">
        <v>270</v>
      </c>
      <c r="BM1537" s="145" t="s">
        <v>2082</v>
      </c>
    </row>
    <row r="1538" spans="2:65" s="1" customFormat="1" ht="11">
      <c r="B1538" s="35"/>
      <c r="D1538" s="168" t="s">
        <v>206</v>
      </c>
      <c r="F1538" s="169" t="s">
        <v>2083</v>
      </c>
      <c r="I1538" s="170"/>
      <c r="L1538" s="35"/>
      <c r="M1538" s="171"/>
      <c r="T1538" s="56"/>
      <c r="AT1538" s="19" t="s">
        <v>206</v>
      </c>
      <c r="AU1538" s="19" t="s">
        <v>89</v>
      </c>
    </row>
    <row r="1539" spans="2:65" s="13" customFormat="1" ht="12">
      <c r="B1539" s="154"/>
      <c r="D1539" s="148" t="s">
        <v>179</v>
      </c>
      <c r="E1539" s="155" t="s">
        <v>34</v>
      </c>
      <c r="F1539" s="156" t="s">
        <v>2084</v>
      </c>
      <c r="H1539" s="157">
        <v>22</v>
      </c>
      <c r="I1539" s="158"/>
      <c r="L1539" s="154"/>
      <c r="M1539" s="159"/>
      <c r="T1539" s="160"/>
      <c r="AT1539" s="155" t="s">
        <v>179</v>
      </c>
      <c r="AU1539" s="155" t="s">
        <v>89</v>
      </c>
      <c r="AV1539" s="13" t="s">
        <v>89</v>
      </c>
      <c r="AW1539" s="13" t="s">
        <v>39</v>
      </c>
      <c r="AX1539" s="13" t="s">
        <v>83</v>
      </c>
      <c r="AY1539" s="155" t="s">
        <v>169</v>
      </c>
    </row>
    <row r="1540" spans="2:65" s="1" customFormat="1" ht="33" customHeight="1">
      <c r="B1540" s="35"/>
      <c r="C1540" s="134" t="s">
        <v>2085</v>
      </c>
      <c r="D1540" s="134" t="s">
        <v>172</v>
      </c>
      <c r="E1540" s="135" t="s">
        <v>2086</v>
      </c>
      <c r="F1540" s="136" t="s">
        <v>2087</v>
      </c>
      <c r="G1540" s="137" t="s">
        <v>434</v>
      </c>
      <c r="H1540" s="138">
        <v>18.2</v>
      </c>
      <c r="I1540" s="139"/>
      <c r="J1540" s="140">
        <f>ROUND(I1540*H1540,2)</f>
        <v>0</v>
      </c>
      <c r="K1540" s="136" t="s">
        <v>204</v>
      </c>
      <c r="L1540" s="35"/>
      <c r="M1540" s="141" t="s">
        <v>34</v>
      </c>
      <c r="N1540" s="142" t="s">
        <v>49</v>
      </c>
      <c r="P1540" s="143">
        <f>O1540*H1540</f>
        <v>0</v>
      </c>
      <c r="Q1540" s="143">
        <v>1.5200000000000001E-3</v>
      </c>
      <c r="R1540" s="143">
        <f>Q1540*H1540</f>
        <v>2.7664000000000001E-2</v>
      </c>
      <c r="S1540" s="143">
        <v>0</v>
      </c>
      <c r="T1540" s="144">
        <f>S1540*H1540</f>
        <v>0</v>
      </c>
      <c r="AR1540" s="145" t="s">
        <v>270</v>
      </c>
      <c r="AT1540" s="145" t="s">
        <v>172</v>
      </c>
      <c r="AU1540" s="145" t="s">
        <v>89</v>
      </c>
      <c r="AY1540" s="19" t="s">
        <v>169</v>
      </c>
      <c r="BE1540" s="146">
        <f>IF(N1540="základní",J1540,0)</f>
        <v>0</v>
      </c>
      <c r="BF1540" s="146">
        <f>IF(N1540="snížená",J1540,0)</f>
        <v>0</v>
      </c>
      <c r="BG1540" s="146">
        <f>IF(N1540="zákl. přenesená",J1540,0)</f>
        <v>0</v>
      </c>
      <c r="BH1540" s="146">
        <f>IF(N1540="sníž. přenesená",J1540,0)</f>
        <v>0</v>
      </c>
      <c r="BI1540" s="146">
        <f>IF(N1540="nulová",J1540,0)</f>
        <v>0</v>
      </c>
      <c r="BJ1540" s="19" t="s">
        <v>83</v>
      </c>
      <c r="BK1540" s="146">
        <f>ROUND(I1540*H1540,2)</f>
        <v>0</v>
      </c>
      <c r="BL1540" s="19" t="s">
        <v>270</v>
      </c>
      <c r="BM1540" s="145" t="s">
        <v>2088</v>
      </c>
    </row>
    <row r="1541" spans="2:65" s="1" customFormat="1" ht="11">
      <c r="B1541" s="35"/>
      <c r="D1541" s="168" t="s">
        <v>206</v>
      </c>
      <c r="F1541" s="169" t="s">
        <v>2089</v>
      </c>
      <c r="I1541" s="170"/>
      <c r="L1541" s="35"/>
      <c r="M1541" s="171"/>
      <c r="T1541" s="56"/>
      <c r="AT1541" s="19" t="s">
        <v>206</v>
      </c>
      <c r="AU1541" s="19" t="s">
        <v>89</v>
      </c>
    </row>
    <row r="1542" spans="2:65" s="13" customFormat="1" ht="12">
      <c r="B1542" s="154"/>
      <c r="D1542" s="148" t="s">
        <v>179</v>
      </c>
      <c r="E1542" s="155" t="s">
        <v>34</v>
      </c>
      <c r="F1542" s="156" t="s">
        <v>2090</v>
      </c>
      <c r="H1542" s="157">
        <v>9</v>
      </c>
      <c r="I1542" s="158"/>
      <c r="L1542" s="154"/>
      <c r="M1542" s="159"/>
      <c r="T1542" s="160"/>
      <c r="AT1542" s="155" t="s">
        <v>179</v>
      </c>
      <c r="AU1542" s="155" t="s">
        <v>89</v>
      </c>
      <c r="AV1542" s="13" t="s">
        <v>89</v>
      </c>
      <c r="AW1542" s="13" t="s">
        <v>39</v>
      </c>
      <c r="AX1542" s="13" t="s">
        <v>78</v>
      </c>
      <c r="AY1542" s="155" t="s">
        <v>169</v>
      </c>
    </row>
    <row r="1543" spans="2:65" s="13" customFormat="1" ht="12">
      <c r="B1543" s="154"/>
      <c r="D1543" s="148" t="s">
        <v>179</v>
      </c>
      <c r="E1543" s="155" t="s">
        <v>34</v>
      </c>
      <c r="F1543" s="156" t="s">
        <v>2091</v>
      </c>
      <c r="H1543" s="157">
        <v>9.1999999999999993</v>
      </c>
      <c r="I1543" s="158"/>
      <c r="L1543" s="154"/>
      <c r="M1543" s="159"/>
      <c r="T1543" s="160"/>
      <c r="AT1543" s="155" t="s">
        <v>179</v>
      </c>
      <c r="AU1543" s="155" t="s">
        <v>89</v>
      </c>
      <c r="AV1543" s="13" t="s">
        <v>89</v>
      </c>
      <c r="AW1543" s="13" t="s">
        <v>39</v>
      </c>
      <c r="AX1543" s="13" t="s">
        <v>78</v>
      </c>
      <c r="AY1543" s="155" t="s">
        <v>169</v>
      </c>
    </row>
    <row r="1544" spans="2:65" s="14" customFormat="1" ht="12">
      <c r="B1544" s="161"/>
      <c r="D1544" s="148" t="s">
        <v>179</v>
      </c>
      <c r="E1544" s="162" t="s">
        <v>34</v>
      </c>
      <c r="F1544" s="163" t="s">
        <v>195</v>
      </c>
      <c r="H1544" s="164">
        <v>18.2</v>
      </c>
      <c r="I1544" s="165"/>
      <c r="L1544" s="161"/>
      <c r="M1544" s="166"/>
      <c r="T1544" s="167"/>
      <c r="AT1544" s="162" t="s">
        <v>179</v>
      </c>
      <c r="AU1544" s="162" t="s">
        <v>89</v>
      </c>
      <c r="AV1544" s="14" t="s">
        <v>177</v>
      </c>
      <c r="AW1544" s="14" t="s">
        <v>39</v>
      </c>
      <c r="AX1544" s="14" t="s">
        <v>83</v>
      </c>
      <c r="AY1544" s="162" t="s">
        <v>169</v>
      </c>
    </row>
    <row r="1545" spans="2:65" s="1" customFormat="1" ht="33" customHeight="1">
      <c r="B1545" s="35"/>
      <c r="C1545" s="134" t="s">
        <v>2092</v>
      </c>
      <c r="D1545" s="134" t="s">
        <v>172</v>
      </c>
      <c r="E1545" s="135" t="s">
        <v>2093</v>
      </c>
      <c r="F1545" s="136" t="s">
        <v>2094</v>
      </c>
      <c r="G1545" s="137" t="s">
        <v>434</v>
      </c>
      <c r="H1545" s="138">
        <v>16.5</v>
      </c>
      <c r="I1545" s="139"/>
      <c r="J1545" s="140">
        <f>ROUND(I1545*H1545,2)</f>
        <v>0</v>
      </c>
      <c r="K1545" s="136" t="s">
        <v>204</v>
      </c>
      <c r="L1545" s="35"/>
      <c r="M1545" s="141" t="s">
        <v>34</v>
      </c>
      <c r="N1545" s="142" t="s">
        <v>49</v>
      </c>
      <c r="P1545" s="143">
        <f>O1545*H1545</f>
        <v>0</v>
      </c>
      <c r="Q1545" s="143">
        <v>6.0999999999999997E-4</v>
      </c>
      <c r="R1545" s="143">
        <f>Q1545*H1545</f>
        <v>1.0064999999999999E-2</v>
      </c>
      <c r="S1545" s="143">
        <v>0</v>
      </c>
      <c r="T1545" s="144">
        <f>S1545*H1545</f>
        <v>0</v>
      </c>
      <c r="AR1545" s="145" t="s">
        <v>270</v>
      </c>
      <c r="AT1545" s="145" t="s">
        <v>172</v>
      </c>
      <c r="AU1545" s="145" t="s">
        <v>89</v>
      </c>
      <c r="AY1545" s="19" t="s">
        <v>169</v>
      </c>
      <c r="BE1545" s="146">
        <f>IF(N1545="základní",J1545,0)</f>
        <v>0</v>
      </c>
      <c r="BF1545" s="146">
        <f>IF(N1545="snížená",J1545,0)</f>
        <v>0</v>
      </c>
      <c r="BG1545" s="146">
        <f>IF(N1545="zákl. přenesená",J1545,0)</f>
        <v>0</v>
      </c>
      <c r="BH1545" s="146">
        <f>IF(N1545="sníž. přenesená",J1545,0)</f>
        <v>0</v>
      </c>
      <c r="BI1545" s="146">
        <f>IF(N1545="nulová",J1545,0)</f>
        <v>0</v>
      </c>
      <c r="BJ1545" s="19" t="s">
        <v>83</v>
      </c>
      <c r="BK1545" s="146">
        <f>ROUND(I1545*H1545,2)</f>
        <v>0</v>
      </c>
      <c r="BL1545" s="19" t="s">
        <v>270</v>
      </c>
      <c r="BM1545" s="145" t="s">
        <v>2095</v>
      </c>
    </row>
    <row r="1546" spans="2:65" s="1" customFormat="1" ht="11">
      <c r="B1546" s="35"/>
      <c r="D1546" s="168" t="s">
        <v>206</v>
      </c>
      <c r="F1546" s="169" t="s">
        <v>2096</v>
      </c>
      <c r="I1546" s="170"/>
      <c r="L1546" s="35"/>
      <c r="M1546" s="171"/>
      <c r="T1546" s="56"/>
      <c r="AT1546" s="19" t="s">
        <v>206</v>
      </c>
      <c r="AU1546" s="19" t="s">
        <v>89</v>
      </c>
    </row>
    <row r="1547" spans="2:65" s="12" customFormat="1" ht="12">
      <c r="B1547" s="147"/>
      <c r="D1547" s="148" t="s">
        <v>179</v>
      </c>
      <c r="E1547" s="149" t="s">
        <v>34</v>
      </c>
      <c r="F1547" s="150" t="s">
        <v>2097</v>
      </c>
      <c r="H1547" s="149" t="s">
        <v>34</v>
      </c>
      <c r="I1547" s="151"/>
      <c r="L1547" s="147"/>
      <c r="M1547" s="152"/>
      <c r="T1547" s="153"/>
      <c r="AT1547" s="149" t="s">
        <v>179</v>
      </c>
      <c r="AU1547" s="149" t="s">
        <v>89</v>
      </c>
      <c r="AV1547" s="12" t="s">
        <v>83</v>
      </c>
      <c r="AW1547" s="12" t="s">
        <v>39</v>
      </c>
      <c r="AX1547" s="12" t="s">
        <v>78</v>
      </c>
      <c r="AY1547" s="149" t="s">
        <v>169</v>
      </c>
    </row>
    <row r="1548" spans="2:65" s="13" customFormat="1" ht="12">
      <c r="B1548" s="154"/>
      <c r="D1548" s="148" t="s">
        <v>179</v>
      </c>
      <c r="E1548" s="155" t="s">
        <v>34</v>
      </c>
      <c r="F1548" s="156" t="s">
        <v>1010</v>
      </c>
      <c r="H1548" s="157">
        <v>16.5</v>
      </c>
      <c r="I1548" s="158"/>
      <c r="L1548" s="154"/>
      <c r="M1548" s="159"/>
      <c r="T1548" s="160"/>
      <c r="AT1548" s="155" t="s">
        <v>179</v>
      </c>
      <c r="AU1548" s="155" t="s">
        <v>89</v>
      </c>
      <c r="AV1548" s="13" t="s">
        <v>89</v>
      </c>
      <c r="AW1548" s="13" t="s">
        <v>39</v>
      </c>
      <c r="AX1548" s="13" t="s">
        <v>83</v>
      </c>
      <c r="AY1548" s="155" t="s">
        <v>169</v>
      </c>
    </row>
    <row r="1549" spans="2:65" s="1" customFormat="1" ht="37.75" customHeight="1">
      <c r="B1549" s="35"/>
      <c r="C1549" s="134" t="s">
        <v>2098</v>
      </c>
      <c r="D1549" s="134" t="s">
        <v>172</v>
      </c>
      <c r="E1549" s="135" t="s">
        <v>2099</v>
      </c>
      <c r="F1549" s="136" t="s">
        <v>2100</v>
      </c>
      <c r="G1549" s="137" t="s">
        <v>434</v>
      </c>
      <c r="H1549" s="138">
        <v>79</v>
      </c>
      <c r="I1549" s="139"/>
      <c r="J1549" s="140">
        <f>ROUND(I1549*H1549,2)</f>
        <v>0</v>
      </c>
      <c r="K1549" s="136" t="s">
        <v>204</v>
      </c>
      <c r="L1549" s="35"/>
      <c r="M1549" s="141" t="s">
        <v>34</v>
      </c>
      <c r="N1549" s="142" t="s">
        <v>49</v>
      </c>
      <c r="P1549" s="143">
        <f>O1549*H1549</f>
        <v>0</v>
      </c>
      <c r="Q1549" s="143">
        <v>1.41E-3</v>
      </c>
      <c r="R1549" s="143">
        <f>Q1549*H1549</f>
        <v>0.11139</v>
      </c>
      <c r="S1549" s="143">
        <v>0</v>
      </c>
      <c r="T1549" s="144">
        <f>S1549*H1549</f>
        <v>0</v>
      </c>
      <c r="AR1549" s="145" t="s">
        <v>270</v>
      </c>
      <c r="AT1549" s="145" t="s">
        <v>172</v>
      </c>
      <c r="AU1549" s="145" t="s">
        <v>89</v>
      </c>
      <c r="AY1549" s="19" t="s">
        <v>169</v>
      </c>
      <c r="BE1549" s="146">
        <f>IF(N1549="základní",J1549,0)</f>
        <v>0</v>
      </c>
      <c r="BF1549" s="146">
        <f>IF(N1549="snížená",J1549,0)</f>
        <v>0</v>
      </c>
      <c r="BG1549" s="146">
        <f>IF(N1549="zákl. přenesená",J1549,0)</f>
        <v>0</v>
      </c>
      <c r="BH1549" s="146">
        <f>IF(N1549="sníž. přenesená",J1549,0)</f>
        <v>0</v>
      </c>
      <c r="BI1549" s="146">
        <f>IF(N1549="nulová",J1549,0)</f>
        <v>0</v>
      </c>
      <c r="BJ1549" s="19" t="s">
        <v>83</v>
      </c>
      <c r="BK1549" s="146">
        <f>ROUND(I1549*H1549,2)</f>
        <v>0</v>
      </c>
      <c r="BL1549" s="19" t="s">
        <v>270</v>
      </c>
      <c r="BM1549" s="145" t="s">
        <v>2101</v>
      </c>
    </row>
    <row r="1550" spans="2:65" s="1" customFormat="1" ht="11">
      <c r="B1550" s="35"/>
      <c r="D1550" s="168" t="s">
        <v>206</v>
      </c>
      <c r="F1550" s="169" t="s">
        <v>2102</v>
      </c>
      <c r="I1550" s="170"/>
      <c r="L1550" s="35"/>
      <c r="M1550" s="171"/>
      <c r="T1550" s="56"/>
      <c r="AT1550" s="19" t="s">
        <v>206</v>
      </c>
      <c r="AU1550" s="19" t="s">
        <v>89</v>
      </c>
    </row>
    <row r="1551" spans="2:65" s="12" customFormat="1" ht="12">
      <c r="B1551" s="147"/>
      <c r="D1551" s="148" t="s">
        <v>179</v>
      </c>
      <c r="E1551" s="149" t="s">
        <v>34</v>
      </c>
      <c r="F1551" s="150" t="s">
        <v>2103</v>
      </c>
      <c r="H1551" s="149" t="s">
        <v>34</v>
      </c>
      <c r="I1551" s="151"/>
      <c r="L1551" s="147"/>
      <c r="M1551" s="152"/>
      <c r="T1551" s="153"/>
      <c r="AT1551" s="149" t="s">
        <v>179</v>
      </c>
      <c r="AU1551" s="149" t="s">
        <v>89</v>
      </c>
      <c r="AV1551" s="12" t="s">
        <v>83</v>
      </c>
      <c r="AW1551" s="12" t="s">
        <v>39</v>
      </c>
      <c r="AX1551" s="12" t="s">
        <v>78</v>
      </c>
      <c r="AY1551" s="149" t="s">
        <v>169</v>
      </c>
    </row>
    <row r="1552" spans="2:65" s="13" customFormat="1" ht="12">
      <c r="B1552" s="154"/>
      <c r="D1552" s="148" t="s">
        <v>179</v>
      </c>
      <c r="E1552" s="155" t="s">
        <v>34</v>
      </c>
      <c r="F1552" s="156" t="s">
        <v>443</v>
      </c>
      <c r="H1552" s="157">
        <v>79</v>
      </c>
      <c r="I1552" s="158"/>
      <c r="L1552" s="154"/>
      <c r="M1552" s="159"/>
      <c r="T1552" s="160"/>
      <c r="AT1552" s="155" t="s">
        <v>179</v>
      </c>
      <c r="AU1552" s="155" t="s">
        <v>89</v>
      </c>
      <c r="AV1552" s="13" t="s">
        <v>89</v>
      </c>
      <c r="AW1552" s="13" t="s">
        <v>39</v>
      </c>
      <c r="AX1552" s="13" t="s">
        <v>83</v>
      </c>
      <c r="AY1552" s="155" t="s">
        <v>169</v>
      </c>
    </row>
    <row r="1553" spans="2:65" s="1" customFormat="1" ht="37.75" customHeight="1">
      <c r="B1553" s="35"/>
      <c r="C1553" s="134" t="s">
        <v>2104</v>
      </c>
      <c r="D1553" s="134" t="s">
        <v>172</v>
      </c>
      <c r="E1553" s="135" t="s">
        <v>2105</v>
      </c>
      <c r="F1553" s="136" t="s">
        <v>2106</v>
      </c>
      <c r="G1553" s="137" t="s">
        <v>434</v>
      </c>
      <c r="H1553" s="138">
        <v>80</v>
      </c>
      <c r="I1553" s="139"/>
      <c r="J1553" s="140">
        <f>ROUND(I1553*H1553,2)</f>
        <v>0</v>
      </c>
      <c r="K1553" s="136" t="s">
        <v>204</v>
      </c>
      <c r="L1553" s="35"/>
      <c r="M1553" s="141" t="s">
        <v>34</v>
      </c>
      <c r="N1553" s="142" t="s">
        <v>49</v>
      </c>
      <c r="P1553" s="143">
        <f>O1553*H1553</f>
        <v>0</v>
      </c>
      <c r="Q1553" s="143">
        <v>5.9000000000000003E-4</v>
      </c>
      <c r="R1553" s="143">
        <f>Q1553*H1553</f>
        <v>4.7200000000000006E-2</v>
      </c>
      <c r="S1553" s="143">
        <v>0</v>
      </c>
      <c r="T1553" s="144">
        <f>S1553*H1553</f>
        <v>0</v>
      </c>
      <c r="AR1553" s="145" t="s">
        <v>270</v>
      </c>
      <c r="AT1553" s="145" t="s">
        <v>172</v>
      </c>
      <c r="AU1553" s="145" t="s">
        <v>89</v>
      </c>
      <c r="AY1553" s="19" t="s">
        <v>169</v>
      </c>
      <c r="BE1553" s="146">
        <f>IF(N1553="základní",J1553,0)</f>
        <v>0</v>
      </c>
      <c r="BF1553" s="146">
        <f>IF(N1553="snížená",J1553,0)</f>
        <v>0</v>
      </c>
      <c r="BG1553" s="146">
        <f>IF(N1553="zákl. přenesená",J1553,0)</f>
        <v>0</v>
      </c>
      <c r="BH1553" s="146">
        <f>IF(N1553="sníž. přenesená",J1553,0)</f>
        <v>0</v>
      </c>
      <c r="BI1553" s="146">
        <f>IF(N1553="nulová",J1553,0)</f>
        <v>0</v>
      </c>
      <c r="BJ1553" s="19" t="s">
        <v>83</v>
      </c>
      <c r="BK1553" s="146">
        <f>ROUND(I1553*H1553,2)</f>
        <v>0</v>
      </c>
      <c r="BL1553" s="19" t="s">
        <v>270</v>
      </c>
      <c r="BM1553" s="145" t="s">
        <v>2107</v>
      </c>
    </row>
    <row r="1554" spans="2:65" s="1" customFormat="1" ht="11">
      <c r="B1554" s="35"/>
      <c r="D1554" s="168" t="s">
        <v>206</v>
      </c>
      <c r="F1554" s="169" t="s">
        <v>2108</v>
      </c>
      <c r="I1554" s="170"/>
      <c r="L1554" s="35"/>
      <c r="M1554" s="171"/>
      <c r="T1554" s="56"/>
      <c r="AT1554" s="19" t="s">
        <v>206</v>
      </c>
      <c r="AU1554" s="19" t="s">
        <v>89</v>
      </c>
    </row>
    <row r="1555" spans="2:65" s="12" customFormat="1" ht="12">
      <c r="B1555" s="147"/>
      <c r="D1555" s="148" t="s">
        <v>179</v>
      </c>
      <c r="E1555" s="149" t="s">
        <v>34</v>
      </c>
      <c r="F1555" s="150" t="s">
        <v>2109</v>
      </c>
      <c r="H1555" s="149" t="s">
        <v>34</v>
      </c>
      <c r="I1555" s="151"/>
      <c r="L1555" s="147"/>
      <c r="M1555" s="152"/>
      <c r="T1555" s="153"/>
      <c r="AT1555" s="149" t="s">
        <v>179</v>
      </c>
      <c r="AU1555" s="149" t="s">
        <v>89</v>
      </c>
      <c r="AV1555" s="12" t="s">
        <v>83</v>
      </c>
      <c r="AW1555" s="12" t="s">
        <v>39</v>
      </c>
      <c r="AX1555" s="12" t="s">
        <v>78</v>
      </c>
      <c r="AY1555" s="149" t="s">
        <v>169</v>
      </c>
    </row>
    <row r="1556" spans="2:65" s="13" customFormat="1" ht="12">
      <c r="B1556" s="154"/>
      <c r="D1556" s="148" t="s">
        <v>179</v>
      </c>
      <c r="E1556" s="155" t="s">
        <v>34</v>
      </c>
      <c r="F1556" s="156" t="s">
        <v>821</v>
      </c>
      <c r="H1556" s="157">
        <v>80</v>
      </c>
      <c r="I1556" s="158"/>
      <c r="L1556" s="154"/>
      <c r="M1556" s="159"/>
      <c r="T1556" s="160"/>
      <c r="AT1556" s="155" t="s">
        <v>179</v>
      </c>
      <c r="AU1556" s="155" t="s">
        <v>89</v>
      </c>
      <c r="AV1556" s="13" t="s">
        <v>89</v>
      </c>
      <c r="AW1556" s="13" t="s">
        <v>39</v>
      </c>
      <c r="AX1556" s="13" t="s">
        <v>83</v>
      </c>
      <c r="AY1556" s="155" t="s">
        <v>169</v>
      </c>
    </row>
    <row r="1557" spans="2:65" s="1" customFormat="1" ht="37.75" customHeight="1">
      <c r="B1557" s="35"/>
      <c r="C1557" s="134" t="s">
        <v>2110</v>
      </c>
      <c r="D1557" s="134" t="s">
        <v>172</v>
      </c>
      <c r="E1557" s="135" t="s">
        <v>2111</v>
      </c>
      <c r="F1557" s="136" t="s">
        <v>2112</v>
      </c>
      <c r="G1557" s="137" t="s">
        <v>434</v>
      </c>
      <c r="H1557" s="138">
        <v>44</v>
      </c>
      <c r="I1557" s="139"/>
      <c r="J1557" s="140">
        <f>ROUND(I1557*H1557,2)</f>
        <v>0</v>
      </c>
      <c r="K1557" s="136" t="s">
        <v>204</v>
      </c>
      <c r="L1557" s="35"/>
      <c r="M1557" s="141" t="s">
        <v>34</v>
      </c>
      <c r="N1557" s="142" t="s">
        <v>49</v>
      </c>
      <c r="P1557" s="143">
        <f>O1557*H1557</f>
        <v>0</v>
      </c>
      <c r="Q1557" s="143">
        <v>7.6999999999999996E-4</v>
      </c>
      <c r="R1557" s="143">
        <f>Q1557*H1557</f>
        <v>3.388E-2</v>
      </c>
      <c r="S1557" s="143">
        <v>0</v>
      </c>
      <c r="T1557" s="144">
        <f>S1557*H1557</f>
        <v>0</v>
      </c>
      <c r="AR1557" s="145" t="s">
        <v>270</v>
      </c>
      <c r="AT1557" s="145" t="s">
        <v>172</v>
      </c>
      <c r="AU1557" s="145" t="s">
        <v>89</v>
      </c>
      <c r="AY1557" s="19" t="s">
        <v>169</v>
      </c>
      <c r="BE1557" s="146">
        <f>IF(N1557="základní",J1557,0)</f>
        <v>0</v>
      </c>
      <c r="BF1557" s="146">
        <f>IF(N1557="snížená",J1557,0)</f>
        <v>0</v>
      </c>
      <c r="BG1557" s="146">
        <f>IF(N1557="zákl. přenesená",J1557,0)</f>
        <v>0</v>
      </c>
      <c r="BH1557" s="146">
        <f>IF(N1557="sníž. přenesená",J1557,0)</f>
        <v>0</v>
      </c>
      <c r="BI1557" s="146">
        <f>IF(N1557="nulová",J1557,0)</f>
        <v>0</v>
      </c>
      <c r="BJ1557" s="19" t="s">
        <v>83</v>
      </c>
      <c r="BK1557" s="146">
        <f>ROUND(I1557*H1557,2)</f>
        <v>0</v>
      </c>
      <c r="BL1557" s="19" t="s">
        <v>270</v>
      </c>
      <c r="BM1557" s="145" t="s">
        <v>2113</v>
      </c>
    </row>
    <row r="1558" spans="2:65" s="1" customFormat="1" ht="11">
      <c r="B1558" s="35"/>
      <c r="D1558" s="168" t="s">
        <v>206</v>
      </c>
      <c r="F1558" s="169" t="s">
        <v>2114</v>
      </c>
      <c r="I1558" s="170"/>
      <c r="L1558" s="35"/>
      <c r="M1558" s="171"/>
      <c r="T1558" s="56"/>
      <c r="AT1558" s="19" t="s">
        <v>206</v>
      </c>
      <c r="AU1558" s="19" t="s">
        <v>89</v>
      </c>
    </row>
    <row r="1559" spans="2:65" s="12" customFormat="1" ht="12">
      <c r="B1559" s="147"/>
      <c r="D1559" s="148" t="s">
        <v>179</v>
      </c>
      <c r="E1559" s="149" t="s">
        <v>34</v>
      </c>
      <c r="F1559" s="150" t="s">
        <v>2115</v>
      </c>
      <c r="H1559" s="149" t="s">
        <v>34</v>
      </c>
      <c r="I1559" s="151"/>
      <c r="L1559" s="147"/>
      <c r="M1559" s="152"/>
      <c r="T1559" s="153"/>
      <c r="AT1559" s="149" t="s">
        <v>179</v>
      </c>
      <c r="AU1559" s="149" t="s">
        <v>89</v>
      </c>
      <c r="AV1559" s="12" t="s">
        <v>83</v>
      </c>
      <c r="AW1559" s="12" t="s">
        <v>39</v>
      </c>
      <c r="AX1559" s="12" t="s">
        <v>78</v>
      </c>
      <c r="AY1559" s="149" t="s">
        <v>169</v>
      </c>
    </row>
    <row r="1560" spans="2:65" s="13" customFormat="1" ht="12">
      <c r="B1560" s="154"/>
      <c r="D1560" s="148" t="s">
        <v>179</v>
      </c>
      <c r="E1560" s="155" t="s">
        <v>34</v>
      </c>
      <c r="F1560" s="156" t="s">
        <v>477</v>
      </c>
      <c r="H1560" s="157">
        <v>44</v>
      </c>
      <c r="I1560" s="158"/>
      <c r="L1560" s="154"/>
      <c r="M1560" s="159"/>
      <c r="T1560" s="160"/>
      <c r="AT1560" s="155" t="s">
        <v>179</v>
      </c>
      <c r="AU1560" s="155" t="s">
        <v>89</v>
      </c>
      <c r="AV1560" s="13" t="s">
        <v>89</v>
      </c>
      <c r="AW1560" s="13" t="s">
        <v>39</v>
      </c>
      <c r="AX1560" s="13" t="s">
        <v>83</v>
      </c>
      <c r="AY1560" s="155" t="s">
        <v>169</v>
      </c>
    </row>
    <row r="1561" spans="2:65" s="1" customFormat="1" ht="37.75" customHeight="1">
      <c r="B1561" s="35"/>
      <c r="C1561" s="134" t="s">
        <v>2116</v>
      </c>
      <c r="D1561" s="134" t="s">
        <v>172</v>
      </c>
      <c r="E1561" s="135" t="s">
        <v>2117</v>
      </c>
      <c r="F1561" s="136" t="s">
        <v>2118</v>
      </c>
      <c r="G1561" s="137" t="s">
        <v>434</v>
      </c>
      <c r="H1561" s="138">
        <v>18</v>
      </c>
      <c r="I1561" s="139"/>
      <c r="J1561" s="140">
        <f>ROUND(I1561*H1561,2)</f>
        <v>0</v>
      </c>
      <c r="K1561" s="136" t="s">
        <v>204</v>
      </c>
      <c r="L1561" s="35"/>
      <c r="M1561" s="141" t="s">
        <v>34</v>
      </c>
      <c r="N1561" s="142" t="s">
        <v>49</v>
      </c>
      <c r="P1561" s="143">
        <f>O1561*H1561</f>
        <v>0</v>
      </c>
      <c r="Q1561" s="143">
        <v>9.2000000000000003E-4</v>
      </c>
      <c r="R1561" s="143">
        <f>Q1561*H1561</f>
        <v>1.6560000000000002E-2</v>
      </c>
      <c r="S1561" s="143">
        <v>0</v>
      </c>
      <c r="T1561" s="144">
        <f>S1561*H1561</f>
        <v>0</v>
      </c>
      <c r="AR1561" s="145" t="s">
        <v>270</v>
      </c>
      <c r="AT1561" s="145" t="s">
        <v>172</v>
      </c>
      <c r="AU1561" s="145" t="s">
        <v>89</v>
      </c>
      <c r="AY1561" s="19" t="s">
        <v>169</v>
      </c>
      <c r="BE1561" s="146">
        <f>IF(N1561="základní",J1561,0)</f>
        <v>0</v>
      </c>
      <c r="BF1561" s="146">
        <f>IF(N1561="snížená",J1561,0)</f>
        <v>0</v>
      </c>
      <c r="BG1561" s="146">
        <f>IF(N1561="zákl. přenesená",J1561,0)</f>
        <v>0</v>
      </c>
      <c r="BH1561" s="146">
        <f>IF(N1561="sníž. přenesená",J1561,0)</f>
        <v>0</v>
      </c>
      <c r="BI1561" s="146">
        <f>IF(N1561="nulová",J1561,0)</f>
        <v>0</v>
      </c>
      <c r="BJ1561" s="19" t="s">
        <v>83</v>
      </c>
      <c r="BK1561" s="146">
        <f>ROUND(I1561*H1561,2)</f>
        <v>0</v>
      </c>
      <c r="BL1561" s="19" t="s">
        <v>270</v>
      </c>
      <c r="BM1561" s="145" t="s">
        <v>2119</v>
      </c>
    </row>
    <row r="1562" spans="2:65" s="1" customFormat="1" ht="11">
      <c r="B1562" s="35"/>
      <c r="D1562" s="168" t="s">
        <v>206</v>
      </c>
      <c r="F1562" s="169" t="s">
        <v>2120</v>
      </c>
      <c r="I1562" s="170"/>
      <c r="L1562" s="35"/>
      <c r="M1562" s="171"/>
      <c r="T1562" s="56"/>
      <c r="AT1562" s="19" t="s">
        <v>206</v>
      </c>
      <c r="AU1562" s="19" t="s">
        <v>89</v>
      </c>
    </row>
    <row r="1563" spans="2:65" s="12" customFormat="1" ht="12">
      <c r="B1563" s="147"/>
      <c r="D1563" s="148" t="s">
        <v>179</v>
      </c>
      <c r="E1563" s="149" t="s">
        <v>34</v>
      </c>
      <c r="F1563" s="150" t="s">
        <v>2121</v>
      </c>
      <c r="H1563" s="149" t="s">
        <v>34</v>
      </c>
      <c r="I1563" s="151"/>
      <c r="L1563" s="147"/>
      <c r="M1563" s="152"/>
      <c r="T1563" s="153"/>
      <c r="AT1563" s="149" t="s">
        <v>179</v>
      </c>
      <c r="AU1563" s="149" t="s">
        <v>89</v>
      </c>
      <c r="AV1563" s="12" t="s">
        <v>83</v>
      </c>
      <c r="AW1563" s="12" t="s">
        <v>39</v>
      </c>
      <c r="AX1563" s="12" t="s">
        <v>78</v>
      </c>
      <c r="AY1563" s="149" t="s">
        <v>169</v>
      </c>
    </row>
    <row r="1564" spans="2:65" s="13" customFormat="1" ht="12">
      <c r="B1564" s="154"/>
      <c r="D1564" s="148" t="s">
        <v>179</v>
      </c>
      <c r="E1564" s="155" t="s">
        <v>34</v>
      </c>
      <c r="F1564" s="156" t="s">
        <v>287</v>
      </c>
      <c r="H1564" s="157">
        <v>18</v>
      </c>
      <c r="I1564" s="158"/>
      <c r="L1564" s="154"/>
      <c r="M1564" s="159"/>
      <c r="T1564" s="160"/>
      <c r="AT1564" s="155" t="s">
        <v>179</v>
      </c>
      <c r="AU1564" s="155" t="s">
        <v>89</v>
      </c>
      <c r="AV1564" s="13" t="s">
        <v>89</v>
      </c>
      <c r="AW1564" s="13" t="s">
        <v>39</v>
      </c>
      <c r="AX1564" s="13" t="s">
        <v>83</v>
      </c>
      <c r="AY1564" s="155" t="s">
        <v>169</v>
      </c>
    </row>
    <row r="1565" spans="2:65" s="1" customFormat="1" ht="24.25" customHeight="1">
      <c r="B1565" s="35"/>
      <c r="C1565" s="134" t="s">
        <v>2122</v>
      </c>
      <c r="D1565" s="134" t="s">
        <v>172</v>
      </c>
      <c r="E1565" s="135" t="s">
        <v>2123</v>
      </c>
      <c r="F1565" s="136" t="s">
        <v>2124</v>
      </c>
      <c r="G1565" s="137" t="s">
        <v>434</v>
      </c>
      <c r="H1565" s="138">
        <v>79</v>
      </c>
      <c r="I1565" s="139"/>
      <c r="J1565" s="140">
        <f>ROUND(I1565*H1565,2)</f>
        <v>0</v>
      </c>
      <c r="K1565" s="136" t="s">
        <v>204</v>
      </c>
      <c r="L1565" s="35"/>
      <c r="M1565" s="141" t="s">
        <v>34</v>
      </c>
      <c r="N1565" s="142" t="s">
        <v>49</v>
      </c>
      <c r="P1565" s="143">
        <f>O1565*H1565</f>
        <v>0</v>
      </c>
      <c r="Q1565" s="143">
        <v>8.9999999999999998E-4</v>
      </c>
      <c r="R1565" s="143">
        <f>Q1565*H1565</f>
        <v>7.1099999999999997E-2</v>
      </c>
      <c r="S1565" s="143">
        <v>0</v>
      </c>
      <c r="T1565" s="144">
        <f>S1565*H1565</f>
        <v>0</v>
      </c>
      <c r="AR1565" s="145" t="s">
        <v>270</v>
      </c>
      <c r="AT1565" s="145" t="s">
        <v>172</v>
      </c>
      <c r="AU1565" s="145" t="s">
        <v>89</v>
      </c>
      <c r="AY1565" s="19" t="s">
        <v>169</v>
      </c>
      <c r="BE1565" s="146">
        <f>IF(N1565="základní",J1565,0)</f>
        <v>0</v>
      </c>
      <c r="BF1565" s="146">
        <f>IF(N1565="snížená",J1565,0)</f>
        <v>0</v>
      </c>
      <c r="BG1565" s="146">
        <f>IF(N1565="zákl. přenesená",J1565,0)</f>
        <v>0</v>
      </c>
      <c r="BH1565" s="146">
        <f>IF(N1565="sníž. přenesená",J1565,0)</f>
        <v>0</v>
      </c>
      <c r="BI1565" s="146">
        <f>IF(N1565="nulová",J1565,0)</f>
        <v>0</v>
      </c>
      <c r="BJ1565" s="19" t="s">
        <v>83</v>
      </c>
      <c r="BK1565" s="146">
        <f>ROUND(I1565*H1565,2)</f>
        <v>0</v>
      </c>
      <c r="BL1565" s="19" t="s">
        <v>270</v>
      </c>
      <c r="BM1565" s="145" t="s">
        <v>2125</v>
      </c>
    </row>
    <row r="1566" spans="2:65" s="1" customFormat="1" ht="11">
      <c r="B1566" s="35"/>
      <c r="D1566" s="168" t="s">
        <v>206</v>
      </c>
      <c r="F1566" s="169" t="s">
        <v>2126</v>
      </c>
      <c r="I1566" s="170"/>
      <c r="L1566" s="35"/>
      <c r="M1566" s="171"/>
      <c r="T1566" s="56"/>
      <c r="AT1566" s="19" t="s">
        <v>206</v>
      </c>
      <c r="AU1566" s="19" t="s">
        <v>89</v>
      </c>
    </row>
    <row r="1567" spans="2:65" s="13" customFormat="1" ht="12">
      <c r="B1567" s="154"/>
      <c r="D1567" s="148" t="s">
        <v>179</v>
      </c>
      <c r="E1567" s="155" t="s">
        <v>34</v>
      </c>
      <c r="F1567" s="156" t="s">
        <v>2127</v>
      </c>
      <c r="H1567" s="157">
        <v>79</v>
      </c>
      <c r="I1567" s="158"/>
      <c r="L1567" s="154"/>
      <c r="M1567" s="159"/>
      <c r="T1567" s="160"/>
      <c r="AT1567" s="155" t="s">
        <v>179</v>
      </c>
      <c r="AU1567" s="155" t="s">
        <v>89</v>
      </c>
      <c r="AV1567" s="13" t="s">
        <v>89</v>
      </c>
      <c r="AW1567" s="13" t="s">
        <v>39</v>
      </c>
      <c r="AX1567" s="13" t="s">
        <v>83</v>
      </c>
      <c r="AY1567" s="155" t="s">
        <v>169</v>
      </c>
    </row>
    <row r="1568" spans="2:65" s="1" customFormat="1" ht="24.25" customHeight="1">
      <c r="B1568" s="35"/>
      <c r="C1568" s="134" t="s">
        <v>2128</v>
      </c>
      <c r="D1568" s="134" t="s">
        <v>172</v>
      </c>
      <c r="E1568" s="135" t="s">
        <v>2129</v>
      </c>
      <c r="F1568" s="136" t="s">
        <v>2130</v>
      </c>
      <c r="G1568" s="137" t="s">
        <v>434</v>
      </c>
      <c r="H1568" s="138">
        <v>57</v>
      </c>
      <c r="I1568" s="139"/>
      <c r="J1568" s="140">
        <f>ROUND(I1568*H1568,2)</f>
        <v>0</v>
      </c>
      <c r="K1568" s="136" t="s">
        <v>204</v>
      </c>
      <c r="L1568" s="35"/>
      <c r="M1568" s="141" t="s">
        <v>34</v>
      </c>
      <c r="N1568" s="142" t="s">
        <v>49</v>
      </c>
      <c r="P1568" s="143">
        <f>O1568*H1568</f>
        <v>0</v>
      </c>
      <c r="Q1568" s="143">
        <v>1.08E-3</v>
      </c>
      <c r="R1568" s="143">
        <f>Q1568*H1568</f>
        <v>6.1560000000000004E-2</v>
      </c>
      <c r="S1568" s="143">
        <v>0</v>
      </c>
      <c r="T1568" s="144">
        <f>S1568*H1568</f>
        <v>0</v>
      </c>
      <c r="AR1568" s="145" t="s">
        <v>270</v>
      </c>
      <c r="AT1568" s="145" t="s">
        <v>172</v>
      </c>
      <c r="AU1568" s="145" t="s">
        <v>89</v>
      </c>
      <c r="AY1568" s="19" t="s">
        <v>169</v>
      </c>
      <c r="BE1568" s="146">
        <f>IF(N1568="základní",J1568,0)</f>
        <v>0</v>
      </c>
      <c r="BF1568" s="146">
        <f>IF(N1568="snížená",J1568,0)</f>
        <v>0</v>
      </c>
      <c r="BG1568" s="146">
        <f>IF(N1568="zákl. přenesená",J1568,0)</f>
        <v>0</v>
      </c>
      <c r="BH1568" s="146">
        <f>IF(N1568="sníž. přenesená",J1568,0)</f>
        <v>0</v>
      </c>
      <c r="BI1568" s="146">
        <f>IF(N1568="nulová",J1568,0)</f>
        <v>0</v>
      </c>
      <c r="BJ1568" s="19" t="s">
        <v>83</v>
      </c>
      <c r="BK1568" s="146">
        <f>ROUND(I1568*H1568,2)</f>
        <v>0</v>
      </c>
      <c r="BL1568" s="19" t="s">
        <v>270</v>
      </c>
      <c r="BM1568" s="145" t="s">
        <v>2131</v>
      </c>
    </row>
    <row r="1569" spans="2:65" s="1" customFormat="1" ht="11">
      <c r="B1569" s="35"/>
      <c r="D1569" s="168" t="s">
        <v>206</v>
      </c>
      <c r="F1569" s="169" t="s">
        <v>2132</v>
      </c>
      <c r="I1569" s="170"/>
      <c r="L1569" s="35"/>
      <c r="M1569" s="171"/>
      <c r="T1569" s="56"/>
      <c r="AT1569" s="19" t="s">
        <v>206</v>
      </c>
      <c r="AU1569" s="19" t="s">
        <v>89</v>
      </c>
    </row>
    <row r="1570" spans="2:65" s="13" customFormat="1" ht="12">
      <c r="B1570" s="154"/>
      <c r="D1570" s="148" t="s">
        <v>179</v>
      </c>
      <c r="E1570" s="155" t="s">
        <v>34</v>
      </c>
      <c r="F1570" s="156" t="s">
        <v>2133</v>
      </c>
      <c r="H1570" s="157">
        <v>6.8</v>
      </c>
      <c r="I1570" s="158"/>
      <c r="L1570" s="154"/>
      <c r="M1570" s="159"/>
      <c r="T1570" s="160"/>
      <c r="AT1570" s="155" t="s">
        <v>179</v>
      </c>
      <c r="AU1570" s="155" t="s">
        <v>89</v>
      </c>
      <c r="AV1570" s="13" t="s">
        <v>89</v>
      </c>
      <c r="AW1570" s="13" t="s">
        <v>39</v>
      </c>
      <c r="AX1570" s="13" t="s">
        <v>78</v>
      </c>
      <c r="AY1570" s="155" t="s">
        <v>169</v>
      </c>
    </row>
    <row r="1571" spans="2:65" s="13" customFormat="1" ht="12">
      <c r="B1571" s="154"/>
      <c r="D1571" s="148" t="s">
        <v>179</v>
      </c>
      <c r="E1571" s="155" t="s">
        <v>34</v>
      </c>
      <c r="F1571" s="156" t="s">
        <v>2134</v>
      </c>
      <c r="H1571" s="157">
        <v>6.2</v>
      </c>
      <c r="I1571" s="158"/>
      <c r="L1571" s="154"/>
      <c r="M1571" s="159"/>
      <c r="T1571" s="160"/>
      <c r="AT1571" s="155" t="s">
        <v>179</v>
      </c>
      <c r="AU1571" s="155" t="s">
        <v>89</v>
      </c>
      <c r="AV1571" s="13" t="s">
        <v>89</v>
      </c>
      <c r="AW1571" s="13" t="s">
        <v>39</v>
      </c>
      <c r="AX1571" s="13" t="s">
        <v>78</v>
      </c>
      <c r="AY1571" s="155" t="s">
        <v>169</v>
      </c>
    </row>
    <row r="1572" spans="2:65" s="13" customFormat="1" ht="12">
      <c r="B1572" s="154"/>
      <c r="D1572" s="148" t="s">
        <v>179</v>
      </c>
      <c r="E1572" s="155" t="s">
        <v>34</v>
      </c>
      <c r="F1572" s="156" t="s">
        <v>2135</v>
      </c>
      <c r="H1572" s="157">
        <v>3.2</v>
      </c>
      <c r="I1572" s="158"/>
      <c r="L1572" s="154"/>
      <c r="M1572" s="159"/>
      <c r="T1572" s="160"/>
      <c r="AT1572" s="155" t="s">
        <v>179</v>
      </c>
      <c r="AU1572" s="155" t="s">
        <v>89</v>
      </c>
      <c r="AV1572" s="13" t="s">
        <v>89</v>
      </c>
      <c r="AW1572" s="13" t="s">
        <v>39</v>
      </c>
      <c r="AX1572" s="13" t="s">
        <v>78</v>
      </c>
      <c r="AY1572" s="155" t="s">
        <v>169</v>
      </c>
    </row>
    <row r="1573" spans="2:65" s="13" customFormat="1" ht="12">
      <c r="B1573" s="154"/>
      <c r="D1573" s="148" t="s">
        <v>179</v>
      </c>
      <c r="E1573" s="155" t="s">
        <v>34</v>
      </c>
      <c r="F1573" s="156" t="s">
        <v>2136</v>
      </c>
      <c r="H1573" s="157">
        <v>6.8</v>
      </c>
      <c r="I1573" s="158"/>
      <c r="L1573" s="154"/>
      <c r="M1573" s="159"/>
      <c r="T1573" s="160"/>
      <c r="AT1573" s="155" t="s">
        <v>179</v>
      </c>
      <c r="AU1573" s="155" t="s">
        <v>89</v>
      </c>
      <c r="AV1573" s="13" t="s">
        <v>89</v>
      </c>
      <c r="AW1573" s="13" t="s">
        <v>39</v>
      </c>
      <c r="AX1573" s="13" t="s">
        <v>78</v>
      </c>
      <c r="AY1573" s="155" t="s">
        <v>169</v>
      </c>
    </row>
    <row r="1574" spans="2:65" s="13" customFormat="1" ht="12">
      <c r="B1574" s="154"/>
      <c r="D1574" s="148" t="s">
        <v>179</v>
      </c>
      <c r="E1574" s="155" t="s">
        <v>34</v>
      </c>
      <c r="F1574" s="156" t="s">
        <v>2137</v>
      </c>
      <c r="H1574" s="157">
        <v>8.5</v>
      </c>
      <c r="I1574" s="158"/>
      <c r="L1574" s="154"/>
      <c r="M1574" s="159"/>
      <c r="T1574" s="160"/>
      <c r="AT1574" s="155" t="s">
        <v>179</v>
      </c>
      <c r="AU1574" s="155" t="s">
        <v>89</v>
      </c>
      <c r="AV1574" s="13" t="s">
        <v>89</v>
      </c>
      <c r="AW1574" s="13" t="s">
        <v>39</v>
      </c>
      <c r="AX1574" s="13" t="s">
        <v>78</v>
      </c>
      <c r="AY1574" s="155" t="s">
        <v>169</v>
      </c>
    </row>
    <row r="1575" spans="2:65" s="13" customFormat="1" ht="12">
      <c r="B1575" s="154"/>
      <c r="D1575" s="148" t="s">
        <v>179</v>
      </c>
      <c r="E1575" s="155" t="s">
        <v>34</v>
      </c>
      <c r="F1575" s="156" t="s">
        <v>2138</v>
      </c>
      <c r="H1575" s="157">
        <v>8.5</v>
      </c>
      <c r="I1575" s="158"/>
      <c r="L1575" s="154"/>
      <c r="M1575" s="159"/>
      <c r="T1575" s="160"/>
      <c r="AT1575" s="155" t="s">
        <v>179</v>
      </c>
      <c r="AU1575" s="155" t="s">
        <v>89</v>
      </c>
      <c r="AV1575" s="13" t="s">
        <v>89</v>
      </c>
      <c r="AW1575" s="13" t="s">
        <v>39</v>
      </c>
      <c r="AX1575" s="13" t="s">
        <v>78</v>
      </c>
      <c r="AY1575" s="155" t="s">
        <v>169</v>
      </c>
    </row>
    <row r="1576" spans="2:65" s="13" customFormat="1" ht="12">
      <c r="B1576" s="154"/>
      <c r="D1576" s="148" t="s">
        <v>179</v>
      </c>
      <c r="E1576" s="155" t="s">
        <v>34</v>
      </c>
      <c r="F1576" s="156" t="s">
        <v>2139</v>
      </c>
      <c r="H1576" s="157">
        <v>8.5</v>
      </c>
      <c r="I1576" s="158"/>
      <c r="L1576" s="154"/>
      <c r="M1576" s="159"/>
      <c r="T1576" s="160"/>
      <c r="AT1576" s="155" t="s">
        <v>179</v>
      </c>
      <c r="AU1576" s="155" t="s">
        <v>89</v>
      </c>
      <c r="AV1576" s="13" t="s">
        <v>89</v>
      </c>
      <c r="AW1576" s="13" t="s">
        <v>39</v>
      </c>
      <c r="AX1576" s="13" t="s">
        <v>78</v>
      </c>
      <c r="AY1576" s="155" t="s">
        <v>169</v>
      </c>
    </row>
    <row r="1577" spans="2:65" s="13" customFormat="1" ht="12">
      <c r="B1577" s="154"/>
      <c r="D1577" s="148" t="s">
        <v>179</v>
      </c>
      <c r="E1577" s="155" t="s">
        <v>34</v>
      </c>
      <c r="F1577" s="156" t="s">
        <v>2140</v>
      </c>
      <c r="H1577" s="157">
        <v>8.5</v>
      </c>
      <c r="I1577" s="158"/>
      <c r="L1577" s="154"/>
      <c r="M1577" s="159"/>
      <c r="T1577" s="160"/>
      <c r="AT1577" s="155" t="s">
        <v>179</v>
      </c>
      <c r="AU1577" s="155" t="s">
        <v>89</v>
      </c>
      <c r="AV1577" s="13" t="s">
        <v>89</v>
      </c>
      <c r="AW1577" s="13" t="s">
        <v>39</v>
      </c>
      <c r="AX1577" s="13" t="s">
        <v>78</v>
      </c>
      <c r="AY1577" s="155" t="s">
        <v>169</v>
      </c>
    </row>
    <row r="1578" spans="2:65" s="14" customFormat="1" ht="12">
      <c r="B1578" s="161"/>
      <c r="D1578" s="148" t="s">
        <v>179</v>
      </c>
      <c r="E1578" s="162" t="s">
        <v>34</v>
      </c>
      <c r="F1578" s="163" t="s">
        <v>195</v>
      </c>
      <c r="H1578" s="164">
        <v>57</v>
      </c>
      <c r="I1578" s="165"/>
      <c r="L1578" s="161"/>
      <c r="M1578" s="166"/>
      <c r="T1578" s="167"/>
      <c r="AT1578" s="162" t="s">
        <v>179</v>
      </c>
      <c r="AU1578" s="162" t="s">
        <v>89</v>
      </c>
      <c r="AV1578" s="14" t="s">
        <v>177</v>
      </c>
      <c r="AW1578" s="14" t="s">
        <v>39</v>
      </c>
      <c r="AX1578" s="14" t="s">
        <v>83</v>
      </c>
      <c r="AY1578" s="162" t="s">
        <v>169</v>
      </c>
    </row>
    <row r="1579" spans="2:65" s="1" customFormat="1" ht="49" customHeight="1">
      <c r="B1579" s="35"/>
      <c r="C1579" s="134" t="s">
        <v>2141</v>
      </c>
      <c r="D1579" s="134" t="s">
        <v>172</v>
      </c>
      <c r="E1579" s="135" t="s">
        <v>2142</v>
      </c>
      <c r="F1579" s="136" t="s">
        <v>2143</v>
      </c>
      <c r="G1579" s="137" t="s">
        <v>253</v>
      </c>
      <c r="H1579" s="138">
        <v>0.6</v>
      </c>
      <c r="I1579" s="139"/>
      <c r="J1579" s="140">
        <f>ROUND(I1579*H1579,2)</f>
        <v>0</v>
      </c>
      <c r="K1579" s="136" t="s">
        <v>204</v>
      </c>
      <c r="L1579" s="35"/>
      <c r="M1579" s="141" t="s">
        <v>34</v>
      </c>
      <c r="N1579" s="142" t="s">
        <v>49</v>
      </c>
      <c r="P1579" s="143">
        <f>O1579*H1579</f>
        <v>0</v>
      </c>
      <c r="Q1579" s="143">
        <v>0</v>
      </c>
      <c r="R1579" s="143">
        <f>Q1579*H1579</f>
        <v>0</v>
      </c>
      <c r="S1579" s="143">
        <v>0</v>
      </c>
      <c r="T1579" s="144">
        <f>S1579*H1579</f>
        <v>0</v>
      </c>
      <c r="AR1579" s="145" t="s">
        <v>270</v>
      </c>
      <c r="AT1579" s="145" t="s">
        <v>172</v>
      </c>
      <c r="AU1579" s="145" t="s">
        <v>89</v>
      </c>
      <c r="AY1579" s="19" t="s">
        <v>169</v>
      </c>
      <c r="BE1579" s="146">
        <f>IF(N1579="základní",J1579,0)</f>
        <v>0</v>
      </c>
      <c r="BF1579" s="146">
        <f>IF(N1579="snížená",J1579,0)</f>
        <v>0</v>
      </c>
      <c r="BG1579" s="146">
        <f>IF(N1579="zákl. přenesená",J1579,0)</f>
        <v>0</v>
      </c>
      <c r="BH1579" s="146">
        <f>IF(N1579="sníž. přenesená",J1579,0)</f>
        <v>0</v>
      </c>
      <c r="BI1579" s="146">
        <f>IF(N1579="nulová",J1579,0)</f>
        <v>0</v>
      </c>
      <c r="BJ1579" s="19" t="s">
        <v>83</v>
      </c>
      <c r="BK1579" s="146">
        <f>ROUND(I1579*H1579,2)</f>
        <v>0</v>
      </c>
      <c r="BL1579" s="19" t="s">
        <v>270</v>
      </c>
      <c r="BM1579" s="145" t="s">
        <v>2144</v>
      </c>
    </row>
    <row r="1580" spans="2:65" s="1" customFormat="1" ht="11">
      <c r="B1580" s="35"/>
      <c r="D1580" s="168" t="s">
        <v>206</v>
      </c>
      <c r="F1580" s="169" t="s">
        <v>2145</v>
      </c>
      <c r="I1580" s="170"/>
      <c r="L1580" s="35"/>
      <c r="M1580" s="171"/>
      <c r="T1580" s="56"/>
      <c r="AT1580" s="19" t="s">
        <v>206</v>
      </c>
      <c r="AU1580" s="19" t="s">
        <v>89</v>
      </c>
    </row>
    <row r="1581" spans="2:65" s="1" customFormat="1" ht="16.5" customHeight="1">
      <c r="B1581" s="35"/>
      <c r="C1581" s="134" t="s">
        <v>2146</v>
      </c>
      <c r="D1581" s="134" t="s">
        <v>172</v>
      </c>
      <c r="E1581" s="135" t="s">
        <v>2147</v>
      </c>
      <c r="F1581" s="136" t="s">
        <v>2148</v>
      </c>
      <c r="G1581" s="137" t="s">
        <v>175</v>
      </c>
      <c r="H1581" s="138">
        <v>233.1</v>
      </c>
      <c r="I1581" s="139"/>
      <c r="J1581" s="140">
        <f>ROUND(I1581*H1581,2)</f>
        <v>0</v>
      </c>
      <c r="K1581" s="136" t="s">
        <v>621</v>
      </c>
      <c r="L1581" s="35"/>
      <c r="M1581" s="141" t="s">
        <v>34</v>
      </c>
      <c r="N1581" s="142" t="s">
        <v>49</v>
      </c>
      <c r="P1581" s="143">
        <f>O1581*H1581</f>
        <v>0</v>
      </c>
      <c r="Q1581" s="143">
        <v>0</v>
      </c>
      <c r="R1581" s="143">
        <f>Q1581*H1581</f>
        <v>0</v>
      </c>
      <c r="S1581" s="143">
        <v>0</v>
      </c>
      <c r="T1581" s="144">
        <f>S1581*H1581</f>
        <v>0</v>
      </c>
      <c r="AR1581" s="145" t="s">
        <v>270</v>
      </c>
      <c r="AT1581" s="145" t="s">
        <v>172</v>
      </c>
      <c r="AU1581" s="145" t="s">
        <v>89</v>
      </c>
      <c r="AY1581" s="19" t="s">
        <v>169</v>
      </c>
      <c r="BE1581" s="146">
        <f>IF(N1581="základní",J1581,0)</f>
        <v>0</v>
      </c>
      <c r="BF1581" s="146">
        <f>IF(N1581="snížená",J1581,0)</f>
        <v>0</v>
      </c>
      <c r="BG1581" s="146">
        <f>IF(N1581="zákl. přenesená",J1581,0)</f>
        <v>0</v>
      </c>
      <c r="BH1581" s="146">
        <f>IF(N1581="sníž. přenesená",J1581,0)</f>
        <v>0</v>
      </c>
      <c r="BI1581" s="146">
        <f>IF(N1581="nulová",J1581,0)</f>
        <v>0</v>
      </c>
      <c r="BJ1581" s="19" t="s">
        <v>83</v>
      </c>
      <c r="BK1581" s="146">
        <f>ROUND(I1581*H1581,2)</f>
        <v>0</v>
      </c>
      <c r="BL1581" s="19" t="s">
        <v>270</v>
      </c>
      <c r="BM1581" s="145" t="s">
        <v>2149</v>
      </c>
    </row>
    <row r="1582" spans="2:65" s="12" customFormat="1" ht="12">
      <c r="B1582" s="147"/>
      <c r="D1582" s="148" t="s">
        <v>179</v>
      </c>
      <c r="E1582" s="149" t="s">
        <v>34</v>
      </c>
      <c r="F1582" s="150" t="s">
        <v>2150</v>
      </c>
      <c r="H1582" s="149" t="s">
        <v>34</v>
      </c>
      <c r="I1582" s="151"/>
      <c r="L1582" s="147"/>
      <c r="M1582" s="152"/>
      <c r="T1582" s="153"/>
      <c r="AT1582" s="149" t="s">
        <v>179</v>
      </c>
      <c r="AU1582" s="149" t="s">
        <v>89</v>
      </c>
      <c r="AV1582" s="12" t="s">
        <v>83</v>
      </c>
      <c r="AW1582" s="12" t="s">
        <v>39</v>
      </c>
      <c r="AX1582" s="12" t="s">
        <v>78</v>
      </c>
      <c r="AY1582" s="149" t="s">
        <v>169</v>
      </c>
    </row>
    <row r="1583" spans="2:65" s="13" customFormat="1" ht="12">
      <c r="B1583" s="154"/>
      <c r="D1583" s="148" t="s">
        <v>179</v>
      </c>
      <c r="E1583" s="155" t="s">
        <v>34</v>
      </c>
      <c r="F1583" s="156" t="s">
        <v>2151</v>
      </c>
      <c r="H1583" s="157">
        <v>233.1</v>
      </c>
      <c r="I1583" s="158"/>
      <c r="L1583" s="154"/>
      <c r="M1583" s="159"/>
      <c r="T1583" s="160"/>
      <c r="AT1583" s="155" t="s">
        <v>179</v>
      </c>
      <c r="AU1583" s="155" t="s">
        <v>89</v>
      </c>
      <c r="AV1583" s="13" t="s">
        <v>89</v>
      </c>
      <c r="AW1583" s="13" t="s">
        <v>39</v>
      </c>
      <c r="AX1583" s="13" t="s">
        <v>78</v>
      </c>
      <c r="AY1583" s="155" t="s">
        <v>169</v>
      </c>
    </row>
    <row r="1584" spans="2:65" s="14" customFormat="1" ht="12">
      <c r="B1584" s="161"/>
      <c r="D1584" s="148" t="s">
        <v>179</v>
      </c>
      <c r="E1584" s="162" t="s">
        <v>34</v>
      </c>
      <c r="F1584" s="163" t="s">
        <v>195</v>
      </c>
      <c r="H1584" s="164">
        <v>233.1</v>
      </c>
      <c r="I1584" s="165"/>
      <c r="L1584" s="161"/>
      <c r="M1584" s="166"/>
      <c r="T1584" s="167"/>
      <c r="AT1584" s="162" t="s">
        <v>179</v>
      </c>
      <c r="AU1584" s="162" t="s">
        <v>89</v>
      </c>
      <c r="AV1584" s="14" t="s">
        <v>177</v>
      </c>
      <c r="AW1584" s="14" t="s">
        <v>39</v>
      </c>
      <c r="AX1584" s="14" t="s">
        <v>83</v>
      </c>
      <c r="AY1584" s="162" t="s">
        <v>169</v>
      </c>
    </row>
    <row r="1585" spans="2:65" s="1" customFormat="1" ht="21.75" customHeight="1">
      <c r="B1585" s="35"/>
      <c r="C1585" s="134" t="s">
        <v>2152</v>
      </c>
      <c r="D1585" s="134" t="s">
        <v>172</v>
      </c>
      <c r="E1585" s="135" t="s">
        <v>2153</v>
      </c>
      <c r="F1585" s="136" t="s">
        <v>2154</v>
      </c>
      <c r="G1585" s="137" t="s">
        <v>620</v>
      </c>
      <c r="H1585" s="138">
        <v>2</v>
      </c>
      <c r="I1585" s="139"/>
      <c r="J1585" s="140">
        <f>ROUND(I1585*H1585,2)</f>
        <v>0</v>
      </c>
      <c r="K1585" s="136" t="s">
        <v>927</v>
      </c>
      <c r="L1585" s="35"/>
      <c r="M1585" s="141" t="s">
        <v>34</v>
      </c>
      <c r="N1585" s="142" t="s">
        <v>49</v>
      </c>
      <c r="P1585" s="143">
        <f>O1585*H1585</f>
        <v>0</v>
      </c>
      <c r="Q1585" s="143">
        <v>0</v>
      </c>
      <c r="R1585" s="143">
        <f>Q1585*H1585</f>
        <v>0</v>
      </c>
      <c r="S1585" s="143">
        <v>0</v>
      </c>
      <c r="T1585" s="144">
        <f>S1585*H1585</f>
        <v>0</v>
      </c>
      <c r="AR1585" s="145" t="s">
        <v>270</v>
      </c>
      <c r="AT1585" s="145" t="s">
        <v>172</v>
      </c>
      <c r="AU1585" s="145" t="s">
        <v>89</v>
      </c>
      <c r="AY1585" s="19" t="s">
        <v>169</v>
      </c>
      <c r="BE1585" s="146">
        <f>IF(N1585="základní",J1585,0)</f>
        <v>0</v>
      </c>
      <c r="BF1585" s="146">
        <f>IF(N1585="snížená",J1585,0)</f>
        <v>0</v>
      </c>
      <c r="BG1585" s="146">
        <f>IF(N1585="zákl. přenesená",J1585,0)</f>
        <v>0</v>
      </c>
      <c r="BH1585" s="146">
        <f>IF(N1585="sníž. přenesená",J1585,0)</f>
        <v>0</v>
      </c>
      <c r="BI1585" s="146">
        <f>IF(N1585="nulová",J1585,0)</f>
        <v>0</v>
      </c>
      <c r="BJ1585" s="19" t="s">
        <v>83</v>
      </c>
      <c r="BK1585" s="146">
        <f>ROUND(I1585*H1585,2)</f>
        <v>0</v>
      </c>
      <c r="BL1585" s="19" t="s">
        <v>270</v>
      </c>
      <c r="BM1585" s="145" t="s">
        <v>2155</v>
      </c>
    </row>
    <row r="1586" spans="2:65" s="1" customFormat="1" ht="21.75" customHeight="1">
      <c r="B1586" s="35"/>
      <c r="C1586" s="134" t="s">
        <v>2156</v>
      </c>
      <c r="D1586" s="134" t="s">
        <v>172</v>
      </c>
      <c r="E1586" s="135" t="s">
        <v>2157</v>
      </c>
      <c r="F1586" s="136" t="s">
        <v>2158</v>
      </c>
      <c r="G1586" s="137" t="s">
        <v>620</v>
      </c>
      <c r="H1586" s="138">
        <v>2</v>
      </c>
      <c r="I1586" s="139"/>
      <c r="J1586" s="140">
        <f>ROUND(I1586*H1586,2)</f>
        <v>0</v>
      </c>
      <c r="K1586" s="136" t="s">
        <v>927</v>
      </c>
      <c r="L1586" s="35"/>
      <c r="M1586" s="141" t="s">
        <v>34</v>
      </c>
      <c r="N1586" s="142" t="s">
        <v>49</v>
      </c>
      <c r="P1586" s="143">
        <f>O1586*H1586</f>
        <v>0</v>
      </c>
      <c r="Q1586" s="143">
        <v>0</v>
      </c>
      <c r="R1586" s="143">
        <f>Q1586*H1586</f>
        <v>0</v>
      </c>
      <c r="S1586" s="143">
        <v>0</v>
      </c>
      <c r="T1586" s="144">
        <f>S1586*H1586</f>
        <v>0</v>
      </c>
      <c r="AR1586" s="145" t="s">
        <v>270</v>
      </c>
      <c r="AT1586" s="145" t="s">
        <v>172</v>
      </c>
      <c r="AU1586" s="145" t="s">
        <v>89</v>
      </c>
      <c r="AY1586" s="19" t="s">
        <v>169</v>
      </c>
      <c r="BE1586" s="146">
        <f>IF(N1586="základní",J1586,0)</f>
        <v>0</v>
      </c>
      <c r="BF1586" s="146">
        <f>IF(N1586="snížená",J1586,0)</f>
        <v>0</v>
      </c>
      <c r="BG1586" s="146">
        <f>IF(N1586="zákl. přenesená",J1586,0)</f>
        <v>0</v>
      </c>
      <c r="BH1586" s="146">
        <f>IF(N1586="sníž. přenesená",J1586,0)</f>
        <v>0</v>
      </c>
      <c r="BI1586" s="146">
        <f>IF(N1586="nulová",J1586,0)</f>
        <v>0</v>
      </c>
      <c r="BJ1586" s="19" t="s">
        <v>83</v>
      </c>
      <c r="BK1586" s="146">
        <f>ROUND(I1586*H1586,2)</f>
        <v>0</v>
      </c>
      <c r="BL1586" s="19" t="s">
        <v>270</v>
      </c>
      <c r="BM1586" s="145" t="s">
        <v>2159</v>
      </c>
    </row>
    <row r="1587" spans="2:65" s="1" customFormat="1" ht="16.5" customHeight="1">
      <c r="B1587" s="35"/>
      <c r="C1587" s="134" t="s">
        <v>2160</v>
      </c>
      <c r="D1587" s="134" t="s">
        <v>172</v>
      </c>
      <c r="E1587" s="135" t="s">
        <v>2161</v>
      </c>
      <c r="F1587" s="136" t="s">
        <v>2162</v>
      </c>
      <c r="G1587" s="137" t="s">
        <v>1071</v>
      </c>
      <c r="H1587" s="138">
        <v>1</v>
      </c>
      <c r="I1587" s="139"/>
      <c r="J1587" s="140">
        <f>ROUND(I1587*H1587,2)</f>
        <v>0</v>
      </c>
      <c r="K1587" s="136" t="s">
        <v>927</v>
      </c>
      <c r="L1587" s="35"/>
      <c r="M1587" s="141" t="s">
        <v>34</v>
      </c>
      <c r="N1587" s="142" t="s">
        <v>49</v>
      </c>
      <c r="P1587" s="143">
        <f>O1587*H1587</f>
        <v>0</v>
      </c>
      <c r="Q1587" s="143">
        <v>0</v>
      </c>
      <c r="R1587" s="143">
        <f>Q1587*H1587</f>
        <v>0</v>
      </c>
      <c r="S1587" s="143">
        <v>0</v>
      </c>
      <c r="T1587" s="144">
        <f>S1587*H1587</f>
        <v>0</v>
      </c>
      <c r="AR1587" s="145" t="s">
        <v>270</v>
      </c>
      <c r="AT1587" s="145" t="s">
        <v>172</v>
      </c>
      <c r="AU1587" s="145" t="s">
        <v>89</v>
      </c>
      <c r="AY1587" s="19" t="s">
        <v>169</v>
      </c>
      <c r="BE1587" s="146">
        <f>IF(N1587="základní",J1587,0)</f>
        <v>0</v>
      </c>
      <c r="BF1587" s="146">
        <f>IF(N1587="snížená",J1587,0)</f>
        <v>0</v>
      </c>
      <c r="BG1587" s="146">
        <f>IF(N1587="zákl. přenesená",J1587,0)</f>
        <v>0</v>
      </c>
      <c r="BH1587" s="146">
        <f>IF(N1587="sníž. přenesená",J1587,0)</f>
        <v>0</v>
      </c>
      <c r="BI1587" s="146">
        <f>IF(N1587="nulová",J1587,0)</f>
        <v>0</v>
      </c>
      <c r="BJ1587" s="19" t="s">
        <v>83</v>
      </c>
      <c r="BK1587" s="146">
        <f>ROUND(I1587*H1587,2)</f>
        <v>0</v>
      </c>
      <c r="BL1587" s="19" t="s">
        <v>270</v>
      </c>
      <c r="BM1587" s="145" t="s">
        <v>2163</v>
      </c>
    </row>
    <row r="1588" spans="2:65" s="1" customFormat="1" ht="16.5" customHeight="1">
      <c r="B1588" s="35"/>
      <c r="C1588" s="134" t="s">
        <v>2164</v>
      </c>
      <c r="D1588" s="134" t="s">
        <v>172</v>
      </c>
      <c r="E1588" s="135" t="s">
        <v>2165</v>
      </c>
      <c r="F1588" s="136" t="s">
        <v>2166</v>
      </c>
      <c r="G1588" s="137" t="s">
        <v>620</v>
      </c>
      <c r="H1588" s="138">
        <v>480</v>
      </c>
      <c r="I1588" s="139"/>
      <c r="J1588" s="140">
        <f>ROUND(I1588*H1588,2)</f>
        <v>0</v>
      </c>
      <c r="K1588" s="136" t="s">
        <v>927</v>
      </c>
      <c r="L1588" s="35"/>
      <c r="M1588" s="141" t="s">
        <v>34</v>
      </c>
      <c r="N1588" s="142" t="s">
        <v>49</v>
      </c>
      <c r="P1588" s="143">
        <f>O1588*H1588</f>
        <v>0</v>
      </c>
      <c r="Q1588" s="143">
        <v>0</v>
      </c>
      <c r="R1588" s="143">
        <f>Q1588*H1588</f>
        <v>0</v>
      </c>
      <c r="S1588" s="143">
        <v>0</v>
      </c>
      <c r="T1588" s="144">
        <f>S1588*H1588</f>
        <v>0</v>
      </c>
      <c r="AR1588" s="145" t="s">
        <v>270</v>
      </c>
      <c r="AT1588" s="145" t="s">
        <v>172</v>
      </c>
      <c r="AU1588" s="145" t="s">
        <v>89</v>
      </c>
      <c r="AY1588" s="19" t="s">
        <v>169</v>
      </c>
      <c r="BE1588" s="146">
        <f>IF(N1588="základní",J1588,0)</f>
        <v>0</v>
      </c>
      <c r="BF1588" s="146">
        <f>IF(N1588="snížená",J1588,0)</f>
        <v>0</v>
      </c>
      <c r="BG1588" s="146">
        <f>IF(N1588="zákl. přenesená",J1588,0)</f>
        <v>0</v>
      </c>
      <c r="BH1588" s="146">
        <f>IF(N1588="sníž. přenesená",J1588,0)</f>
        <v>0</v>
      </c>
      <c r="BI1588" s="146">
        <f>IF(N1588="nulová",J1588,0)</f>
        <v>0</v>
      </c>
      <c r="BJ1588" s="19" t="s">
        <v>83</v>
      </c>
      <c r="BK1588" s="146">
        <f>ROUND(I1588*H1588,2)</f>
        <v>0</v>
      </c>
      <c r="BL1588" s="19" t="s">
        <v>270</v>
      </c>
      <c r="BM1588" s="145" t="s">
        <v>2167</v>
      </c>
    </row>
    <row r="1589" spans="2:65" s="1" customFormat="1" ht="16.5" customHeight="1">
      <c r="B1589" s="35"/>
      <c r="C1589" s="134" t="s">
        <v>2168</v>
      </c>
      <c r="D1589" s="134" t="s">
        <v>172</v>
      </c>
      <c r="E1589" s="135" t="s">
        <v>2169</v>
      </c>
      <c r="F1589" s="136" t="s">
        <v>2170</v>
      </c>
      <c r="G1589" s="137" t="s">
        <v>1071</v>
      </c>
      <c r="H1589" s="138">
        <v>1</v>
      </c>
      <c r="I1589" s="139"/>
      <c r="J1589" s="140">
        <f>ROUND(I1589*H1589,2)</f>
        <v>0</v>
      </c>
      <c r="K1589" s="136" t="s">
        <v>927</v>
      </c>
      <c r="L1589" s="35"/>
      <c r="M1589" s="141" t="s">
        <v>34</v>
      </c>
      <c r="N1589" s="142" t="s">
        <v>49</v>
      </c>
      <c r="P1589" s="143">
        <f>O1589*H1589</f>
        <v>0</v>
      </c>
      <c r="Q1589" s="143">
        <v>0</v>
      </c>
      <c r="R1589" s="143">
        <f>Q1589*H1589</f>
        <v>0</v>
      </c>
      <c r="S1589" s="143">
        <v>0</v>
      </c>
      <c r="T1589" s="144">
        <f>S1589*H1589</f>
        <v>0</v>
      </c>
      <c r="AR1589" s="145" t="s">
        <v>270</v>
      </c>
      <c r="AT1589" s="145" t="s">
        <v>172</v>
      </c>
      <c r="AU1589" s="145" t="s">
        <v>89</v>
      </c>
      <c r="AY1589" s="19" t="s">
        <v>169</v>
      </c>
      <c r="BE1589" s="146">
        <f>IF(N1589="základní",J1589,0)</f>
        <v>0</v>
      </c>
      <c r="BF1589" s="146">
        <f>IF(N1589="snížená",J1589,0)</f>
        <v>0</v>
      </c>
      <c r="BG1589" s="146">
        <f>IF(N1589="zákl. přenesená",J1589,0)</f>
        <v>0</v>
      </c>
      <c r="BH1589" s="146">
        <f>IF(N1589="sníž. přenesená",J1589,0)</f>
        <v>0</v>
      </c>
      <c r="BI1589" s="146">
        <f>IF(N1589="nulová",J1589,0)</f>
        <v>0</v>
      </c>
      <c r="BJ1589" s="19" t="s">
        <v>83</v>
      </c>
      <c r="BK1589" s="146">
        <f>ROUND(I1589*H1589,2)</f>
        <v>0</v>
      </c>
      <c r="BL1589" s="19" t="s">
        <v>270</v>
      </c>
      <c r="BM1589" s="145" t="s">
        <v>2171</v>
      </c>
    </row>
    <row r="1590" spans="2:65" s="11" customFormat="1" ht="22.75" customHeight="1">
      <c r="B1590" s="122"/>
      <c r="D1590" s="123" t="s">
        <v>77</v>
      </c>
      <c r="E1590" s="132" t="s">
        <v>2172</v>
      </c>
      <c r="F1590" s="132" t="s">
        <v>2173</v>
      </c>
      <c r="I1590" s="125"/>
      <c r="J1590" s="133">
        <f>BK1590</f>
        <v>0</v>
      </c>
      <c r="L1590" s="122"/>
      <c r="M1590" s="127"/>
      <c r="P1590" s="128">
        <f>SUM(P1591:P1592)</f>
        <v>0</v>
      </c>
      <c r="R1590" s="128">
        <f>SUM(R1591:R1592)</f>
        <v>0</v>
      </c>
      <c r="T1590" s="129">
        <f>SUM(T1591:T1592)</f>
        <v>0</v>
      </c>
      <c r="AR1590" s="123" t="s">
        <v>89</v>
      </c>
      <c r="AT1590" s="130" t="s">
        <v>77</v>
      </c>
      <c r="AU1590" s="130" t="s">
        <v>83</v>
      </c>
      <c r="AY1590" s="123" t="s">
        <v>169</v>
      </c>
      <c r="BK1590" s="131">
        <f>SUM(BK1591:BK1592)</f>
        <v>0</v>
      </c>
    </row>
    <row r="1591" spans="2:65" s="1" customFormat="1" ht="21.75" customHeight="1">
      <c r="B1591" s="35"/>
      <c r="C1591" s="134" t="s">
        <v>2174</v>
      </c>
      <c r="D1591" s="134" t="s">
        <v>172</v>
      </c>
      <c r="E1591" s="135" t="s">
        <v>2175</v>
      </c>
      <c r="F1591" s="136" t="s">
        <v>2176</v>
      </c>
      <c r="G1591" s="137" t="s">
        <v>175</v>
      </c>
      <c r="H1591" s="138">
        <v>66.900000000000006</v>
      </c>
      <c r="I1591" s="139"/>
      <c r="J1591" s="140">
        <f>ROUND(I1591*H1591,2)</f>
        <v>0</v>
      </c>
      <c r="K1591" s="136" t="s">
        <v>621</v>
      </c>
      <c r="L1591" s="35"/>
      <c r="M1591" s="141" t="s">
        <v>34</v>
      </c>
      <c r="N1591" s="142" t="s">
        <v>49</v>
      </c>
      <c r="P1591" s="143">
        <f>O1591*H1591</f>
        <v>0</v>
      </c>
      <c r="Q1591" s="143">
        <v>0</v>
      </c>
      <c r="R1591" s="143">
        <f>Q1591*H1591</f>
        <v>0</v>
      </c>
      <c r="S1591" s="143">
        <v>0</v>
      </c>
      <c r="T1591" s="144">
        <f>S1591*H1591</f>
        <v>0</v>
      </c>
      <c r="AR1591" s="145" t="s">
        <v>270</v>
      </c>
      <c r="AT1591" s="145" t="s">
        <v>172</v>
      </c>
      <c r="AU1591" s="145" t="s">
        <v>89</v>
      </c>
      <c r="AY1591" s="19" t="s">
        <v>169</v>
      </c>
      <c r="BE1591" s="146">
        <f>IF(N1591="základní",J1591,0)</f>
        <v>0</v>
      </c>
      <c r="BF1591" s="146">
        <f>IF(N1591="snížená",J1591,0)</f>
        <v>0</v>
      </c>
      <c r="BG1591" s="146">
        <f>IF(N1591="zákl. přenesená",J1591,0)</f>
        <v>0</v>
      </c>
      <c r="BH1591" s="146">
        <f>IF(N1591="sníž. přenesená",J1591,0)</f>
        <v>0</v>
      </c>
      <c r="BI1591" s="146">
        <f>IF(N1591="nulová",J1591,0)</f>
        <v>0</v>
      </c>
      <c r="BJ1591" s="19" t="s">
        <v>83</v>
      </c>
      <c r="BK1591" s="146">
        <f>ROUND(I1591*H1591,2)</f>
        <v>0</v>
      </c>
      <c r="BL1591" s="19" t="s">
        <v>270</v>
      </c>
      <c r="BM1591" s="145" t="s">
        <v>2177</v>
      </c>
    </row>
    <row r="1592" spans="2:65" s="13" customFormat="1" ht="12">
      <c r="B1592" s="154"/>
      <c r="D1592" s="148" t="s">
        <v>179</v>
      </c>
      <c r="E1592" s="155" t="s">
        <v>34</v>
      </c>
      <c r="F1592" s="156" t="s">
        <v>2178</v>
      </c>
      <c r="H1592" s="157">
        <v>66.900000000000006</v>
      </c>
      <c r="I1592" s="158"/>
      <c r="L1592" s="154"/>
      <c r="M1592" s="159"/>
      <c r="T1592" s="160"/>
      <c r="AT1592" s="155" t="s">
        <v>179</v>
      </c>
      <c r="AU1592" s="155" t="s">
        <v>89</v>
      </c>
      <c r="AV1592" s="13" t="s">
        <v>89</v>
      </c>
      <c r="AW1592" s="13" t="s">
        <v>39</v>
      </c>
      <c r="AX1592" s="13" t="s">
        <v>83</v>
      </c>
      <c r="AY1592" s="155" t="s">
        <v>169</v>
      </c>
    </row>
    <row r="1593" spans="2:65" s="11" customFormat="1" ht="22.75" customHeight="1">
      <c r="B1593" s="122"/>
      <c r="D1593" s="123" t="s">
        <v>77</v>
      </c>
      <c r="E1593" s="132" t="s">
        <v>2179</v>
      </c>
      <c r="F1593" s="132" t="s">
        <v>2180</v>
      </c>
      <c r="I1593" s="125"/>
      <c r="J1593" s="133">
        <f>BK1593</f>
        <v>0</v>
      </c>
      <c r="L1593" s="122"/>
      <c r="M1593" s="127"/>
      <c r="P1593" s="128">
        <f>SUM(P1594:P1937)</f>
        <v>0</v>
      </c>
      <c r="R1593" s="128">
        <f>SUM(R1594:R1937)</f>
        <v>0.84038464999999996</v>
      </c>
      <c r="T1593" s="129">
        <f>SUM(T1594:T1937)</f>
        <v>0</v>
      </c>
      <c r="AR1593" s="123" t="s">
        <v>89</v>
      </c>
      <c r="AT1593" s="130" t="s">
        <v>77</v>
      </c>
      <c r="AU1593" s="130" t="s">
        <v>83</v>
      </c>
      <c r="AY1593" s="123" t="s">
        <v>169</v>
      </c>
      <c r="BK1593" s="131">
        <f>SUM(BK1594:BK1937)</f>
        <v>0</v>
      </c>
    </row>
    <row r="1594" spans="2:65" s="1" customFormat="1" ht="24.25" customHeight="1">
      <c r="B1594" s="35"/>
      <c r="C1594" s="134" t="s">
        <v>2181</v>
      </c>
      <c r="D1594" s="134" t="s">
        <v>172</v>
      </c>
      <c r="E1594" s="135" t="s">
        <v>2182</v>
      </c>
      <c r="F1594" s="136" t="s">
        <v>2183</v>
      </c>
      <c r="G1594" s="137" t="s">
        <v>434</v>
      </c>
      <c r="H1594" s="138">
        <v>12.707000000000001</v>
      </c>
      <c r="I1594" s="139"/>
      <c r="J1594" s="140">
        <f>ROUND(I1594*H1594,2)</f>
        <v>0</v>
      </c>
      <c r="K1594" s="136" t="s">
        <v>204</v>
      </c>
      <c r="L1594" s="35"/>
      <c r="M1594" s="141" t="s">
        <v>34</v>
      </c>
      <c r="N1594" s="142" t="s">
        <v>49</v>
      </c>
      <c r="P1594" s="143">
        <f>O1594*H1594</f>
        <v>0</v>
      </c>
      <c r="Q1594" s="143">
        <v>0</v>
      </c>
      <c r="R1594" s="143">
        <f>Q1594*H1594</f>
        <v>0</v>
      </c>
      <c r="S1594" s="143">
        <v>0</v>
      </c>
      <c r="T1594" s="144">
        <f>S1594*H1594</f>
        <v>0</v>
      </c>
      <c r="AR1594" s="145" t="s">
        <v>270</v>
      </c>
      <c r="AT1594" s="145" t="s">
        <v>172</v>
      </c>
      <c r="AU1594" s="145" t="s">
        <v>89</v>
      </c>
      <c r="AY1594" s="19" t="s">
        <v>169</v>
      </c>
      <c r="BE1594" s="146">
        <f>IF(N1594="základní",J1594,0)</f>
        <v>0</v>
      </c>
      <c r="BF1594" s="146">
        <f>IF(N1594="snížená",J1594,0)</f>
        <v>0</v>
      </c>
      <c r="BG1594" s="146">
        <f>IF(N1594="zákl. přenesená",J1594,0)</f>
        <v>0</v>
      </c>
      <c r="BH1594" s="146">
        <f>IF(N1594="sníž. přenesená",J1594,0)</f>
        <v>0</v>
      </c>
      <c r="BI1594" s="146">
        <f>IF(N1594="nulová",J1594,0)</f>
        <v>0</v>
      </c>
      <c r="BJ1594" s="19" t="s">
        <v>83</v>
      </c>
      <c r="BK1594" s="146">
        <f>ROUND(I1594*H1594,2)</f>
        <v>0</v>
      </c>
      <c r="BL1594" s="19" t="s">
        <v>270</v>
      </c>
      <c r="BM1594" s="145" t="s">
        <v>2184</v>
      </c>
    </row>
    <row r="1595" spans="2:65" s="1" customFormat="1" ht="11">
      <c r="B1595" s="35"/>
      <c r="D1595" s="168" t="s">
        <v>206</v>
      </c>
      <c r="F1595" s="169" t="s">
        <v>2185</v>
      </c>
      <c r="I1595" s="170"/>
      <c r="L1595" s="35"/>
      <c r="M1595" s="171"/>
      <c r="T1595" s="56"/>
      <c r="AT1595" s="19" t="s">
        <v>206</v>
      </c>
      <c r="AU1595" s="19" t="s">
        <v>89</v>
      </c>
    </row>
    <row r="1596" spans="2:65" s="1" customFormat="1" ht="16.5" customHeight="1">
      <c r="B1596" s="35"/>
      <c r="C1596" s="172" t="s">
        <v>2186</v>
      </c>
      <c r="D1596" s="172" t="s">
        <v>288</v>
      </c>
      <c r="E1596" s="173" t="s">
        <v>2187</v>
      </c>
      <c r="F1596" s="174" t="s">
        <v>2188</v>
      </c>
      <c r="G1596" s="175" t="s">
        <v>434</v>
      </c>
      <c r="H1596" s="176">
        <v>13.978</v>
      </c>
      <c r="I1596" s="177"/>
      <c r="J1596" s="178">
        <f>ROUND(I1596*H1596,2)</f>
        <v>0</v>
      </c>
      <c r="K1596" s="174" t="s">
        <v>204</v>
      </c>
      <c r="L1596" s="179"/>
      <c r="M1596" s="180" t="s">
        <v>34</v>
      </c>
      <c r="N1596" s="181" t="s">
        <v>49</v>
      </c>
      <c r="P1596" s="143">
        <f>O1596*H1596</f>
        <v>0</v>
      </c>
      <c r="Q1596" s="143">
        <v>0</v>
      </c>
      <c r="R1596" s="143">
        <f>Q1596*H1596</f>
        <v>0</v>
      </c>
      <c r="S1596" s="143">
        <v>0</v>
      </c>
      <c r="T1596" s="144">
        <f>S1596*H1596</f>
        <v>0</v>
      </c>
      <c r="AR1596" s="145" t="s">
        <v>381</v>
      </c>
      <c r="AT1596" s="145" t="s">
        <v>288</v>
      </c>
      <c r="AU1596" s="145" t="s">
        <v>89</v>
      </c>
      <c r="AY1596" s="19" t="s">
        <v>169</v>
      </c>
      <c r="BE1596" s="146">
        <f>IF(N1596="základní",J1596,0)</f>
        <v>0</v>
      </c>
      <c r="BF1596" s="146">
        <f>IF(N1596="snížená",J1596,0)</f>
        <v>0</v>
      </c>
      <c r="BG1596" s="146">
        <f>IF(N1596="zákl. přenesená",J1596,0)</f>
        <v>0</v>
      </c>
      <c r="BH1596" s="146">
        <f>IF(N1596="sníž. přenesená",J1596,0)</f>
        <v>0</v>
      </c>
      <c r="BI1596" s="146">
        <f>IF(N1596="nulová",J1596,0)</f>
        <v>0</v>
      </c>
      <c r="BJ1596" s="19" t="s">
        <v>83</v>
      </c>
      <c r="BK1596" s="146">
        <f>ROUND(I1596*H1596,2)</f>
        <v>0</v>
      </c>
      <c r="BL1596" s="19" t="s">
        <v>270</v>
      </c>
      <c r="BM1596" s="145" t="s">
        <v>2189</v>
      </c>
    </row>
    <row r="1597" spans="2:65" s="13" customFormat="1" ht="12">
      <c r="B1597" s="154"/>
      <c r="D1597" s="148" t="s">
        <v>179</v>
      </c>
      <c r="E1597" s="155" t="s">
        <v>34</v>
      </c>
      <c r="F1597" s="156" t="s">
        <v>2190</v>
      </c>
      <c r="H1597" s="157">
        <v>13.978</v>
      </c>
      <c r="I1597" s="158"/>
      <c r="L1597" s="154"/>
      <c r="M1597" s="159"/>
      <c r="T1597" s="160"/>
      <c r="AT1597" s="155" t="s">
        <v>179</v>
      </c>
      <c r="AU1597" s="155" t="s">
        <v>89</v>
      </c>
      <c r="AV1597" s="13" t="s">
        <v>89</v>
      </c>
      <c r="AW1597" s="13" t="s">
        <v>39</v>
      </c>
      <c r="AX1597" s="13" t="s">
        <v>83</v>
      </c>
      <c r="AY1597" s="155" t="s">
        <v>169</v>
      </c>
    </row>
    <row r="1598" spans="2:65" s="1" customFormat="1" ht="24.25" customHeight="1">
      <c r="B1598" s="35"/>
      <c r="C1598" s="134" t="s">
        <v>2191</v>
      </c>
      <c r="D1598" s="134" t="s">
        <v>172</v>
      </c>
      <c r="E1598" s="135" t="s">
        <v>2192</v>
      </c>
      <c r="F1598" s="136" t="s">
        <v>2193</v>
      </c>
      <c r="G1598" s="137" t="s">
        <v>175</v>
      </c>
      <c r="H1598" s="138">
        <v>135.4</v>
      </c>
      <c r="I1598" s="139"/>
      <c r="J1598" s="140">
        <f>ROUND(I1598*H1598,2)</f>
        <v>0</v>
      </c>
      <c r="K1598" s="136" t="s">
        <v>34</v>
      </c>
      <c r="L1598" s="35"/>
      <c r="M1598" s="141" t="s">
        <v>34</v>
      </c>
      <c r="N1598" s="142" t="s">
        <v>49</v>
      </c>
      <c r="P1598" s="143">
        <f>O1598*H1598</f>
        <v>0</v>
      </c>
      <c r="Q1598" s="143">
        <v>0</v>
      </c>
      <c r="R1598" s="143">
        <f>Q1598*H1598</f>
        <v>0</v>
      </c>
      <c r="S1598" s="143">
        <v>0</v>
      </c>
      <c r="T1598" s="144">
        <f>S1598*H1598</f>
        <v>0</v>
      </c>
      <c r="AR1598" s="145" t="s">
        <v>270</v>
      </c>
      <c r="AT1598" s="145" t="s">
        <v>172</v>
      </c>
      <c r="AU1598" s="145" t="s">
        <v>89</v>
      </c>
      <c r="AY1598" s="19" t="s">
        <v>169</v>
      </c>
      <c r="BE1598" s="146">
        <f>IF(N1598="základní",J1598,0)</f>
        <v>0</v>
      </c>
      <c r="BF1598" s="146">
        <f>IF(N1598="snížená",J1598,0)</f>
        <v>0</v>
      </c>
      <c r="BG1598" s="146">
        <f>IF(N1598="zákl. přenesená",J1598,0)</f>
        <v>0</v>
      </c>
      <c r="BH1598" s="146">
        <f>IF(N1598="sníž. přenesená",J1598,0)</f>
        <v>0</v>
      </c>
      <c r="BI1598" s="146">
        <f>IF(N1598="nulová",J1598,0)</f>
        <v>0</v>
      </c>
      <c r="BJ1598" s="19" t="s">
        <v>83</v>
      </c>
      <c r="BK1598" s="146">
        <f>ROUND(I1598*H1598,2)</f>
        <v>0</v>
      </c>
      <c r="BL1598" s="19" t="s">
        <v>270</v>
      </c>
      <c r="BM1598" s="145" t="s">
        <v>2194</v>
      </c>
    </row>
    <row r="1599" spans="2:65" s="12" customFormat="1" ht="12">
      <c r="B1599" s="147"/>
      <c r="D1599" s="148" t="s">
        <v>179</v>
      </c>
      <c r="E1599" s="149" t="s">
        <v>34</v>
      </c>
      <c r="F1599" s="150" t="s">
        <v>2195</v>
      </c>
      <c r="H1599" s="149" t="s">
        <v>34</v>
      </c>
      <c r="I1599" s="151"/>
      <c r="L1599" s="147"/>
      <c r="M1599" s="152"/>
      <c r="T1599" s="153"/>
      <c r="AT1599" s="149" t="s">
        <v>179</v>
      </c>
      <c r="AU1599" s="149" t="s">
        <v>89</v>
      </c>
      <c r="AV1599" s="12" t="s">
        <v>83</v>
      </c>
      <c r="AW1599" s="12" t="s">
        <v>39</v>
      </c>
      <c r="AX1599" s="12" t="s">
        <v>78</v>
      </c>
      <c r="AY1599" s="149" t="s">
        <v>169</v>
      </c>
    </row>
    <row r="1600" spans="2:65" s="13" customFormat="1" ht="12">
      <c r="B1600" s="154"/>
      <c r="D1600" s="148" t="s">
        <v>179</v>
      </c>
      <c r="E1600" s="155" t="s">
        <v>34</v>
      </c>
      <c r="F1600" s="156" t="s">
        <v>1825</v>
      </c>
      <c r="H1600" s="157">
        <v>135.4</v>
      </c>
      <c r="I1600" s="158"/>
      <c r="L1600" s="154"/>
      <c r="M1600" s="159"/>
      <c r="T1600" s="160"/>
      <c r="AT1600" s="155" t="s">
        <v>179</v>
      </c>
      <c r="AU1600" s="155" t="s">
        <v>89</v>
      </c>
      <c r="AV1600" s="13" t="s">
        <v>89</v>
      </c>
      <c r="AW1600" s="13" t="s">
        <v>39</v>
      </c>
      <c r="AX1600" s="13" t="s">
        <v>78</v>
      </c>
      <c r="AY1600" s="155" t="s">
        <v>169</v>
      </c>
    </row>
    <row r="1601" spans="2:65" s="14" customFormat="1" ht="12">
      <c r="B1601" s="161"/>
      <c r="D1601" s="148" t="s">
        <v>179</v>
      </c>
      <c r="E1601" s="162" t="s">
        <v>34</v>
      </c>
      <c r="F1601" s="163" t="s">
        <v>195</v>
      </c>
      <c r="H1601" s="164">
        <v>135.4</v>
      </c>
      <c r="I1601" s="165"/>
      <c r="L1601" s="161"/>
      <c r="M1601" s="166"/>
      <c r="T1601" s="167"/>
      <c r="AT1601" s="162" t="s">
        <v>179</v>
      </c>
      <c r="AU1601" s="162" t="s">
        <v>89</v>
      </c>
      <c r="AV1601" s="14" t="s">
        <v>177</v>
      </c>
      <c r="AW1601" s="14" t="s">
        <v>39</v>
      </c>
      <c r="AX1601" s="14" t="s">
        <v>83</v>
      </c>
      <c r="AY1601" s="162" t="s">
        <v>169</v>
      </c>
    </row>
    <row r="1602" spans="2:65" s="1" customFormat="1" ht="49" customHeight="1">
      <c r="B1602" s="35"/>
      <c r="C1602" s="172" t="s">
        <v>2196</v>
      </c>
      <c r="D1602" s="172" t="s">
        <v>288</v>
      </c>
      <c r="E1602" s="173" t="s">
        <v>2197</v>
      </c>
      <c r="F1602" s="174" t="s">
        <v>2198</v>
      </c>
      <c r="G1602" s="175" t="s">
        <v>175</v>
      </c>
      <c r="H1602" s="176">
        <v>150.429</v>
      </c>
      <c r="I1602" s="177"/>
      <c r="J1602" s="178">
        <f>ROUND(I1602*H1602,2)</f>
        <v>0</v>
      </c>
      <c r="K1602" s="174" t="s">
        <v>204</v>
      </c>
      <c r="L1602" s="179"/>
      <c r="M1602" s="180" t="s">
        <v>34</v>
      </c>
      <c r="N1602" s="181" t="s">
        <v>49</v>
      </c>
      <c r="P1602" s="143">
        <f>O1602*H1602</f>
        <v>0</v>
      </c>
      <c r="Q1602" s="143">
        <v>1.2999999999999999E-4</v>
      </c>
      <c r="R1602" s="143">
        <f>Q1602*H1602</f>
        <v>1.955577E-2</v>
      </c>
      <c r="S1602" s="143">
        <v>0</v>
      </c>
      <c r="T1602" s="144">
        <f>S1602*H1602</f>
        <v>0</v>
      </c>
      <c r="AR1602" s="145" t="s">
        <v>381</v>
      </c>
      <c r="AT1602" s="145" t="s">
        <v>288</v>
      </c>
      <c r="AU1602" s="145" t="s">
        <v>89</v>
      </c>
      <c r="AY1602" s="19" t="s">
        <v>169</v>
      </c>
      <c r="BE1602" s="146">
        <f>IF(N1602="základní",J1602,0)</f>
        <v>0</v>
      </c>
      <c r="BF1602" s="146">
        <f>IF(N1602="snížená",J1602,0)</f>
        <v>0</v>
      </c>
      <c r="BG1602" s="146">
        <f>IF(N1602="zákl. přenesená",J1602,0)</f>
        <v>0</v>
      </c>
      <c r="BH1602" s="146">
        <f>IF(N1602="sníž. přenesená",J1602,0)</f>
        <v>0</v>
      </c>
      <c r="BI1602" s="146">
        <f>IF(N1602="nulová",J1602,0)</f>
        <v>0</v>
      </c>
      <c r="BJ1602" s="19" t="s">
        <v>83</v>
      </c>
      <c r="BK1602" s="146">
        <f>ROUND(I1602*H1602,2)</f>
        <v>0</v>
      </c>
      <c r="BL1602" s="19" t="s">
        <v>270</v>
      </c>
      <c r="BM1602" s="145" t="s">
        <v>2199</v>
      </c>
    </row>
    <row r="1603" spans="2:65" s="13" customFormat="1" ht="12">
      <c r="B1603" s="154"/>
      <c r="D1603" s="148" t="s">
        <v>179</v>
      </c>
      <c r="E1603" s="155" t="s">
        <v>34</v>
      </c>
      <c r="F1603" s="156" t="s">
        <v>2200</v>
      </c>
      <c r="H1603" s="157">
        <v>150.429</v>
      </c>
      <c r="I1603" s="158"/>
      <c r="L1603" s="154"/>
      <c r="M1603" s="159"/>
      <c r="T1603" s="160"/>
      <c r="AT1603" s="155" t="s">
        <v>179</v>
      </c>
      <c r="AU1603" s="155" t="s">
        <v>89</v>
      </c>
      <c r="AV1603" s="13" t="s">
        <v>89</v>
      </c>
      <c r="AW1603" s="13" t="s">
        <v>39</v>
      </c>
      <c r="AX1603" s="13" t="s">
        <v>83</v>
      </c>
      <c r="AY1603" s="155" t="s">
        <v>169</v>
      </c>
    </row>
    <row r="1604" spans="2:65" s="1" customFormat="1" ht="37.75" customHeight="1">
      <c r="B1604" s="35"/>
      <c r="C1604" s="134" t="s">
        <v>2201</v>
      </c>
      <c r="D1604" s="134" t="s">
        <v>172</v>
      </c>
      <c r="E1604" s="135" t="s">
        <v>2202</v>
      </c>
      <c r="F1604" s="136" t="s">
        <v>2203</v>
      </c>
      <c r="G1604" s="137" t="s">
        <v>175</v>
      </c>
      <c r="H1604" s="138">
        <v>4.1159999999999997</v>
      </c>
      <c r="I1604" s="139"/>
      <c r="J1604" s="140">
        <f>ROUND(I1604*H1604,2)</f>
        <v>0</v>
      </c>
      <c r="K1604" s="136" t="s">
        <v>204</v>
      </c>
      <c r="L1604" s="35"/>
      <c r="M1604" s="141" t="s">
        <v>34</v>
      </c>
      <c r="N1604" s="142" t="s">
        <v>49</v>
      </c>
      <c r="P1604" s="143">
        <f>O1604*H1604</f>
        <v>0</v>
      </c>
      <c r="Q1604" s="143">
        <v>2.2000000000000001E-4</v>
      </c>
      <c r="R1604" s="143">
        <f>Q1604*H1604</f>
        <v>9.0551999999999994E-4</v>
      </c>
      <c r="S1604" s="143">
        <v>0</v>
      </c>
      <c r="T1604" s="144">
        <f>S1604*H1604</f>
        <v>0</v>
      </c>
      <c r="AR1604" s="145" t="s">
        <v>270</v>
      </c>
      <c r="AT1604" s="145" t="s">
        <v>172</v>
      </c>
      <c r="AU1604" s="145" t="s">
        <v>89</v>
      </c>
      <c r="AY1604" s="19" t="s">
        <v>169</v>
      </c>
      <c r="BE1604" s="146">
        <f>IF(N1604="základní",J1604,0)</f>
        <v>0</v>
      </c>
      <c r="BF1604" s="146">
        <f>IF(N1604="snížená",J1604,0)</f>
        <v>0</v>
      </c>
      <c r="BG1604" s="146">
        <f>IF(N1604="zákl. přenesená",J1604,0)</f>
        <v>0</v>
      </c>
      <c r="BH1604" s="146">
        <f>IF(N1604="sníž. přenesená",J1604,0)</f>
        <v>0</v>
      </c>
      <c r="BI1604" s="146">
        <f>IF(N1604="nulová",J1604,0)</f>
        <v>0</v>
      </c>
      <c r="BJ1604" s="19" t="s">
        <v>83</v>
      </c>
      <c r="BK1604" s="146">
        <f>ROUND(I1604*H1604,2)</f>
        <v>0</v>
      </c>
      <c r="BL1604" s="19" t="s">
        <v>270</v>
      </c>
      <c r="BM1604" s="145" t="s">
        <v>2204</v>
      </c>
    </row>
    <row r="1605" spans="2:65" s="1" customFormat="1" ht="11">
      <c r="B1605" s="35"/>
      <c r="D1605" s="168" t="s">
        <v>206</v>
      </c>
      <c r="F1605" s="169" t="s">
        <v>2205</v>
      </c>
      <c r="I1605" s="170"/>
      <c r="L1605" s="35"/>
      <c r="M1605" s="171"/>
      <c r="T1605" s="56"/>
      <c r="AT1605" s="19" t="s">
        <v>206</v>
      </c>
      <c r="AU1605" s="19" t="s">
        <v>89</v>
      </c>
    </row>
    <row r="1606" spans="2:65" s="13" customFormat="1" ht="12">
      <c r="B1606" s="154"/>
      <c r="D1606" s="148" t="s">
        <v>179</v>
      </c>
      <c r="E1606" s="155" t="s">
        <v>34</v>
      </c>
      <c r="F1606" s="156" t="s">
        <v>2206</v>
      </c>
      <c r="H1606" s="157">
        <v>4.1159999999999997</v>
      </c>
      <c r="I1606" s="158"/>
      <c r="L1606" s="154"/>
      <c r="M1606" s="159"/>
      <c r="T1606" s="160"/>
      <c r="AT1606" s="155" t="s">
        <v>179</v>
      </c>
      <c r="AU1606" s="155" t="s">
        <v>89</v>
      </c>
      <c r="AV1606" s="13" t="s">
        <v>89</v>
      </c>
      <c r="AW1606" s="13" t="s">
        <v>39</v>
      </c>
      <c r="AX1606" s="13" t="s">
        <v>83</v>
      </c>
      <c r="AY1606" s="155" t="s">
        <v>169</v>
      </c>
    </row>
    <row r="1607" spans="2:65" s="1" customFormat="1" ht="24.25" customHeight="1">
      <c r="B1607" s="35"/>
      <c r="C1607" s="172" t="s">
        <v>2207</v>
      </c>
      <c r="D1607" s="172" t="s">
        <v>288</v>
      </c>
      <c r="E1607" s="173" t="s">
        <v>2208</v>
      </c>
      <c r="F1607" s="174" t="s">
        <v>2209</v>
      </c>
      <c r="G1607" s="175" t="s">
        <v>175</v>
      </c>
      <c r="H1607" s="176">
        <v>4.1159999999999997</v>
      </c>
      <c r="I1607" s="177"/>
      <c r="J1607" s="178">
        <f>ROUND(I1607*H1607,2)</f>
        <v>0</v>
      </c>
      <c r="K1607" s="174" t="s">
        <v>204</v>
      </c>
      <c r="L1607" s="179"/>
      <c r="M1607" s="180" t="s">
        <v>34</v>
      </c>
      <c r="N1607" s="181" t="s">
        <v>49</v>
      </c>
      <c r="P1607" s="143">
        <f>O1607*H1607</f>
        <v>0</v>
      </c>
      <c r="Q1607" s="143">
        <v>2.546E-2</v>
      </c>
      <c r="R1607" s="143">
        <f>Q1607*H1607</f>
        <v>0.10479335999999999</v>
      </c>
      <c r="S1607" s="143">
        <v>0</v>
      </c>
      <c r="T1607" s="144">
        <f>S1607*H1607</f>
        <v>0</v>
      </c>
      <c r="AR1607" s="145" t="s">
        <v>381</v>
      </c>
      <c r="AT1607" s="145" t="s">
        <v>288</v>
      </c>
      <c r="AU1607" s="145" t="s">
        <v>89</v>
      </c>
      <c r="AY1607" s="19" t="s">
        <v>169</v>
      </c>
      <c r="BE1607" s="146">
        <f>IF(N1607="základní",J1607,0)</f>
        <v>0</v>
      </c>
      <c r="BF1607" s="146">
        <f>IF(N1607="snížená",J1607,0)</f>
        <v>0</v>
      </c>
      <c r="BG1607" s="146">
        <f>IF(N1607="zákl. přenesená",J1607,0)</f>
        <v>0</v>
      </c>
      <c r="BH1607" s="146">
        <f>IF(N1607="sníž. přenesená",J1607,0)</f>
        <v>0</v>
      </c>
      <c r="BI1607" s="146">
        <f>IF(N1607="nulová",J1607,0)</f>
        <v>0</v>
      </c>
      <c r="BJ1607" s="19" t="s">
        <v>83</v>
      </c>
      <c r="BK1607" s="146">
        <f>ROUND(I1607*H1607,2)</f>
        <v>0</v>
      </c>
      <c r="BL1607" s="19" t="s">
        <v>270</v>
      </c>
      <c r="BM1607" s="145" t="s">
        <v>2210</v>
      </c>
    </row>
    <row r="1608" spans="2:65" s="1" customFormat="1" ht="55.5" customHeight="1">
      <c r="B1608" s="35"/>
      <c r="C1608" s="134" t="s">
        <v>2211</v>
      </c>
      <c r="D1608" s="134" t="s">
        <v>172</v>
      </c>
      <c r="E1608" s="135" t="s">
        <v>2212</v>
      </c>
      <c r="F1608" s="136" t="s">
        <v>2213</v>
      </c>
      <c r="G1608" s="137" t="s">
        <v>422</v>
      </c>
      <c r="H1608" s="138">
        <v>10</v>
      </c>
      <c r="I1608" s="139"/>
      <c r="J1608" s="140">
        <f>ROUND(I1608*H1608,2)</f>
        <v>0</v>
      </c>
      <c r="K1608" s="136" t="s">
        <v>204</v>
      </c>
      <c r="L1608" s="35"/>
      <c r="M1608" s="141" t="s">
        <v>34</v>
      </c>
      <c r="N1608" s="142" t="s">
        <v>49</v>
      </c>
      <c r="P1608" s="143">
        <f>O1608*H1608</f>
        <v>0</v>
      </c>
      <c r="Q1608" s="143">
        <v>2.5999999999999998E-4</v>
      </c>
      <c r="R1608" s="143">
        <f>Q1608*H1608</f>
        <v>2.5999999999999999E-3</v>
      </c>
      <c r="S1608" s="143">
        <v>0</v>
      </c>
      <c r="T1608" s="144">
        <f>S1608*H1608</f>
        <v>0</v>
      </c>
      <c r="AR1608" s="145" t="s">
        <v>270</v>
      </c>
      <c r="AT1608" s="145" t="s">
        <v>172</v>
      </c>
      <c r="AU1608" s="145" t="s">
        <v>89</v>
      </c>
      <c r="AY1608" s="19" t="s">
        <v>169</v>
      </c>
      <c r="BE1608" s="146">
        <f>IF(N1608="základní",J1608,0)</f>
        <v>0</v>
      </c>
      <c r="BF1608" s="146">
        <f>IF(N1608="snížená",J1608,0)</f>
        <v>0</v>
      </c>
      <c r="BG1608" s="146">
        <f>IF(N1608="zákl. přenesená",J1608,0)</f>
        <v>0</v>
      </c>
      <c r="BH1608" s="146">
        <f>IF(N1608="sníž. přenesená",J1608,0)</f>
        <v>0</v>
      </c>
      <c r="BI1608" s="146">
        <f>IF(N1608="nulová",J1608,0)</f>
        <v>0</v>
      </c>
      <c r="BJ1608" s="19" t="s">
        <v>83</v>
      </c>
      <c r="BK1608" s="146">
        <f>ROUND(I1608*H1608,2)</f>
        <v>0</v>
      </c>
      <c r="BL1608" s="19" t="s">
        <v>270</v>
      </c>
      <c r="BM1608" s="145" t="s">
        <v>2214</v>
      </c>
    </row>
    <row r="1609" spans="2:65" s="1" customFormat="1" ht="11">
      <c r="B1609" s="35"/>
      <c r="D1609" s="168" t="s">
        <v>206</v>
      </c>
      <c r="F1609" s="169" t="s">
        <v>2215</v>
      </c>
      <c r="I1609" s="170"/>
      <c r="L1609" s="35"/>
      <c r="M1609" s="171"/>
      <c r="T1609" s="56"/>
      <c r="AT1609" s="19" t="s">
        <v>206</v>
      </c>
      <c r="AU1609" s="19" t="s">
        <v>89</v>
      </c>
    </row>
    <row r="1610" spans="2:65" s="1" customFormat="1" ht="24.25" customHeight="1">
      <c r="B1610" s="35"/>
      <c r="C1610" s="172" t="s">
        <v>2216</v>
      </c>
      <c r="D1610" s="172" t="s">
        <v>288</v>
      </c>
      <c r="E1610" s="173" t="s">
        <v>2217</v>
      </c>
      <c r="F1610" s="174" t="s">
        <v>2218</v>
      </c>
      <c r="G1610" s="175" t="s">
        <v>422</v>
      </c>
      <c r="H1610" s="176">
        <v>10</v>
      </c>
      <c r="I1610" s="177"/>
      <c r="J1610" s="178">
        <f>ROUND(I1610*H1610,2)</f>
        <v>0</v>
      </c>
      <c r="K1610" s="174" t="s">
        <v>204</v>
      </c>
      <c r="L1610" s="179"/>
      <c r="M1610" s="180" t="s">
        <v>34</v>
      </c>
      <c r="N1610" s="181" t="s">
        <v>49</v>
      </c>
      <c r="P1610" s="143">
        <f>O1610*H1610</f>
        <v>0</v>
      </c>
      <c r="Q1610" s="143">
        <v>5.5019999999999999E-2</v>
      </c>
      <c r="R1610" s="143">
        <f>Q1610*H1610</f>
        <v>0.55020000000000002</v>
      </c>
      <c r="S1610" s="143">
        <v>0</v>
      </c>
      <c r="T1610" s="144">
        <f>S1610*H1610</f>
        <v>0</v>
      </c>
      <c r="AR1610" s="145" t="s">
        <v>381</v>
      </c>
      <c r="AT1610" s="145" t="s">
        <v>288</v>
      </c>
      <c r="AU1610" s="145" t="s">
        <v>89</v>
      </c>
      <c r="AY1610" s="19" t="s">
        <v>169</v>
      </c>
      <c r="BE1610" s="146">
        <f>IF(N1610="základní",J1610,0)</f>
        <v>0</v>
      </c>
      <c r="BF1610" s="146">
        <f>IF(N1610="snížená",J1610,0)</f>
        <v>0</v>
      </c>
      <c r="BG1610" s="146">
        <f>IF(N1610="zákl. přenesená",J1610,0)</f>
        <v>0</v>
      </c>
      <c r="BH1610" s="146">
        <f>IF(N1610="sníž. přenesená",J1610,0)</f>
        <v>0</v>
      </c>
      <c r="BI1610" s="146">
        <f>IF(N1610="nulová",J1610,0)</f>
        <v>0</v>
      </c>
      <c r="BJ1610" s="19" t="s">
        <v>83</v>
      </c>
      <c r="BK1610" s="146">
        <f>ROUND(I1610*H1610,2)</f>
        <v>0</v>
      </c>
      <c r="BL1610" s="19" t="s">
        <v>270</v>
      </c>
      <c r="BM1610" s="145" t="s">
        <v>2219</v>
      </c>
    </row>
    <row r="1611" spans="2:65" s="13" customFormat="1" ht="12">
      <c r="B1611" s="154"/>
      <c r="D1611" s="148" t="s">
        <v>179</v>
      </c>
      <c r="E1611" s="155" t="s">
        <v>34</v>
      </c>
      <c r="F1611" s="156" t="s">
        <v>2220</v>
      </c>
      <c r="H1611" s="157">
        <v>10</v>
      </c>
      <c r="I1611" s="158"/>
      <c r="L1611" s="154"/>
      <c r="M1611" s="159"/>
      <c r="T1611" s="160"/>
      <c r="AT1611" s="155" t="s">
        <v>179</v>
      </c>
      <c r="AU1611" s="155" t="s">
        <v>89</v>
      </c>
      <c r="AV1611" s="13" t="s">
        <v>89</v>
      </c>
      <c r="AW1611" s="13" t="s">
        <v>39</v>
      </c>
      <c r="AX1611" s="13" t="s">
        <v>83</v>
      </c>
      <c r="AY1611" s="155" t="s">
        <v>169</v>
      </c>
    </row>
    <row r="1612" spans="2:65" s="1" customFormat="1" ht="55.5" customHeight="1">
      <c r="B1612" s="35"/>
      <c r="C1612" s="134" t="s">
        <v>2221</v>
      </c>
      <c r="D1612" s="134" t="s">
        <v>172</v>
      </c>
      <c r="E1612" s="135" t="s">
        <v>2222</v>
      </c>
      <c r="F1612" s="136" t="s">
        <v>2223</v>
      </c>
      <c r="G1612" s="137" t="s">
        <v>422</v>
      </c>
      <c r="H1612" s="138">
        <v>4</v>
      </c>
      <c r="I1612" s="139"/>
      <c r="J1612" s="140">
        <f>ROUND(I1612*H1612,2)</f>
        <v>0</v>
      </c>
      <c r="K1612" s="136" t="s">
        <v>204</v>
      </c>
      <c r="L1612" s="35"/>
      <c r="M1612" s="141" t="s">
        <v>34</v>
      </c>
      <c r="N1612" s="142" t="s">
        <v>49</v>
      </c>
      <c r="P1612" s="143">
        <f>O1612*H1612</f>
        <v>0</v>
      </c>
      <c r="Q1612" s="143">
        <v>2.7E-4</v>
      </c>
      <c r="R1612" s="143">
        <f>Q1612*H1612</f>
        <v>1.08E-3</v>
      </c>
      <c r="S1612" s="143">
        <v>0</v>
      </c>
      <c r="T1612" s="144">
        <f>S1612*H1612</f>
        <v>0</v>
      </c>
      <c r="AR1612" s="145" t="s">
        <v>270</v>
      </c>
      <c r="AT1612" s="145" t="s">
        <v>172</v>
      </c>
      <c r="AU1612" s="145" t="s">
        <v>89</v>
      </c>
      <c r="AY1612" s="19" t="s">
        <v>169</v>
      </c>
      <c r="BE1612" s="146">
        <f>IF(N1612="základní",J1612,0)</f>
        <v>0</v>
      </c>
      <c r="BF1612" s="146">
        <f>IF(N1612="snížená",J1612,0)</f>
        <v>0</v>
      </c>
      <c r="BG1612" s="146">
        <f>IF(N1612="zákl. přenesená",J1612,0)</f>
        <v>0</v>
      </c>
      <c r="BH1612" s="146">
        <f>IF(N1612="sníž. přenesená",J1612,0)</f>
        <v>0</v>
      </c>
      <c r="BI1612" s="146">
        <f>IF(N1612="nulová",J1612,0)</f>
        <v>0</v>
      </c>
      <c r="BJ1612" s="19" t="s">
        <v>83</v>
      </c>
      <c r="BK1612" s="146">
        <f>ROUND(I1612*H1612,2)</f>
        <v>0</v>
      </c>
      <c r="BL1612" s="19" t="s">
        <v>270</v>
      </c>
      <c r="BM1612" s="145" t="s">
        <v>2224</v>
      </c>
    </row>
    <row r="1613" spans="2:65" s="1" customFormat="1" ht="11">
      <c r="B1613" s="35"/>
      <c r="D1613" s="168" t="s">
        <v>206</v>
      </c>
      <c r="F1613" s="169" t="s">
        <v>2225</v>
      </c>
      <c r="I1613" s="170"/>
      <c r="L1613" s="35"/>
      <c r="M1613" s="171"/>
      <c r="T1613" s="56"/>
      <c r="AT1613" s="19" t="s">
        <v>206</v>
      </c>
      <c r="AU1613" s="19" t="s">
        <v>89</v>
      </c>
    </row>
    <row r="1614" spans="2:65" s="1" customFormat="1" ht="24.25" customHeight="1">
      <c r="B1614" s="35"/>
      <c r="C1614" s="172" t="s">
        <v>2226</v>
      </c>
      <c r="D1614" s="172" t="s">
        <v>288</v>
      </c>
      <c r="E1614" s="173" t="s">
        <v>2227</v>
      </c>
      <c r="F1614" s="174" t="s">
        <v>2228</v>
      </c>
      <c r="G1614" s="175" t="s">
        <v>422</v>
      </c>
      <c r="H1614" s="176">
        <v>4</v>
      </c>
      <c r="I1614" s="177"/>
      <c r="J1614" s="178">
        <f>ROUND(I1614*H1614,2)</f>
        <v>0</v>
      </c>
      <c r="K1614" s="174" t="s">
        <v>204</v>
      </c>
      <c r="L1614" s="179"/>
      <c r="M1614" s="180" t="s">
        <v>34</v>
      </c>
      <c r="N1614" s="181" t="s">
        <v>49</v>
      </c>
      <c r="P1614" s="143">
        <f>O1614*H1614</f>
        <v>0</v>
      </c>
      <c r="Q1614" s="143">
        <v>3.5499999999999997E-2</v>
      </c>
      <c r="R1614" s="143">
        <f>Q1614*H1614</f>
        <v>0.14199999999999999</v>
      </c>
      <c r="S1614" s="143">
        <v>0</v>
      </c>
      <c r="T1614" s="144">
        <f>S1614*H1614</f>
        <v>0</v>
      </c>
      <c r="AR1614" s="145" t="s">
        <v>381</v>
      </c>
      <c r="AT1614" s="145" t="s">
        <v>288</v>
      </c>
      <c r="AU1614" s="145" t="s">
        <v>89</v>
      </c>
      <c r="AY1614" s="19" t="s">
        <v>169</v>
      </c>
      <c r="BE1614" s="146">
        <f>IF(N1614="základní",J1614,0)</f>
        <v>0</v>
      </c>
      <c r="BF1614" s="146">
        <f>IF(N1614="snížená",J1614,0)</f>
        <v>0</v>
      </c>
      <c r="BG1614" s="146">
        <f>IF(N1614="zákl. přenesená",J1614,0)</f>
        <v>0</v>
      </c>
      <c r="BH1614" s="146">
        <f>IF(N1614="sníž. přenesená",J1614,0)</f>
        <v>0</v>
      </c>
      <c r="BI1614" s="146">
        <f>IF(N1614="nulová",J1614,0)</f>
        <v>0</v>
      </c>
      <c r="BJ1614" s="19" t="s">
        <v>83</v>
      </c>
      <c r="BK1614" s="146">
        <f>ROUND(I1614*H1614,2)</f>
        <v>0</v>
      </c>
      <c r="BL1614" s="19" t="s">
        <v>270</v>
      </c>
      <c r="BM1614" s="145" t="s">
        <v>2229</v>
      </c>
    </row>
    <row r="1615" spans="2:65" s="13" customFormat="1" ht="12">
      <c r="B1615" s="154"/>
      <c r="D1615" s="148" t="s">
        <v>179</v>
      </c>
      <c r="E1615" s="155" t="s">
        <v>34</v>
      </c>
      <c r="F1615" s="156" t="s">
        <v>2230</v>
      </c>
      <c r="H1615" s="157">
        <v>3</v>
      </c>
      <c r="I1615" s="158"/>
      <c r="L1615" s="154"/>
      <c r="M1615" s="159"/>
      <c r="T1615" s="160"/>
      <c r="AT1615" s="155" t="s">
        <v>179</v>
      </c>
      <c r="AU1615" s="155" t="s">
        <v>89</v>
      </c>
      <c r="AV1615" s="13" t="s">
        <v>89</v>
      </c>
      <c r="AW1615" s="13" t="s">
        <v>39</v>
      </c>
      <c r="AX1615" s="13" t="s">
        <v>78</v>
      </c>
      <c r="AY1615" s="155" t="s">
        <v>169</v>
      </c>
    </row>
    <row r="1616" spans="2:65" s="13" customFormat="1" ht="12">
      <c r="B1616" s="154"/>
      <c r="D1616" s="148" t="s">
        <v>179</v>
      </c>
      <c r="E1616" s="155" t="s">
        <v>34</v>
      </c>
      <c r="F1616" s="156" t="s">
        <v>2231</v>
      </c>
      <c r="H1616" s="157">
        <v>1</v>
      </c>
      <c r="I1616" s="158"/>
      <c r="L1616" s="154"/>
      <c r="M1616" s="159"/>
      <c r="T1616" s="160"/>
      <c r="AT1616" s="155" t="s">
        <v>179</v>
      </c>
      <c r="AU1616" s="155" t="s">
        <v>89</v>
      </c>
      <c r="AV1616" s="13" t="s">
        <v>89</v>
      </c>
      <c r="AW1616" s="13" t="s">
        <v>39</v>
      </c>
      <c r="AX1616" s="13" t="s">
        <v>78</v>
      </c>
      <c r="AY1616" s="155" t="s">
        <v>169</v>
      </c>
    </row>
    <row r="1617" spans="2:65" s="14" customFormat="1" ht="12">
      <c r="B1617" s="161"/>
      <c r="D1617" s="148" t="s">
        <v>179</v>
      </c>
      <c r="E1617" s="162" t="s">
        <v>34</v>
      </c>
      <c r="F1617" s="163" t="s">
        <v>195</v>
      </c>
      <c r="H1617" s="164">
        <v>4</v>
      </c>
      <c r="I1617" s="165"/>
      <c r="L1617" s="161"/>
      <c r="M1617" s="166"/>
      <c r="T1617" s="167"/>
      <c r="AT1617" s="162" t="s">
        <v>179</v>
      </c>
      <c r="AU1617" s="162" t="s">
        <v>89</v>
      </c>
      <c r="AV1617" s="14" t="s">
        <v>177</v>
      </c>
      <c r="AW1617" s="14" t="s">
        <v>39</v>
      </c>
      <c r="AX1617" s="14" t="s">
        <v>83</v>
      </c>
      <c r="AY1617" s="162" t="s">
        <v>169</v>
      </c>
    </row>
    <row r="1618" spans="2:65" s="1" customFormat="1" ht="33" customHeight="1">
      <c r="B1618" s="35"/>
      <c r="C1618" s="134" t="s">
        <v>2232</v>
      </c>
      <c r="D1618" s="134" t="s">
        <v>172</v>
      </c>
      <c r="E1618" s="135" t="s">
        <v>2233</v>
      </c>
      <c r="F1618" s="136" t="s">
        <v>2234</v>
      </c>
      <c r="G1618" s="137" t="s">
        <v>434</v>
      </c>
      <c r="H1618" s="138">
        <v>2.5</v>
      </c>
      <c r="I1618" s="139"/>
      <c r="J1618" s="140">
        <f>ROUND(I1618*H1618,2)</f>
        <v>0</v>
      </c>
      <c r="K1618" s="136" t="s">
        <v>204</v>
      </c>
      <c r="L1618" s="35"/>
      <c r="M1618" s="141" t="s">
        <v>34</v>
      </c>
      <c r="N1618" s="142" t="s">
        <v>49</v>
      </c>
      <c r="P1618" s="143">
        <f>O1618*H1618</f>
        <v>0</v>
      </c>
      <c r="Q1618" s="143">
        <v>0</v>
      </c>
      <c r="R1618" s="143">
        <f>Q1618*H1618</f>
        <v>0</v>
      </c>
      <c r="S1618" s="143">
        <v>0</v>
      </c>
      <c r="T1618" s="144">
        <f>S1618*H1618</f>
        <v>0</v>
      </c>
      <c r="AR1618" s="145" t="s">
        <v>270</v>
      </c>
      <c r="AT1618" s="145" t="s">
        <v>172</v>
      </c>
      <c r="AU1618" s="145" t="s">
        <v>89</v>
      </c>
      <c r="AY1618" s="19" t="s">
        <v>169</v>
      </c>
      <c r="BE1618" s="146">
        <f>IF(N1618="základní",J1618,0)</f>
        <v>0</v>
      </c>
      <c r="BF1618" s="146">
        <f>IF(N1618="snížená",J1618,0)</f>
        <v>0</v>
      </c>
      <c r="BG1618" s="146">
        <f>IF(N1618="zákl. přenesená",J1618,0)</f>
        <v>0</v>
      </c>
      <c r="BH1618" s="146">
        <f>IF(N1618="sníž. přenesená",J1618,0)</f>
        <v>0</v>
      </c>
      <c r="BI1618" s="146">
        <f>IF(N1618="nulová",J1618,0)</f>
        <v>0</v>
      </c>
      <c r="BJ1618" s="19" t="s">
        <v>83</v>
      </c>
      <c r="BK1618" s="146">
        <f>ROUND(I1618*H1618,2)</f>
        <v>0</v>
      </c>
      <c r="BL1618" s="19" t="s">
        <v>270</v>
      </c>
      <c r="BM1618" s="145" t="s">
        <v>2235</v>
      </c>
    </row>
    <row r="1619" spans="2:65" s="1" customFormat="1" ht="11">
      <c r="B1619" s="35"/>
      <c r="D1619" s="168" t="s">
        <v>206</v>
      </c>
      <c r="F1619" s="169" t="s">
        <v>2236</v>
      </c>
      <c r="I1619" s="170"/>
      <c r="L1619" s="35"/>
      <c r="M1619" s="171"/>
      <c r="T1619" s="56"/>
      <c r="AT1619" s="19" t="s">
        <v>206</v>
      </c>
      <c r="AU1619" s="19" t="s">
        <v>89</v>
      </c>
    </row>
    <row r="1620" spans="2:65" s="13" customFormat="1" ht="12">
      <c r="B1620" s="154"/>
      <c r="D1620" s="148" t="s">
        <v>179</v>
      </c>
      <c r="E1620" s="155" t="s">
        <v>34</v>
      </c>
      <c r="F1620" s="156" t="s">
        <v>2237</v>
      </c>
      <c r="H1620" s="157">
        <v>2.5</v>
      </c>
      <c r="I1620" s="158"/>
      <c r="L1620" s="154"/>
      <c r="M1620" s="159"/>
      <c r="T1620" s="160"/>
      <c r="AT1620" s="155" t="s">
        <v>179</v>
      </c>
      <c r="AU1620" s="155" t="s">
        <v>89</v>
      </c>
      <c r="AV1620" s="13" t="s">
        <v>89</v>
      </c>
      <c r="AW1620" s="13" t="s">
        <v>39</v>
      </c>
      <c r="AX1620" s="13" t="s">
        <v>78</v>
      </c>
      <c r="AY1620" s="155" t="s">
        <v>169</v>
      </c>
    </row>
    <row r="1621" spans="2:65" s="14" customFormat="1" ht="12">
      <c r="B1621" s="161"/>
      <c r="D1621" s="148" t="s">
        <v>179</v>
      </c>
      <c r="E1621" s="162" t="s">
        <v>34</v>
      </c>
      <c r="F1621" s="163" t="s">
        <v>195</v>
      </c>
      <c r="H1621" s="164">
        <v>2.5</v>
      </c>
      <c r="I1621" s="165"/>
      <c r="L1621" s="161"/>
      <c r="M1621" s="166"/>
      <c r="T1621" s="167"/>
      <c r="AT1621" s="162" t="s">
        <v>179</v>
      </c>
      <c r="AU1621" s="162" t="s">
        <v>89</v>
      </c>
      <c r="AV1621" s="14" t="s">
        <v>177</v>
      </c>
      <c r="AW1621" s="14" t="s">
        <v>39</v>
      </c>
      <c r="AX1621" s="14" t="s">
        <v>83</v>
      </c>
      <c r="AY1621" s="162" t="s">
        <v>169</v>
      </c>
    </row>
    <row r="1622" spans="2:65" s="1" customFormat="1" ht="16.5" customHeight="1">
      <c r="B1622" s="35"/>
      <c r="C1622" s="172" t="s">
        <v>2238</v>
      </c>
      <c r="D1622" s="172" t="s">
        <v>288</v>
      </c>
      <c r="E1622" s="173" t="s">
        <v>2239</v>
      </c>
      <c r="F1622" s="174" t="s">
        <v>2240</v>
      </c>
      <c r="G1622" s="175" t="s">
        <v>434</v>
      </c>
      <c r="H1622" s="176">
        <v>2.75</v>
      </c>
      <c r="I1622" s="177"/>
      <c r="J1622" s="178">
        <f>ROUND(I1622*H1622,2)</f>
        <v>0</v>
      </c>
      <c r="K1622" s="174" t="s">
        <v>2241</v>
      </c>
      <c r="L1622" s="179"/>
      <c r="M1622" s="180" t="s">
        <v>34</v>
      </c>
      <c r="N1622" s="181" t="s">
        <v>49</v>
      </c>
      <c r="P1622" s="143">
        <f>O1622*H1622</f>
        <v>0</v>
      </c>
      <c r="Q1622" s="143">
        <v>7.0000000000000001E-3</v>
      </c>
      <c r="R1622" s="143">
        <f>Q1622*H1622</f>
        <v>1.925E-2</v>
      </c>
      <c r="S1622" s="143">
        <v>0</v>
      </c>
      <c r="T1622" s="144">
        <f>S1622*H1622</f>
        <v>0</v>
      </c>
      <c r="AR1622" s="145" t="s">
        <v>381</v>
      </c>
      <c r="AT1622" s="145" t="s">
        <v>288</v>
      </c>
      <c r="AU1622" s="145" t="s">
        <v>89</v>
      </c>
      <c r="AY1622" s="19" t="s">
        <v>169</v>
      </c>
      <c r="BE1622" s="146">
        <f>IF(N1622="základní",J1622,0)</f>
        <v>0</v>
      </c>
      <c r="BF1622" s="146">
        <f>IF(N1622="snížená",J1622,0)</f>
        <v>0</v>
      </c>
      <c r="BG1622" s="146">
        <f>IF(N1622="zákl. přenesená",J1622,0)</f>
        <v>0</v>
      </c>
      <c r="BH1622" s="146">
        <f>IF(N1622="sníž. přenesená",J1622,0)</f>
        <v>0</v>
      </c>
      <c r="BI1622" s="146">
        <f>IF(N1622="nulová",J1622,0)</f>
        <v>0</v>
      </c>
      <c r="BJ1622" s="19" t="s">
        <v>83</v>
      </c>
      <c r="BK1622" s="146">
        <f>ROUND(I1622*H1622,2)</f>
        <v>0</v>
      </c>
      <c r="BL1622" s="19" t="s">
        <v>270</v>
      </c>
      <c r="BM1622" s="145" t="s">
        <v>2242</v>
      </c>
    </row>
    <row r="1623" spans="2:65" s="13" customFormat="1" ht="12">
      <c r="B1623" s="154"/>
      <c r="D1623" s="148" t="s">
        <v>179</v>
      </c>
      <c r="E1623" s="155" t="s">
        <v>34</v>
      </c>
      <c r="F1623" s="156" t="s">
        <v>2243</v>
      </c>
      <c r="H1623" s="157">
        <v>2.75</v>
      </c>
      <c r="I1623" s="158"/>
      <c r="L1623" s="154"/>
      <c r="M1623" s="159"/>
      <c r="T1623" s="160"/>
      <c r="AT1623" s="155" t="s">
        <v>179</v>
      </c>
      <c r="AU1623" s="155" t="s">
        <v>89</v>
      </c>
      <c r="AV1623" s="13" t="s">
        <v>89</v>
      </c>
      <c r="AW1623" s="13" t="s">
        <v>39</v>
      </c>
      <c r="AX1623" s="13" t="s">
        <v>83</v>
      </c>
      <c r="AY1623" s="155" t="s">
        <v>169</v>
      </c>
    </row>
    <row r="1624" spans="2:65" s="12" customFormat="1" ht="12">
      <c r="B1624" s="147"/>
      <c r="D1624" s="148" t="s">
        <v>179</v>
      </c>
      <c r="E1624" s="149" t="s">
        <v>34</v>
      </c>
      <c r="F1624" s="150" t="s">
        <v>2244</v>
      </c>
      <c r="H1624" s="149" t="s">
        <v>34</v>
      </c>
      <c r="I1624" s="151"/>
      <c r="L1624" s="147"/>
      <c r="M1624" s="152"/>
      <c r="T1624" s="153"/>
      <c r="AT1624" s="149" t="s">
        <v>179</v>
      </c>
      <c r="AU1624" s="149" t="s">
        <v>89</v>
      </c>
      <c r="AV1624" s="12" t="s">
        <v>83</v>
      </c>
      <c r="AW1624" s="12" t="s">
        <v>39</v>
      </c>
      <c r="AX1624" s="12" t="s">
        <v>78</v>
      </c>
      <c r="AY1624" s="149" t="s">
        <v>169</v>
      </c>
    </row>
    <row r="1625" spans="2:65" s="1" customFormat="1" ht="16.5" customHeight="1">
      <c r="B1625" s="35"/>
      <c r="C1625" s="134" t="s">
        <v>2245</v>
      </c>
      <c r="D1625" s="134" t="s">
        <v>172</v>
      </c>
      <c r="E1625" s="135" t="s">
        <v>2246</v>
      </c>
      <c r="F1625" s="136" t="s">
        <v>2247</v>
      </c>
      <c r="G1625" s="137" t="s">
        <v>434</v>
      </c>
      <c r="H1625" s="138">
        <v>12.707000000000001</v>
      </c>
      <c r="I1625" s="139"/>
      <c r="J1625" s="140">
        <f>ROUND(I1625*H1625,2)</f>
        <v>0</v>
      </c>
      <c r="K1625" s="136" t="s">
        <v>621</v>
      </c>
      <c r="L1625" s="35"/>
      <c r="M1625" s="141" t="s">
        <v>34</v>
      </c>
      <c r="N1625" s="142" t="s">
        <v>49</v>
      </c>
      <c r="P1625" s="143">
        <f>O1625*H1625</f>
        <v>0</v>
      </c>
      <c r="Q1625" s="143">
        <v>0</v>
      </c>
      <c r="R1625" s="143">
        <f>Q1625*H1625</f>
        <v>0</v>
      </c>
      <c r="S1625" s="143">
        <v>0</v>
      </c>
      <c r="T1625" s="144">
        <f>S1625*H1625</f>
        <v>0</v>
      </c>
      <c r="AR1625" s="145" t="s">
        <v>270</v>
      </c>
      <c r="AT1625" s="145" t="s">
        <v>172</v>
      </c>
      <c r="AU1625" s="145" t="s">
        <v>89</v>
      </c>
      <c r="AY1625" s="19" t="s">
        <v>169</v>
      </c>
      <c r="BE1625" s="146">
        <f>IF(N1625="základní",J1625,0)</f>
        <v>0</v>
      </c>
      <c r="BF1625" s="146">
        <f>IF(N1625="snížená",J1625,0)</f>
        <v>0</v>
      </c>
      <c r="BG1625" s="146">
        <f>IF(N1625="zákl. přenesená",J1625,0)</f>
        <v>0</v>
      </c>
      <c r="BH1625" s="146">
        <f>IF(N1625="sníž. přenesená",J1625,0)</f>
        <v>0</v>
      </c>
      <c r="BI1625" s="146">
        <f>IF(N1625="nulová",J1625,0)</f>
        <v>0</v>
      </c>
      <c r="BJ1625" s="19" t="s">
        <v>83</v>
      </c>
      <c r="BK1625" s="146">
        <f>ROUND(I1625*H1625,2)</f>
        <v>0</v>
      </c>
      <c r="BL1625" s="19" t="s">
        <v>270</v>
      </c>
      <c r="BM1625" s="145" t="s">
        <v>2248</v>
      </c>
    </row>
    <row r="1626" spans="2:65" s="13" customFormat="1" ht="12">
      <c r="B1626" s="154"/>
      <c r="D1626" s="148" t="s">
        <v>179</v>
      </c>
      <c r="E1626" s="155" t="s">
        <v>34</v>
      </c>
      <c r="F1626" s="156" t="s">
        <v>2249</v>
      </c>
      <c r="H1626" s="157">
        <v>12.707000000000001</v>
      </c>
      <c r="I1626" s="158"/>
      <c r="L1626" s="154"/>
      <c r="M1626" s="159"/>
      <c r="T1626" s="160"/>
      <c r="AT1626" s="155" t="s">
        <v>179</v>
      </c>
      <c r="AU1626" s="155" t="s">
        <v>89</v>
      </c>
      <c r="AV1626" s="13" t="s">
        <v>89</v>
      </c>
      <c r="AW1626" s="13" t="s">
        <v>39</v>
      </c>
      <c r="AX1626" s="13" t="s">
        <v>78</v>
      </c>
      <c r="AY1626" s="155" t="s">
        <v>169</v>
      </c>
    </row>
    <row r="1627" spans="2:65" s="14" customFormat="1" ht="12">
      <c r="B1627" s="161"/>
      <c r="D1627" s="148" t="s">
        <v>179</v>
      </c>
      <c r="E1627" s="162" t="s">
        <v>34</v>
      </c>
      <c r="F1627" s="163" t="s">
        <v>195</v>
      </c>
      <c r="H1627" s="164">
        <v>12.707000000000001</v>
      </c>
      <c r="I1627" s="165"/>
      <c r="L1627" s="161"/>
      <c r="M1627" s="166"/>
      <c r="T1627" s="167"/>
      <c r="AT1627" s="162" t="s">
        <v>179</v>
      </c>
      <c r="AU1627" s="162" t="s">
        <v>89</v>
      </c>
      <c r="AV1627" s="14" t="s">
        <v>177</v>
      </c>
      <c r="AW1627" s="14" t="s">
        <v>39</v>
      </c>
      <c r="AX1627" s="14" t="s">
        <v>83</v>
      </c>
      <c r="AY1627" s="162" t="s">
        <v>169</v>
      </c>
    </row>
    <row r="1628" spans="2:65" s="1" customFormat="1" ht="24.25" customHeight="1">
      <c r="B1628" s="35"/>
      <c r="C1628" s="134" t="s">
        <v>2250</v>
      </c>
      <c r="D1628" s="134" t="s">
        <v>172</v>
      </c>
      <c r="E1628" s="135" t="s">
        <v>2251</v>
      </c>
      <c r="F1628" s="136" t="s">
        <v>2252</v>
      </c>
      <c r="G1628" s="137" t="s">
        <v>620</v>
      </c>
      <c r="H1628" s="138">
        <v>3</v>
      </c>
      <c r="I1628" s="139"/>
      <c r="J1628" s="140">
        <f>ROUND(I1628*H1628,2)</f>
        <v>0</v>
      </c>
      <c r="K1628" s="136" t="s">
        <v>621</v>
      </c>
      <c r="L1628" s="35"/>
      <c r="M1628" s="141" t="s">
        <v>34</v>
      </c>
      <c r="N1628" s="142" t="s">
        <v>49</v>
      </c>
      <c r="P1628" s="143">
        <f>O1628*H1628</f>
        <v>0</v>
      </c>
      <c r="Q1628" s="143">
        <v>0</v>
      </c>
      <c r="R1628" s="143">
        <f>Q1628*H1628</f>
        <v>0</v>
      </c>
      <c r="S1628" s="143">
        <v>0</v>
      </c>
      <c r="T1628" s="144">
        <f>S1628*H1628</f>
        <v>0</v>
      </c>
      <c r="AR1628" s="145" t="s">
        <v>270</v>
      </c>
      <c r="AT1628" s="145" t="s">
        <v>172</v>
      </c>
      <c r="AU1628" s="145" t="s">
        <v>89</v>
      </c>
      <c r="AY1628" s="19" t="s">
        <v>169</v>
      </c>
      <c r="BE1628" s="146">
        <f>IF(N1628="základní",J1628,0)</f>
        <v>0</v>
      </c>
      <c r="BF1628" s="146">
        <f>IF(N1628="snížená",J1628,0)</f>
        <v>0</v>
      </c>
      <c r="BG1628" s="146">
        <f>IF(N1628="zákl. přenesená",J1628,0)</f>
        <v>0</v>
      </c>
      <c r="BH1628" s="146">
        <f>IF(N1628="sníž. přenesená",J1628,0)</f>
        <v>0</v>
      </c>
      <c r="BI1628" s="146">
        <f>IF(N1628="nulová",J1628,0)</f>
        <v>0</v>
      </c>
      <c r="BJ1628" s="19" t="s">
        <v>83</v>
      </c>
      <c r="BK1628" s="146">
        <f>ROUND(I1628*H1628,2)</f>
        <v>0</v>
      </c>
      <c r="BL1628" s="19" t="s">
        <v>270</v>
      </c>
      <c r="BM1628" s="145" t="s">
        <v>2253</v>
      </c>
    </row>
    <row r="1629" spans="2:65" s="12" customFormat="1" ht="12">
      <c r="B1629" s="147"/>
      <c r="D1629" s="148" t="s">
        <v>179</v>
      </c>
      <c r="E1629" s="149" t="s">
        <v>34</v>
      </c>
      <c r="F1629" s="150" t="s">
        <v>2254</v>
      </c>
      <c r="H1629" s="149" t="s">
        <v>34</v>
      </c>
      <c r="I1629" s="151"/>
      <c r="L1629" s="147"/>
      <c r="M1629" s="152"/>
      <c r="T1629" s="153"/>
      <c r="AT1629" s="149" t="s">
        <v>179</v>
      </c>
      <c r="AU1629" s="149" t="s">
        <v>89</v>
      </c>
      <c r="AV1629" s="12" t="s">
        <v>83</v>
      </c>
      <c r="AW1629" s="12" t="s">
        <v>39</v>
      </c>
      <c r="AX1629" s="12" t="s">
        <v>78</v>
      </c>
      <c r="AY1629" s="149" t="s">
        <v>169</v>
      </c>
    </row>
    <row r="1630" spans="2:65" s="12" customFormat="1" ht="24">
      <c r="B1630" s="147"/>
      <c r="D1630" s="148" t="s">
        <v>179</v>
      </c>
      <c r="E1630" s="149" t="s">
        <v>34</v>
      </c>
      <c r="F1630" s="150" t="s">
        <v>2255</v>
      </c>
      <c r="H1630" s="149" t="s">
        <v>34</v>
      </c>
      <c r="I1630" s="151"/>
      <c r="L1630" s="147"/>
      <c r="M1630" s="152"/>
      <c r="T1630" s="153"/>
      <c r="AT1630" s="149" t="s">
        <v>179</v>
      </c>
      <c r="AU1630" s="149" t="s">
        <v>89</v>
      </c>
      <c r="AV1630" s="12" t="s">
        <v>83</v>
      </c>
      <c r="AW1630" s="12" t="s">
        <v>39</v>
      </c>
      <c r="AX1630" s="12" t="s">
        <v>78</v>
      </c>
      <c r="AY1630" s="149" t="s">
        <v>169</v>
      </c>
    </row>
    <row r="1631" spans="2:65" s="12" customFormat="1" ht="12">
      <c r="B1631" s="147"/>
      <c r="D1631" s="148" t="s">
        <v>179</v>
      </c>
      <c r="E1631" s="149" t="s">
        <v>34</v>
      </c>
      <c r="F1631" s="150" t="s">
        <v>2256</v>
      </c>
      <c r="H1631" s="149" t="s">
        <v>34</v>
      </c>
      <c r="I1631" s="151"/>
      <c r="L1631" s="147"/>
      <c r="M1631" s="152"/>
      <c r="T1631" s="153"/>
      <c r="AT1631" s="149" t="s">
        <v>179</v>
      </c>
      <c r="AU1631" s="149" t="s">
        <v>89</v>
      </c>
      <c r="AV1631" s="12" t="s">
        <v>83</v>
      </c>
      <c r="AW1631" s="12" t="s">
        <v>39</v>
      </c>
      <c r="AX1631" s="12" t="s">
        <v>78</v>
      </c>
      <c r="AY1631" s="149" t="s">
        <v>169</v>
      </c>
    </row>
    <row r="1632" spans="2:65" s="12" customFormat="1" ht="12">
      <c r="B1632" s="147"/>
      <c r="D1632" s="148" t="s">
        <v>179</v>
      </c>
      <c r="E1632" s="149" t="s">
        <v>34</v>
      </c>
      <c r="F1632" s="150" t="s">
        <v>2257</v>
      </c>
      <c r="H1632" s="149" t="s">
        <v>34</v>
      </c>
      <c r="I1632" s="151"/>
      <c r="L1632" s="147"/>
      <c r="M1632" s="152"/>
      <c r="T1632" s="153"/>
      <c r="AT1632" s="149" t="s">
        <v>179</v>
      </c>
      <c r="AU1632" s="149" t="s">
        <v>89</v>
      </c>
      <c r="AV1632" s="12" t="s">
        <v>83</v>
      </c>
      <c r="AW1632" s="12" t="s">
        <v>39</v>
      </c>
      <c r="AX1632" s="12" t="s">
        <v>78</v>
      </c>
      <c r="AY1632" s="149" t="s">
        <v>169</v>
      </c>
    </row>
    <row r="1633" spans="2:65" s="12" customFormat="1" ht="12">
      <c r="B1633" s="147"/>
      <c r="D1633" s="148" t="s">
        <v>179</v>
      </c>
      <c r="E1633" s="149" t="s">
        <v>34</v>
      </c>
      <c r="F1633" s="150" t="s">
        <v>2258</v>
      </c>
      <c r="H1633" s="149" t="s">
        <v>34</v>
      </c>
      <c r="I1633" s="151"/>
      <c r="L1633" s="147"/>
      <c r="M1633" s="152"/>
      <c r="T1633" s="153"/>
      <c r="AT1633" s="149" t="s">
        <v>179</v>
      </c>
      <c r="AU1633" s="149" t="s">
        <v>89</v>
      </c>
      <c r="AV1633" s="12" t="s">
        <v>83</v>
      </c>
      <c r="AW1633" s="12" t="s">
        <v>39</v>
      </c>
      <c r="AX1633" s="12" t="s">
        <v>78</v>
      </c>
      <c r="AY1633" s="149" t="s">
        <v>169</v>
      </c>
    </row>
    <row r="1634" spans="2:65" s="12" customFormat="1" ht="12">
      <c r="B1634" s="147"/>
      <c r="D1634" s="148" t="s">
        <v>179</v>
      </c>
      <c r="E1634" s="149" t="s">
        <v>34</v>
      </c>
      <c r="F1634" s="150" t="s">
        <v>2259</v>
      </c>
      <c r="H1634" s="149" t="s">
        <v>34</v>
      </c>
      <c r="I1634" s="151"/>
      <c r="L1634" s="147"/>
      <c r="M1634" s="152"/>
      <c r="T1634" s="153"/>
      <c r="AT1634" s="149" t="s">
        <v>179</v>
      </c>
      <c r="AU1634" s="149" t="s">
        <v>89</v>
      </c>
      <c r="AV1634" s="12" t="s">
        <v>83</v>
      </c>
      <c r="AW1634" s="12" t="s">
        <v>39</v>
      </c>
      <c r="AX1634" s="12" t="s">
        <v>78</v>
      </c>
      <c r="AY1634" s="149" t="s">
        <v>169</v>
      </c>
    </row>
    <row r="1635" spans="2:65" s="12" customFormat="1" ht="12">
      <c r="B1635" s="147"/>
      <c r="D1635" s="148" t="s">
        <v>179</v>
      </c>
      <c r="E1635" s="149" t="s">
        <v>34</v>
      </c>
      <c r="F1635" s="150" t="s">
        <v>2260</v>
      </c>
      <c r="H1635" s="149" t="s">
        <v>34</v>
      </c>
      <c r="I1635" s="151"/>
      <c r="L1635" s="147"/>
      <c r="M1635" s="152"/>
      <c r="T1635" s="153"/>
      <c r="AT1635" s="149" t="s">
        <v>179</v>
      </c>
      <c r="AU1635" s="149" t="s">
        <v>89</v>
      </c>
      <c r="AV1635" s="12" t="s">
        <v>83</v>
      </c>
      <c r="AW1635" s="12" t="s">
        <v>39</v>
      </c>
      <c r="AX1635" s="12" t="s">
        <v>78</v>
      </c>
      <c r="AY1635" s="149" t="s">
        <v>169</v>
      </c>
    </row>
    <row r="1636" spans="2:65" s="12" customFormat="1" ht="12">
      <c r="B1636" s="147"/>
      <c r="D1636" s="148" t="s">
        <v>179</v>
      </c>
      <c r="E1636" s="149" t="s">
        <v>34</v>
      </c>
      <c r="F1636" s="150" t="s">
        <v>2261</v>
      </c>
      <c r="H1636" s="149" t="s">
        <v>34</v>
      </c>
      <c r="I1636" s="151"/>
      <c r="L1636" s="147"/>
      <c r="M1636" s="152"/>
      <c r="T1636" s="153"/>
      <c r="AT1636" s="149" t="s">
        <v>179</v>
      </c>
      <c r="AU1636" s="149" t="s">
        <v>89</v>
      </c>
      <c r="AV1636" s="12" t="s">
        <v>83</v>
      </c>
      <c r="AW1636" s="12" t="s">
        <v>39</v>
      </c>
      <c r="AX1636" s="12" t="s">
        <v>78</v>
      </c>
      <c r="AY1636" s="149" t="s">
        <v>169</v>
      </c>
    </row>
    <row r="1637" spans="2:65" s="12" customFormat="1" ht="12">
      <c r="B1637" s="147"/>
      <c r="D1637" s="148" t="s">
        <v>179</v>
      </c>
      <c r="E1637" s="149" t="s">
        <v>34</v>
      </c>
      <c r="F1637" s="150" t="s">
        <v>2262</v>
      </c>
      <c r="H1637" s="149" t="s">
        <v>34</v>
      </c>
      <c r="I1637" s="151"/>
      <c r="L1637" s="147"/>
      <c r="M1637" s="152"/>
      <c r="T1637" s="153"/>
      <c r="AT1637" s="149" t="s">
        <v>179</v>
      </c>
      <c r="AU1637" s="149" t="s">
        <v>89</v>
      </c>
      <c r="AV1637" s="12" t="s">
        <v>83</v>
      </c>
      <c r="AW1637" s="12" t="s">
        <v>39</v>
      </c>
      <c r="AX1637" s="12" t="s">
        <v>78</v>
      </c>
      <c r="AY1637" s="149" t="s">
        <v>169</v>
      </c>
    </row>
    <row r="1638" spans="2:65" s="12" customFormat="1" ht="12">
      <c r="B1638" s="147"/>
      <c r="D1638" s="148" t="s">
        <v>179</v>
      </c>
      <c r="E1638" s="149" t="s">
        <v>34</v>
      </c>
      <c r="F1638" s="150" t="s">
        <v>2263</v>
      </c>
      <c r="H1638" s="149" t="s">
        <v>34</v>
      </c>
      <c r="I1638" s="151"/>
      <c r="L1638" s="147"/>
      <c r="M1638" s="152"/>
      <c r="T1638" s="153"/>
      <c r="AT1638" s="149" t="s">
        <v>179</v>
      </c>
      <c r="AU1638" s="149" t="s">
        <v>89</v>
      </c>
      <c r="AV1638" s="12" t="s">
        <v>83</v>
      </c>
      <c r="AW1638" s="12" t="s">
        <v>39</v>
      </c>
      <c r="AX1638" s="12" t="s">
        <v>78</v>
      </c>
      <c r="AY1638" s="149" t="s">
        <v>169</v>
      </c>
    </row>
    <row r="1639" spans="2:65" s="12" customFormat="1" ht="12">
      <c r="B1639" s="147"/>
      <c r="D1639" s="148" t="s">
        <v>179</v>
      </c>
      <c r="E1639" s="149" t="s">
        <v>34</v>
      </c>
      <c r="F1639" s="150" t="s">
        <v>2264</v>
      </c>
      <c r="H1639" s="149" t="s">
        <v>34</v>
      </c>
      <c r="I1639" s="151"/>
      <c r="L1639" s="147"/>
      <c r="M1639" s="152"/>
      <c r="T1639" s="153"/>
      <c r="AT1639" s="149" t="s">
        <v>179</v>
      </c>
      <c r="AU1639" s="149" t="s">
        <v>89</v>
      </c>
      <c r="AV1639" s="12" t="s">
        <v>83</v>
      </c>
      <c r="AW1639" s="12" t="s">
        <v>39</v>
      </c>
      <c r="AX1639" s="12" t="s">
        <v>78</v>
      </c>
      <c r="AY1639" s="149" t="s">
        <v>169</v>
      </c>
    </row>
    <row r="1640" spans="2:65" s="13" customFormat="1" ht="12">
      <c r="B1640" s="154"/>
      <c r="D1640" s="148" t="s">
        <v>179</v>
      </c>
      <c r="E1640" s="155" t="s">
        <v>34</v>
      </c>
      <c r="F1640" s="156" t="s">
        <v>2265</v>
      </c>
      <c r="H1640" s="157">
        <v>3</v>
      </c>
      <c r="I1640" s="158"/>
      <c r="L1640" s="154"/>
      <c r="M1640" s="159"/>
      <c r="T1640" s="160"/>
      <c r="AT1640" s="155" t="s">
        <v>179</v>
      </c>
      <c r="AU1640" s="155" t="s">
        <v>89</v>
      </c>
      <c r="AV1640" s="13" t="s">
        <v>89</v>
      </c>
      <c r="AW1640" s="13" t="s">
        <v>39</v>
      </c>
      <c r="AX1640" s="13" t="s">
        <v>83</v>
      </c>
      <c r="AY1640" s="155" t="s">
        <v>169</v>
      </c>
    </row>
    <row r="1641" spans="2:65" s="1" customFormat="1" ht="21.75" customHeight="1">
      <c r="B1641" s="35"/>
      <c r="C1641" s="134" t="s">
        <v>2266</v>
      </c>
      <c r="D1641" s="134" t="s">
        <v>172</v>
      </c>
      <c r="E1641" s="135" t="s">
        <v>2267</v>
      </c>
      <c r="F1641" s="136" t="s">
        <v>2268</v>
      </c>
      <c r="G1641" s="137" t="s">
        <v>620</v>
      </c>
      <c r="H1641" s="138">
        <v>1</v>
      </c>
      <c r="I1641" s="139"/>
      <c r="J1641" s="140">
        <f>ROUND(I1641*H1641,2)</f>
        <v>0</v>
      </c>
      <c r="K1641" s="136" t="s">
        <v>621</v>
      </c>
      <c r="L1641" s="35"/>
      <c r="M1641" s="141" t="s">
        <v>34</v>
      </c>
      <c r="N1641" s="142" t="s">
        <v>49</v>
      </c>
      <c r="P1641" s="143">
        <f>O1641*H1641</f>
        <v>0</v>
      </c>
      <c r="Q1641" s="143">
        <v>0</v>
      </c>
      <c r="R1641" s="143">
        <f>Q1641*H1641</f>
        <v>0</v>
      </c>
      <c r="S1641" s="143">
        <v>0</v>
      </c>
      <c r="T1641" s="144">
        <f>S1641*H1641</f>
        <v>0</v>
      </c>
      <c r="AR1641" s="145" t="s">
        <v>270</v>
      </c>
      <c r="AT1641" s="145" t="s">
        <v>172</v>
      </c>
      <c r="AU1641" s="145" t="s">
        <v>89</v>
      </c>
      <c r="AY1641" s="19" t="s">
        <v>169</v>
      </c>
      <c r="BE1641" s="146">
        <f>IF(N1641="základní",J1641,0)</f>
        <v>0</v>
      </c>
      <c r="BF1641" s="146">
        <f>IF(N1641="snížená",J1641,0)</f>
        <v>0</v>
      </c>
      <c r="BG1641" s="146">
        <f>IF(N1641="zákl. přenesená",J1641,0)</f>
        <v>0</v>
      </c>
      <c r="BH1641" s="146">
        <f>IF(N1641="sníž. přenesená",J1641,0)</f>
        <v>0</v>
      </c>
      <c r="BI1641" s="146">
        <f>IF(N1641="nulová",J1641,0)</f>
        <v>0</v>
      </c>
      <c r="BJ1641" s="19" t="s">
        <v>83</v>
      </c>
      <c r="BK1641" s="146">
        <f>ROUND(I1641*H1641,2)</f>
        <v>0</v>
      </c>
      <c r="BL1641" s="19" t="s">
        <v>270</v>
      </c>
      <c r="BM1641" s="145" t="s">
        <v>2269</v>
      </c>
    </row>
    <row r="1642" spans="2:65" s="12" customFormat="1" ht="12">
      <c r="B1642" s="147"/>
      <c r="D1642" s="148" t="s">
        <v>179</v>
      </c>
      <c r="E1642" s="149" t="s">
        <v>34</v>
      </c>
      <c r="F1642" s="150" t="s">
        <v>2270</v>
      </c>
      <c r="H1642" s="149" t="s">
        <v>34</v>
      </c>
      <c r="I1642" s="151"/>
      <c r="L1642" s="147"/>
      <c r="M1642" s="152"/>
      <c r="T1642" s="153"/>
      <c r="AT1642" s="149" t="s">
        <v>179</v>
      </c>
      <c r="AU1642" s="149" t="s">
        <v>89</v>
      </c>
      <c r="AV1642" s="12" t="s">
        <v>83</v>
      </c>
      <c r="AW1642" s="12" t="s">
        <v>39</v>
      </c>
      <c r="AX1642" s="12" t="s">
        <v>78</v>
      </c>
      <c r="AY1642" s="149" t="s">
        <v>169</v>
      </c>
    </row>
    <row r="1643" spans="2:65" s="12" customFormat="1" ht="12">
      <c r="B1643" s="147"/>
      <c r="D1643" s="148" t="s">
        <v>179</v>
      </c>
      <c r="E1643" s="149" t="s">
        <v>34</v>
      </c>
      <c r="F1643" s="150" t="s">
        <v>2271</v>
      </c>
      <c r="H1643" s="149" t="s">
        <v>34</v>
      </c>
      <c r="I1643" s="151"/>
      <c r="L1643" s="147"/>
      <c r="M1643" s="152"/>
      <c r="T1643" s="153"/>
      <c r="AT1643" s="149" t="s">
        <v>179</v>
      </c>
      <c r="AU1643" s="149" t="s">
        <v>89</v>
      </c>
      <c r="AV1643" s="12" t="s">
        <v>83</v>
      </c>
      <c r="AW1643" s="12" t="s">
        <v>39</v>
      </c>
      <c r="AX1643" s="12" t="s">
        <v>78</v>
      </c>
      <c r="AY1643" s="149" t="s">
        <v>169</v>
      </c>
    </row>
    <row r="1644" spans="2:65" s="12" customFormat="1" ht="24">
      <c r="B1644" s="147"/>
      <c r="D1644" s="148" t="s">
        <v>179</v>
      </c>
      <c r="E1644" s="149" t="s">
        <v>34</v>
      </c>
      <c r="F1644" s="150" t="s">
        <v>2255</v>
      </c>
      <c r="H1644" s="149" t="s">
        <v>34</v>
      </c>
      <c r="I1644" s="151"/>
      <c r="L1644" s="147"/>
      <c r="M1644" s="152"/>
      <c r="T1644" s="153"/>
      <c r="AT1644" s="149" t="s">
        <v>179</v>
      </c>
      <c r="AU1644" s="149" t="s">
        <v>89</v>
      </c>
      <c r="AV1644" s="12" t="s">
        <v>83</v>
      </c>
      <c r="AW1644" s="12" t="s">
        <v>39</v>
      </c>
      <c r="AX1644" s="12" t="s">
        <v>78</v>
      </c>
      <c r="AY1644" s="149" t="s">
        <v>169</v>
      </c>
    </row>
    <row r="1645" spans="2:65" s="12" customFormat="1" ht="12">
      <c r="B1645" s="147"/>
      <c r="D1645" s="148" t="s">
        <v>179</v>
      </c>
      <c r="E1645" s="149" t="s">
        <v>34</v>
      </c>
      <c r="F1645" s="150" t="s">
        <v>2256</v>
      </c>
      <c r="H1645" s="149" t="s">
        <v>34</v>
      </c>
      <c r="I1645" s="151"/>
      <c r="L1645" s="147"/>
      <c r="M1645" s="152"/>
      <c r="T1645" s="153"/>
      <c r="AT1645" s="149" t="s">
        <v>179</v>
      </c>
      <c r="AU1645" s="149" t="s">
        <v>89</v>
      </c>
      <c r="AV1645" s="12" t="s">
        <v>83</v>
      </c>
      <c r="AW1645" s="12" t="s">
        <v>39</v>
      </c>
      <c r="AX1645" s="12" t="s">
        <v>78</v>
      </c>
      <c r="AY1645" s="149" t="s">
        <v>169</v>
      </c>
    </row>
    <row r="1646" spans="2:65" s="12" customFormat="1" ht="12">
      <c r="B1646" s="147"/>
      <c r="D1646" s="148" t="s">
        <v>179</v>
      </c>
      <c r="E1646" s="149" t="s">
        <v>34</v>
      </c>
      <c r="F1646" s="150" t="s">
        <v>2257</v>
      </c>
      <c r="H1646" s="149" t="s">
        <v>34</v>
      </c>
      <c r="I1646" s="151"/>
      <c r="L1646" s="147"/>
      <c r="M1646" s="152"/>
      <c r="T1646" s="153"/>
      <c r="AT1646" s="149" t="s">
        <v>179</v>
      </c>
      <c r="AU1646" s="149" t="s">
        <v>89</v>
      </c>
      <c r="AV1646" s="12" t="s">
        <v>83</v>
      </c>
      <c r="AW1646" s="12" t="s">
        <v>39</v>
      </c>
      <c r="AX1646" s="12" t="s">
        <v>78</v>
      </c>
      <c r="AY1646" s="149" t="s">
        <v>169</v>
      </c>
    </row>
    <row r="1647" spans="2:65" s="12" customFormat="1" ht="12">
      <c r="B1647" s="147"/>
      <c r="D1647" s="148" t="s">
        <v>179</v>
      </c>
      <c r="E1647" s="149" t="s">
        <v>34</v>
      </c>
      <c r="F1647" s="150" t="s">
        <v>2258</v>
      </c>
      <c r="H1647" s="149" t="s">
        <v>34</v>
      </c>
      <c r="I1647" s="151"/>
      <c r="L1647" s="147"/>
      <c r="M1647" s="152"/>
      <c r="T1647" s="153"/>
      <c r="AT1647" s="149" t="s">
        <v>179</v>
      </c>
      <c r="AU1647" s="149" t="s">
        <v>89</v>
      </c>
      <c r="AV1647" s="12" t="s">
        <v>83</v>
      </c>
      <c r="AW1647" s="12" t="s">
        <v>39</v>
      </c>
      <c r="AX1647" s="12" t="s">
        <v>78</v>
      </c>
      <c r="AY1647" s="149" t="s">
        <v>169</v>
      </c>
    </row>
    <row r="1648" spans="2:65" s="12" customFormat="1" ht="24">
      <c r="B1648" s="147"/>
      <c r="D1648" s="148" t="s">
        <v>179</v>
      </c>
      <c r="E1648" s="149" t="s">
        <v>34</v>
      </c>
      <c r="F1648" s="150" t="s">
        <v>2272</v>
      </c>
      <c r="H1648" s="149" t="s">
        <v>34</v>
      </c>
      <c r="I1648" s="151"/>
      <c r="L1648" s="147"/>
      <c r="M1648" s="152"/>
      <c r="T1648" s="153"/>
      <c r="AT1648" s="149" t="s">
        <v>179</v>
      </c>
      <c r="AU1648" s="149" t="s">
        <v>89</v>
      </c>
      <c r="AV1648" s="12" t="s">
        <v>83</v>
      </c>
      <c r="AW1648" s="12" t="s">
        <v>39</v>
      </c>
      <c r="AX1648" s="12" t="s">
        <v>78</v>
      </c>
      <c r="AY1648" s="149" t="s">
        <v>169</v>
      </c>
    </row>
    <row r="1649" spans="2:65" s="12" customFormat="1" ht="12">
      <c r="B1649" s="147"/>
      <c r="D1649" s="148" t="s">
        <v>179</v>
      </c>
      <c r="E1649" s="149" t="s">
        <v>34</v>
      </c>
      <c r="F1649" s="150" t="s">
        <v>2273</v>
      </c>
      <c r="H1649" s="149" t="s">
        <v>34</v>
      </c>
      <c r="I1649" s="151"/>
      <c r="L1649" s="147"/>
      <c r="M1649" s="152"/>
      <c r="T1649" s="153"/>
      <c r="AT1649" s="149" t="s">
        <v>179</v>
      </c>
      <c r="AU1649" s="149" t="s">
        <v>89</v>
      </c>
      <c r="AV1649" s="12" t="s">
        <v>83</v>
      </c>
      <c r="AW1649" s="12" t="s">
        <v>39</v>
      </c>
      <c r="AX1649" s="12" t="s">
        <v>78</v>
      </c>
      <c r="AY1649" s="149" t="s">
        <v>169</v>
      </c>
    </row>
    <row r="1650" spans="2:65" s="12" customFormat="1" ht="12">
      <c r="B1650" s="147"/>
      <c r="D1650" s="148" t="s">
        <v>179</v>
      </c>
      <c r="E1650" s="149" t="s">
        <v>34</v>
      </c>
      <c r="F1650" s="150" t="s">
        <v>2261</v>
      </c>
      <c r="H1650" s="149" t="s">
        <v>34</v>
      </c>
      <c r="I1650" s="151"/>
      <c r="L1650" s="147"/>
      <c r="M1650" s="152"/>
      <c r="T1650" s="153"/>
      <c r="AT1650" s="149" t="s">
        <v>179</v>
      </c>
      <c r="AU1650" s="149" t="s">
        <v>89</v>
      </c>
      <c r="AV1650" s="12" t="s">
        <v>83</v>
      </c>
      <c r="AW1650" s="12" t="s">
        <v>39</v>
      </c>
      <c r="AX1650" s="12" t="s">
        <v>78</v>
      </c>
      <c r="AY1650" s="149" t="s">
        <v>169</v>
      </c>
    </row>
    <row r="1651" spans="2:65" s="12" customFormat="1" ht="12">
      <c r="B1651" s="147"/>
      <c r="D1651" s="148" t="s">
        <v>179</v>
      </c>
      <c r="E1651" s="149" t="s">
        <v>34</v>
      </c>
      <c r="F1651" s="150" t="s">
        <v>2262</v>
      </c>
      <c r="H1651" s="149" t="s">
        <v>34</v>
      </c>
      <c r="I1651" s="151"/>
      <c r="L1651" s="147"/>
      <c r="M1651" s="152"/>
      <c r="T1651" s="153"/>
      <c r="AT1651" s="149" t="s">
        <v>179</v>
      </c>
      <c r="AU1651" s="149" t="s">
        <v>89</v>
      </c>
      <c r="AV1651" s="12" t="s">
        <v>83</v>
      </c>
      <c r="AW1651" s="12" t="s">
        <v>39</v>
      </c>
      <c r="AX1651" s="12" t="s">
        <v>78</v>
      </c>
      <c r="AY1651" s="149" t="s">
        <v>169</v>
      </c>
    </row>
    <row r="1652" spans="2:65" s="12" customFormat="1" ht="12">
      <c r="B1652" s="147"/>
      <c r="D1652" s="148" t="s">
        <v>179</v>
      </c>
      <c r="E1652" s="149" t="s">
        <v>34</v>
      </c>
      <c r="F1652" s="150" t="s">
        <v>2263</v>
      </c>
      <c r="H1652" s="149" t="s">
        <v>34</v>
      </c>
      <c r="I1652" s="151"/>
      <c r="L1652" s="147"/>
      <c r="M1652" s="152"/>
      <c r="T1652" s="153"/>
      <c r="AT1652" s="149" t="s">
        <v>179</v>
      </c>
      <c r="AU1652" s="149" t="s">
        <v>89</v>
      </c>
      <c r="AV1652" s="12" t="s">
        <v>83</v>
      </c>
      <c r="AW1652" s="12" t="s">
        <v>39</v>
      </c>
      <c r="AX1652" s="12" t="s">
        <v>78</v>
      </c>
      <c r="AY1652" s="149" t="s">
        <v>169</v>
      </c>
    </row>
    <row r="1653" spans="2:65" s="12" customFormat="1" ht="12">
      <c r="B1653" s="147"/>
      <c r="D1653" s="148" t="s">
        <v>179</v>
      </c>
      <c r="E1653" s="149" t="s">
        <v>34</v>
      </c>
      <c r="F1653" s="150" t="s">
        <v>2264</v>
      </c>
      <c r="H1653" s="149" t="s">
        <v>34</v>
      </c>
      <c r="I1653" s="151"/>
      <c r="L1653" s="147"/>
      <c r="M1653" s="152"/>
      <c r="T1653" s="153"/>
      <c r="AT1653" s="149" t="s">
        <v>179</v>
      </c>
      <c r="AU1653" s="149" t="s">
        <v>89</v>
      </c>
      <c r="AV1653" s="12" t="s">
        <v>83</v>
      </c>
      <c r="AW1653" s="12" t="s">
        <v>39</v>
      </c>
      <c r="AX1653" s="12" t="s">
        <v>78</v>
      </c>
      <c r="AY1653" s="149" t="s">
        <v>169</v>
      </c>
    </row>
    <row r="1654" spans="2:65" s="13" customFormat="1" ht="12">
      <c r="B1654" s="154"/>
      <c r="D1654" s="148" t="s">
        <v>179</v>
      </c>
      <c r="E1654" s="155" t="s">
        <v>34</v>
      </c>
      <c r="F1654" s="156" t="s">
        <v>83</v>
      </c>
      <c r="H1654" s="157">
        <v>1</v>
      </c>
      <c r="I1654" s="158"/>
      <c r="L1654" s="154"/>
      <c r="M1654" s="159"/>
      <c r="T1654" s="160"/>
      <c r="AT1654" s="155" t="s">
        <v>179</v>
      </c>
      <c r="AU1654" s="155" t="s">
        <v>89</v>
      </c>
      <c r="AV1654" s="13" t="s">
        <v>89</v>
      </c>
      <c r="AW1654" s="13" t="s">
        <v>39</v>
      </c>
      <c r="AX1654" s="13" t="s">
        <v>83</v>
      </c>
      <c r="AY1654" s="155" t="s">
        <v>169</v>
      </c>
    </row>
    <row r="1655" spans="2:65" s="1" customFormat="1" ht="16.5" customHeight="1">
      <c r="B1655" s="35"/>
      <c r="C1655" s="134" t="s">
        <v>2274</v>
      </c>
      <c r="D1655" s="134" t="s">
        <v>172</v>
      </c>
      <c r="E1655" s="135" t="s">
        <v>2275</v>
      </c>
      <c r="F1655" s="136" t="s">
        <v>2276</v>
      </c>
      <c r="G1655" s="137" t="s">
        <v>620</v>
      </c>
      <c r="H1655" s="138">
        <v>1</v>
      </c>
      <c r="I1655" s="139"/>
      <c r="J1655" s="140">
        <f>ROUND(I1655*H1655,2)</f>
        <v>0</v>
      </c>
      <c r="K1655" s="136" t="s">
        <v>621</v>
      </c>
      <c r="L1655" s="35"/>
      <c r="M1655" s="141" t="s">
        <v>34</v>
      </c>
      <c r="N1655" s="142" t="s">
        <v>49</v>
      </c>
      <c r="P1655" s="143">
        <f>O1655*H1655</f>
        <v>0</v>
      </c>
      <c r="Q1655" s="143">
        <v>0</v>
      </c>
      <c r="R1655" s="143">
        <f>Q1655*H1655</f>
        <v>0</v>
      </c>
      <c r="S1655" s="143">
        <v>0</v>
      </c>
      <c r="T1655" s="144">
        <f>S1655*H1655</f>
        <v>0</v>
      </c>
      <c r="AR1655" s="145" t="s">
        <v>270</v>
      </c>
      <c r="AT1655" s="145" t="s">
        <v>172</v>
      </c>
      <c r="AU1655" s="145" t="s">
        <v>89</v>
      </c>
      <c r="AY1655" s="19" t="s">
        <v>169</v>
      </c>
      <c r="BE1655" s="146">
        <f>IF(N1655="základní",J1655,0)</f>
        <v>0</v>
      </c>
      <c r="BF1655" s="146">
        <f>IF(N1655="snížená",J1655,0)</f>
        <v>0</v>
      </c>
      <c r="BG1655" s="146">
        <f>IF(N1655="zákl. přenesená",J1655,0)</f>
        <v>0</v>
      </c>
      <c r="BH1655" s="146">
        <f>IF(N1655="sníž. přenesená",J1655,0)</f>
        <v>0</v>
      </c>
      <c r="BI1655" s="146">
        <f>IF(N1655="nulová",J1655,0)</f>
        <v>0</v>
      </c>
      <c r="BJ1655" s="19" t="s">
        <v>83</v>
      </c>
      <c r="BK1655" s="146">
        <f>ROUND(I1655*H1655,2)</f>
        <v>0</v>
      </c>
      <c r="BL1655" s="19" t="s">
        <v>270</v>
      </c>
      <c r="BM1655" s="145" t="s">
        <v>2277</v>
      </c>
    </row>
    <row r="1656" spans="2:65" s="12" customFormat="1" ht="12">
      <c r="B1656" s="147"/>
      <c r="D1656" s="148" t="s">
        <v>179</v>
      </c>
      <c r="E1656" s="149" t="s">
        <v>34</v>
      </c>
      <c r="F1656" s="150" t="s">
        <v>2270</v>
      </c>
      <c r="H1656" s="149" t="s">
        <v>34</v>
      </c>
      <c r="I1656" s="151"/>
      <c r="L1656" s="147"/>
      <c r="M1656" s="152"/>
      <c r="T1656" s="153"/>
      <c r="AT1656" s="149" t="s">
        <v>179</v>
      </c>
      <c r="AU1656" s="149" t="s">
        <v>89</v>
      </c>
      <c r="AV1656" s="12" t="s">
        <v>83</v>
      </c>
      <c r="AW1656" s="12" t="s">
        <v>39</v>
      </c>
      <c r="AX1656" s="12" t="s">
        <v>78</v>
      </c>
      <c r="AY1656" s="149" t="s">
        <v>169</v>
      </c>
    </row>
    <row r="1657" spans="2:65" s="12" customFormat="1" ht="12">
      <c r="B1657" s="147"/>
      <c r="D1657" s="148" t="s">
        <v>179</v>
      </c>
      <c r="E1657" s="149" t="s">
        <v>34</v>
      </c>
      <c r="F1657" s="150" t="s">
        <v>2271</v>
      </c>
      <c r="H1657" s="149" t="s">
        <v>34</v>
      </c>
      <c r="I1657" s="151"/>
      <c r="L1657" s="147"/>
      <c r="M1657" s="152"/>
      <c r="T1657" s="153"/>
      <c r="AT1657" s="149" t="s">
        <v>179</v>
      </c>
      <c r="AU1657" s="149" t="s">
        <v>89</v>
      </c>
      <c r="AV1657" s="12" t="s">
        <v>83</v>
      </c>
      <c r="AW1657" s="12" t="s">
        <v>39</v>
      </c>
      <c r="AX1657" s="12" t="s">
        <v>78</v>
      </c>
      <c r="AY1657" s="149" t="s">
        <v>169</v>
      </c>
    </row>
    <row r="1658" spans="2:65" s="12" customFormat="1" ht="24">
      <c r="B1658" s="147"/>
      <c r="D1658" s="148" t="s">
        <v>179</v>
      </c>
      <c r="E1658" s="149" t="s">
        <v>34</v>
      </c>
      <c r="F1658" s="150" t="s">
        <v>2255</v>
      </c>
      <c r="H1658" s="149" t="s">
        <v>34</v>
      </c>
      <c r="I1658" s="151"/>
      <c r="L1658" s="147"/>
      <c r="M1658" s="152"/>
      <c r="T1658" s="153"/>
      <c r="AT1658" s="149" t="s">
        <v>179</v>
      </c>
      <c r="AU1658" s="149" t="s">
        <v>89</v>
      </c>
      <c r="AV1658" s="12" t="s">
        <v>83</v>
      </c>
      <c r="AW1658" s="12" t="s">
        <v>39</v>
      </c>
      <c r="AX1658" s="12" t="s">
        <v>78</v>
      </c>
      <c r="AY1658" s="149" t="s">
        <v>169</v>
      </c>
    </row>
    <row r="1659" spans="2:65" s="12" customFormat="1" ht="12">
      <c r="B1659" s="147"/>
      <c r="D1659" s="148" t="s">
        <v>179</v>
      </c>
      <c r="E1659" s="149" t="s">
        <v>34</v>
      </c>
      <c r="F1659" s="150" t="s">
        <v>2256</v>
      </c>
      <c r="H1659" s="149" t="s">
        <v>34</v>
      </c>
      <c r="I1659" s="151"/>
      <c r="L1659" s="147"/>
      <c r="M1659" s="152"/>
      <c r="T1659" s="153"/>
      <c r="AT1659" s="149" t="s">
        <v>179</v>
      </c>
      <c r="AU1659" s="149" t="s">
        <v>89</v>
      </c>
      <c r="AV1659" s="12" t="s">
        <v>83</v>
      </c>
      <c r="AW1659" s="12" t="s">
        <v>39</v>
      </c>
      <c r="AX1659" s="12" t="s">
        <v>78</v>
      </c>
      <c r="AY1659" s="149" t="s">
        <v>169</v>
      </c>
    </row>
    <row r="1660" spans="2:65" s="12" customFormat="1" ht="12">
      <c r="B1660" s="147"/>
      <c r="D1660" s="148" t="s">
        <v>179</v>
      </c>
      <c r="E1660" s="149" t="s">
        <v>34</v>
      </c>
      <c r="F1660" s="150" t="s">
        <v>2257</v>
      </c>
      <c r="H1660" s="149" t="s">
        <v>34</v>
      </c>
      <c r="I1660" s="151"/>
      <c r="L1660" s="147"/>
      <c r="M1660" s="152"/>
      <c r="T1660" s="153"/>
      <c r="AT1660" s="149" t="s">
        <v>179</v>
      </c>
      <c r="AU1660" s="149" t="s">
        <v>89</v>
      </c>
      <c r="AV1660" s="12" t="s">
        <v>83</v>
      </c>
      <c r="AW1660" s="12" t="s">
        <v>39</v>
      </c>
      <c r="AX1660" s="12" t="s">
        <v>78</v>
      </c>
      <c r="AY1660" s="149" t="s">
        <v>169</v>
      </c>
    </row>
    <row r="1661" spans="2:65" s="12" customFormat="1" ht="12">
      <c r="B1661" s="147"/>
      <c r="D1661" s="148" t="s">
        <v>179</v>
      </c>
      <c r="E1661" s="149" t="s">
        <v>34</v>
      </c>
      <c r="F1661" s="150" t="s">
        <v>2258</v>
      </c>
      <c r="H1661" s="149" t="s">
        <v>34</v>
      </c>
      <c r="I1661" s="151"/>
      <c r="L1661" s="147"/>
      <c r="M1661" s="152"/>
      <c r="T1661" s="153"/>
      <c r="AT1661" s="149" t="s">
        <v>179</v>
      </c>
      <c r="AU1661" s="149" t="s">
        <v>89</v>
      </c>
      <c r="AV1661" s="12" t="s">
        <v>83</v>
      </c>
      <c r="AW1661" s="12" t="s">
        <v>39</v>
      </c>
      <c r="AX1661" s="12" t="s">
        <v>78</v>
      </c>
      <c r="AY1661" s="149" t="s">
        <v>169</v>
      </c>
    </row>
    <row r="1662" spans="2:65" s="12" customFormat="1" ht="24">
      <c r="B1662" s="147"/>
      <c r="D1662" s="148" t="s">
        <v>179</v>
      </c>
      <c r="E1662" s="149" t="s">
        <v>34</v>
      </c>
      <c r="F1662" s="150" t="s">
        <v>2272</v>
      </c>
      <c r="H1662" s="149" t="s">
        <v>34</v>
      </c>
      <c r="I1662" s="151"/>
      <c r="L1662" s="147"/>
      <c r="M1662" s="152"/>
      <c r="T1662" s="153"/>
      <c r="AT1662" s="149" t="s">
        <v>179</v>
      </c>
      <c r="AU1662" s="149" t="s">
        <v>89</v>
      </c>
      <c r="AV1662" s="12" t="s">
        <v>83</v>
      </c>
      <c r="AW1662" s="12" t="s">
        <v>39</v>
      </c>
      <c r="AX1662" s="12" t="s">
        <v>78</v>
      </c>
      <c r="AY1662" s="149" t="s">
        <v>169</v>
      </c>
    </row>
    <row r="1663" spans="2:65" s="12" customFormat="1" ht="12">
      <c r="B1663" s="147"/>
      <c r="D1663" s="148" t="s">
        <v>179</v>
      </c>
      <c r="E1663" s="149" t="s">
        <v>34</v>
      </c>
      <c r="F1663" s="150" t="s">
        <v>2273</v>
      </c>
      <c r="H1663" s="149" t="s">
        <v>34</v>
      </c>
      <c r="I1663" s="151"/>
      <c r="L1663" s="147"/>
      <c r="M1663" s="152"/>
      <c r="T1663" s="153"/>
      <c r="AT1663" s="149" t="s">
        <v>179</v>
      </c>
      <c r="AU1663" s="149" t="s">
        <v>89</v>
      </c>
      <c r="AV1663" s="12" t="s">
        <v>83</v>
      </c>
      <c r="AW1663" s="12" t="s">
        <v>39</v>
      </c>
      <c r="AX1663" s="12" t="s">
        <v>78</v>
      </c>
      <c r="AY1663" s="149" t="s">
        <v>169</v>
      </c>
    </row>
    <row r="1664" spans="2:65" s="12" customFormat="1" ht="12">
      <c r="B1664" s="147"/>
      <c r="D1664" s="148" t="s">
        <v>179</v>
      </c>
      <c r="E1664" s="149" t="s">
        <v>34</v>
      </c>
      <c r="F1664" s="150" t="s">
        <v>2261</v>
      </c>
      <c r="H1664" s="149" t="s">
        <v>34</v>
      </c>
      <c r="I1664" s="151"/>
      <c r="L1664" s="147"/>
      <c r="M1664" s="152"/>
      <c r="T1664" s="153"/>
      <c r="AT1664" s="149" t="s">
        <v>179</v>
      </c>
      <c r="AU1664" s="149" t="s">
        <v>89</v>
      </c>
      <c r="AV1664" s="12" t="s">
        <v>83</v>
      </c>
      <c r="AW1664" s="12" t="s">
        <v>39</v>
      </c>
      <c r="AX1664" s="12" t="s">
        <v>78</v>
      </c>
      <c r="AY1664" s="149" t="s">
        <v>169</v>
      </c>
    </row>
    <row r="1665" spans="2:65" s="12" customFormat="1" ht="12">
      <c r="B1665" s="147"/>
      <c r="D1665" s="148" t="s">
        <v>179</v>
      </c>
      <c r="E1665" s="149" t="s">
        <v>34</v>
      </c>
      <c r="F1665" s="150" t="s">
        <v>2262</v>
      </c>
      <c r="H1665" s="149" t="s">
        <v>34</v>
      </c>
      <c r="I1665" s="151"/>
      <c r="L1665" s="147"/>
      <c r="M1665" s="152"/>
      <c r="T1665" s="153"/>
      <c r="AT1665" s="149" t="s">
        <v>179</v>
      </c>
      <c r="AU1665" s="149" t="s">
        <v>89</v>
      </c>
      <c r="AV1665" s="12" t="s">
        <v>83</v>
      </c>
      <c r="AW1665" s="12" t="s">
        <v>39</v>
      </c>
      <c r="AX1665" s="12" t="s">
        <v>78</v>
      </c>
      <c r="AY1665" s="149" t="s">
        <v>169</v>
      </c>
    </row>
    <row r="1666" spans="2:65" s="12" customFormat="1" ht="12">
      <c r="B1666" s="147"/>
      <c r="D1666" s="148" t="s">
        <v>179</v>
      </c>
      <c r="E1666" s="149" t="s">
        <v>34</v>
      </c>
      <c r="F1666" s="150" t="s">
        <v>2264</v>
      </c>
      <c r="H1666" s="149" t="s">
        <v>34</v>
      </c>
      <c r="I1666" s="151"/>
      <c r="L1666" s="147"/>
      <c r="M1666" s="152"/>
      <c r="T1666" s="153"/>
      <c r="AT1666" s="149" t="s">
        <v>179</v>
      </c>
      <c r="AU1666" s="149" t="s">
        <v>89</v>
      </c>
      <c r="AV1666" s="12" t="s">
        <v>83</v>
      </c>
      <c r="AW1666" s="12" t="s">
        <v>39</v>
      </c>
      <c r="AX1666" s="12" t="s">
        <v>78</v>
      </c>
      <c r="AY1666" s="149" t="s">
        <v>169</v>
      </c>
    </row>
    <row r="1667" spans="2:65" s="13" customFormat="1" ht="12">
      <c r="B1667" s="154"/>
      <c r="D1667" s="148" t="s">
        <v>179</v>
      </c>
      <c r="E1667" s="155" t="s">
        <v>34</v>
      </c>
      <c r="F1667" s="156" t="s">
        <v>83</v>
      </c>
      <c r="H1667" s="157">
        <v>1</v>
      </c>
      <c r="I1667" s="158"/>
      <c r="L1667" s="154"/>
      <c r="M1667" s="159"/>
      <c r="T1667" s="160"/>
      <c r="AT1667" s="155" t="s">
        <v>179</v>
      </c>
      <c r="AU1667" s="155" t="s">
        <v>89</v>
      </c>
      <c r="AV1667" s="13" t="s">
        <v>89</v>
      </c>
      <c r="AW1667" s="13" t="s">
        <v>39</v>
      </c>
      <c r="AX1667" s="13" t="s">
        <v>83</v>
      </c>
      <c r="AY1667" s="155" t="s">
        <v>169</v>
      </c>
    </row>
    <row r="1668" spans="2:65" s="1" customFormat="1" ht="16.5" customHeight="1">
      <c r="B1668" s="35"/>
      <c r="C1668" s="134" t="s">
        <v>2278</v>
      </c>
      <c r="D1668" s="134" t="s">
        <v>172</v>
      </c>
      <c r="E1668" s="135" t="s">
        <v>2279</v>
      </c>
      <c r="F1668" s="136" t="s">
        <v>2280</v>
      </c>
      <c r="G1668" s="137" t="s">
        <v>620</v>
      </c>
      <c r="H1668" s="138">
        <v>2</v>
      </c>
      <c r="I1668" s="139"/>
      <c r="J1668" s="140">
        <f>ROUND(I1668*H1668,2)</f>
        <v>0</v>
      </c>
      <c r="K1668" s="136" t="s">
        <v>621</v>
      </c>
      <c r="L1668" s="35"/>
      <c r="M1668" s="141" t="s">
        <v>34</v>
      </c>
      <c r="N1668" s="142" t="s">
        <v>49</v>
      </c>
      <c r="P1668" s="143">
        <f>O1668*H1668</f>
        <v>0</v>
      </c>
      <c r="Q1668" s="143">
        <v>0</v>
      </c>
      <c r="R1668" s="143">
        <f>Q1668*H1668</f>
        <v>0</v>
      </c>
      <c r="S1668" s="143">
        <v>0</v>
      </c>
      <c r="T1668" s="144">
        <f>S1668*H1668</f>
        <v>0</v>
      </c>
      <c r="AR1668" s="145" t="s">
        <v>270</v>
      </c>
      <c r="AT1668" s="145" t="s">
        <v>172</v>
      </c>
      <c r="AU1668" s="145" t="s">
        <v>89</v>
      </c>
      <c r="AY1668" s="19" t="s">
        <v>169</v>
      </c>
      <c r="BE1668" s="146">
        <f>IF(N1668="základní",J1668,0)</f>
        <v>0</v>
      </c>
      <c r="BF1668" s="146">
        <f>IF(N1668="snížená",J1668,0)</f>
        <v>0</v>
      </c>
      <c r="BG1668" s="146">
        <f>IF(N1668="zákl. přenesená",J1668,0)</f>
        <v>0</v>
      </c>
      <c r="BH1668" s="146">
        <f>IF(N1668="sníž. přenesená",J1668,0)</f>
        <v>0</v>
      </c>
      <c r="BI1668" s="146">
        <f>IF(N1668="nulová",J1668,0)</f>
        <v>0</v>
      </c>
      <c r="BJ1668" s="19" t="s">
        <v>83</v>
      </c>
      <c r="BK1668" s="146">
        <f>ROUND(I1668*H1668,2)</f>
        <v>0</v>
      </c>
      <c r="BL1668" s="19" t="s">
        <v>270</v>
      </c>
      <c r="BM1668" s="145" t="s">
        <v>2281</v>
      </c>
    </row>
    <row r="1669" spans="2:65" s="12" customFormat="1" ht="12">
      <c r="B1669" s="147"/>
      <c r="D1669" s="148" t="s">
        <v>179</v>
      </c>
      <c r="E1669" s="149" t="s">
        <v>34</v>
      </c>
      <c r="F1669" s="150" t="s">
        <v>2282</v>
      </c>
      <c r="H1669" s="149" t="s">
        <v>34</v>
      </c>
      <c r="I1669" s="151"/>
      <c r="L1669" s="147"/>
      <c r="M1669" s="152"/>
      <c r="T1669" s="153"/>
      <c r="AT1669" s="149" t="s">
        <v>179</v>
      </c>
      <c r="AU1669" s="149" t="s">
        <v>89</v>
      </c>
      <c r="AV1669" s="12" t="s">
        <v>83</v>
      </c>
      <c r="AW1669" s="12" t="s">
        <v>39</v>
      </c>
      <c r="AX1669" s="12" t="s">
        <v>78</v>
      </c>
      <c r="AY1669" s="149" t="s">
        <v>169</v>
      </c>
    </row>
    <row r="1670" spans="2:65" s="12" customFormat="1" ht="12">
      <c r="B1670" s="147"/>
      <c r="D1670" s="148" t="s">
        <v>179</v>
      </c>
      <c r="E1670" s="149" t="s">
        <v>34</v>
      </c>
      <c r="F1670" s="150" t="s">
        <v>2271</v>
      </c>
      <c r="H1670" s="149" t="s">
        <v>34</v>
      </c>
      <c r="I1670" s="151"/>
      <c r="L1670" s="147"/>
      <c r="M1670" s="152"/>
      <c r="T1670" s="153"/>
      <c r="AT1670" s="149" t="s">
        <v>179</v>
      </c>
      <c r="AU1670" s="149" t="s">
        <v>89</v>
      </c>
      <c r="AV1670" s="12" t="s">
        <v>83</v>
      </c>
      <c r="AW1670" s="12" t="s">
        <v>39</v>
      </c>
      <c r="AX1670" s="12" t="s">
        <v>78</v>
      </c>
      <c r="AY1670" s="149" t="s">
        <v>169</v>
      </c>
    </row>
    <row r="1671" spans="2:65" s="12" customFormat="1" ht="24">
      <c r="B1671" s="147"/>
      <c r="D1671" s="148" t="s">
        <v>179</v>
      </c>
      <c r="E1671" s="149" t="s">
        <v>34</v>
      </c>
      <c r="F1671" s="150" t="s">
        <v>2255</v>
      </c>
      <c r="H1671" s="149" t="s">
        <v>34</v>
      </c>
      <c r="I1671" s="151"/>
      <c r="L1671" s="147"/>
      <c r="M1671" s="152"/>
      <c r="T1671" s="153"/>
      <c r="AT1671" s="149" t="s">
        <v>179</v>
      </c>
      <c r="AU1671" s="149" t="s">
        <v>89</v>
      </c>
      <c r="AV1671" s="12" t="s">
        <v>83</v>
      </c>
      <c r="AW1671" s="12" t="s">
        <v>39</v>
      </c>
      <c r="AX1671" s="12" t="s">
        <v>78</v>
      </c>
      <c r="AY1671" s="149" t="s">
        <v>169</v>
      </c>
    </row>
    <row r="1672" spans="2:65" s="12" customFormat="1" ht="12">
      <c r="B1672" s="147"/>
      <c r="D1672" s="148" t="s">
        <v>179</v>
      </c>
      <c r="E1672" s="149" t="s">
        <v>34</v>
      </c>
      <c r="F1672" s="150" t="s">
        <v>2256</v>
      </c>
      <c r="H1672" s="149" t="s">
        <v>34</v>
      </c>
      <c r="I1672" s="151"/>
      <c r="L1672" s="147"/>
      <c r="M1672" s="152"/>
      <c r="T1672" s="153"/>
      <c r="AT1672" s="149" t="s">
        <v>179</v>
      </c>
      <c r="AU1672" s="149" t="s">
        <v>89</v>
      </c>
      <c r="AV1672" s="12" t="s">
        <v>83</v>
      </c>
      <c r="AW1672" s="12" t="s">
        <v>39</v>
      </c>
      <c r="AX1672" s="12" t="s">
        <v>78</v>
      </c>
      <c r="AY1672" s="149" t="s">
        <v>169</v>
      </c>
    </row>
    <row r="1673" spans="2:65" s="12" customFormat="1" ht="12">
      <c r="B1673" s="147"/>
      <c r="D1673" s="148" t="s">
        <v>179</v>
      </c>
      <c r="E1673" s="149" t="s">
        <v>34</v>
      </c>
      <c r="F1673" s="150" t="s">
        <v>2257</v>
      </c>
      <c r="H1673" s="149" t="s">
        <v>34</v>
      </c>
      <c r="I1673" s="151"/>
      <c r="L1673" s="147"/>
      <c r="M1673" s="152"/>
      <c r="T1673" s="153"/>
      <c r="AT1673" s="149" t="s">
        <v>179</v>
      </c>
      <c r="AU1673" s="149" t="s">
        <v>89</v>
      </c>
      <c r="AV1673" s="12" t="s">
        <v>83</v>
      </c>
      <c r="AW1673" s="12" t="s">
        <v>39</v>
      </c>
      <c r="AX1673" s="12" t="s">
        <v>78</v>
      </c>
      <c r="AY1673" s="149" t="s">
        <v>169</v>
      </c>
    </row>
    <row r="1674" spans="2:65" s="12" customFormat="1" ht="12">
      <c r="B1674" s="147"/>
      <c r="D1674" s="148" t="s">
        <v>179</v>
      </c>
      <c r="E1674" s="149" t="s">
        <v>34</v>
      </c>
      <c r="F1674" s="150" t="s">
        <v>2258</v>
      </c>
      <c r="H1674" s="149" t="s">
        <v>34</v>
      </c>
      <c r="I1674" s="151"/>
      <c r="L1674" s="147"/>
      <c r="M1674" s="152"/>
      <c r="T1674" s="153"/>
      <c r="AT1674" s="149" t="s">
        <v>179</v>
      </c>
      <c r="AU1674" s="149" t="s">
        <v>89</v>
      </c>
      <c r="AV1674" s="12" t="s">
        <v>83</v>
      </c>
      <c r="AW1674" s="12" t="s">
        <v>39</v>
      </c>
      <c r="AX1674" s="12" t="s">
        <v>78</v>
      </c>
      <c r="AY1674" s="149" t="s">
        <v>169</v>
      </c>
    </row>
    <row r="1675" spans="2:65" s="12" customFormat="1" ht="24">
      <c r="B1675" s="147"/>
      <c r="D1675" s="148" t="s">
        <v>179</v>
      </c>
      <c r="E1675" s="149" t="s">
        <v>34</v>
      </c>
      <c r="F1675" s="150" t="s">
        <v>2272</v>
      </c>
      <c r="H1675" s="149" t="s">
        <v>34</v>
      </c>
      <c r="I1675" s="151"/>
      <c r="L1675" s="147"/>
      <c r="M1675" s="152"/>
      <c r="T1675" s="153"/>
      <c r="AT1675" s="149" t="s">
        <v>179</v>
      </c>
      <c r="AU1675" s="149" t="s">
        <v>89</v>
      </c>
      <c r="AV1675" s="12" t="s">
        <v>83</v>
      </c>
      <c r="AW1675" s="12" t="s">
        <v>39</v>
      </c>
      <c r="AX1675" s="12" t="s">
        <v>78</v>
      </c>
      <c r="AY1675" s="149" t="s">
        <v>169</v>
      </c>
    </row>
    <row r="1676" spans="2:65" s="12" customFormat="1" ht="12">
      <c r="B1676" s="147"/>
      <c r="D1676" s="148" t="s">
        <v>179</v>
      </c>
      <c r="E1676" s="149" t="s">
        <v>34</v>
      </c>
      <c r="F1676" s="150" t="s">
        <v>2273</v>
      </c>
      <c r="H1676" s="149" t="s">
        <v>34</v>
      </c>
      <c r="I1676" s="151"/>
      <c r="L1676" s="147"/>
      <c r="M1676" s="152"/>
      <c r="T1676" s="153"/>
      <c r="AT1676" s="149" t="s">
        <v>179</v>
      </c>
      <c r="AU1676" s="149" t="s">
        <v>89</v>
      </c>
      <c r="AV1676" s="12" t="s">
        <v>83</v>
      </c>
      <c r="AW1676" s="12" t="s">
        <v>39</v>
      </c>
      <c r="AX1676" s="12" t="s">
        <v>78</v>
      </c>
      <c r="AY1676" s="149" t="s">
        <v>169</v>
      </c>
    </row>
    <row r="1677" spans="2:65" s="12" customFormat="1" ht="12">
      <c r="B1677" s="147"/>
      <c r="D1677" s="148" t="s">
        <v>179</v>
      </c>
      <c r="E1677" s="149" t="s">
        <v>34</v>
      </c>
      <c r="F1677" s="150" t="s">
        <v>2261</v>
      </c>
      <c r="H1677" s="149" t="s">
        <v>34</v>
      </c>
      <c r="I1677" s="151"/>
      <c r="L1677" s="147"/>
      <c r="M1677" s="152"/>
      <c r="T1677" s="153"/>
      <c r="AT1677" s="149" t="s">
        <v>179</v>
      </c>
      <c r="AU1677" s="149" t="s">
        <v>89</v>
      </c>
      <c r="AV1677" s="12" t="s">
        <v>83</v>
      </c>
      <c r="AW1677" s="12" t="s">
        <v>39</v>
      </c>
      <c r="AX1677" s="12" t="s">
        <v>78</v>
      </c>
      <c r="AY1677" s="149" t="s">
        <v>169</v>
      </c>
    </row>
    <row r="1678" spans="2:65" s="12" customFormat="1" ht="12">
      <c r="B1678" s="147"/>
      <c r="D1678" s="148" t="s">
        <v>179</v>
      </c>
      <c r="E1678" s="149" t="s">
        <v>34</v>
      </c>
      <c r="F1678" s="150" t="s">
        <v>2262</v>
      </c>
      <c r="H1678" s="149" t="s">
        <v>34</v>
      </c>
      <c r="I1678" s="151"/>
      <c r="L1678" s="147"/>
      <c r="M1678" s="152"/>
      <c r="T1678" s="153"/>
      <c r="AT1678" s="149" t="s">
        <v>179</v>
      </c>
      <c r="AU1678" s="149" t="s">
        <v>89</v>
      </c>
      <c r="AV1678" s="12" t="s">
        <v>83</v>
      </c>
      <c r="AW1678" s="12" t="s">
        <v>39</v>
      </c>
      <c r="AX1678" s="12" t="s">
        <v>78</v>
      </c>
      <c r="AY1678" s="149" t="s">
        <v>169</v>
      </c>
    </row>
    <row r="1679" spans="2:65" s="12" customFormat="1" ht="12">
      <c r="B1679" s="147"/>
      <c r="D1679" s="148" t="s">
        <v>179</v>
      </c>
      <c r="E1679" s="149" t="s">
        <v>34</v>
      </c>
      <c r="F1679" s="150" t="s">
        <v>2283</v>
      </c>
      <c r="H1679" s="149" t="s">
        <v>34</v>
      </c>
      <c r="I1679" s="151"/>
      <c r="L1679" s="147"/>
      <c r="M1679" s="152"/>
      <c r="T1679" s="153"/>
      <c r="AT1679" s="149" t="s">
        <v>179</v>
      </c>
      <c r="AU1679" s="149" t="s">
        <v>89</v>
      </c>
      <c r="AV1679" s="12" t="s">
        <v>83</v>
      </c>
      <c r="AW1679" s="12" t="s">
        <v>39</v>
      </c>
      <c r="AX1679" s="12" t="s">
        <v>78</v>
      </c>
      <c r="AY1679" s="149" t="s">
        <v>169</v>
      </c>
    </row>
    <row r="1680" spans="2:65" s="12" customFormat="1" ht="12">
      <c r="B1680" s="147"/>
      <c r="D1680" s="148" t="s">
        <v>179</v>
      </c>
      <c r="E1680" s="149" t="s">
        <v>34</v>
      </c>
      <c r="F1680" s="150" t="s">
        <v>2284</v>
      </c>
      <c r="H1680" s="149" t="s">
        <v>34</v>
      </c>
      <c r="I1680" s="151"/>
      <c r="L1680" s="147"/>
      <c r="M1680" s="152"/>
      <c r="T1680" s="153"/>
      <c r="AT1680" s="149" t="s">
        <v>179</v>
      </c>
      <c r="AU1680" s="149" t="s">
        <v>89</v>
      </c>
      <c r="AV1680" s="12" t="s">
        <v>83</v>
      </c>
      <c r="AW1680" s="12" t="s">
        <v>39</v>
      </c>
      <c r="AX1680" s="12" t="s">
        <v>78</v>
      </c>
      <c r="AY1680" s="149" t="s">
        <v>169</v>
      </c>
    </row>
    <row r="1681" spans="2:65" s="13" customFormat="1" ht="12">
      <c r="B1681" s="154"/>
      <c r="D1681" s="148" t="s">
        <v>179</v>
      </c>
      <c r="E1681" s="155" t="s">
        <v>34</v>
      </c>
      <c r="F1681" s="156" t="s">
        <v>89</v>
      </c>
      <c r="H1681" s="157">
        <v>2</v>
      </c>
      <c r="I1681" s="158"/>
      <c r="L1681" s="154"/>
      <c r="M1681" s="159"/>
      <c r="T1681" s="160"/>
      <c r="AT1681" s="155" t="s">
        <v>179</v>
      </c>
      <c r="AU1681" s="155" t="s">
        <v>89</v>
      </c>
      <c r="AV1681" s="13" t="s">
        <v>89</v>
      </c>
      <c r="AW1681" s="13" t="s">
        <v>39</v>
      </c>
      <c r="AX1681" s="13" t="s">
        <v>83</v>
      </c>
      <c r="AY1681" s="155" t="s">
        <v>169</v>
      </c>
    </row>
    <row r="1682" spans="2:65" s="1" customFormat="1" ht="16.5" customHeight="1">
      <c r="B1682" s="35"/>
      <c r="C1682" s="134" t="s">
        <v>2285</v>
      </c>
      <c r="D1682" s="134" t="s">
        <v>172</v>
      </c>
      <c r="E1682" s="135" t="s">
        <v>2286</v>
      </c>
      <c r="F1682" s="136" t="s">
        <v>2287</v>
      </c>
      <c r="G1682" s="137" t="s">
        <v>620</v>
      </c>
      <c r="H1682" s="138">
        <v>1</v>
      </c>
      <c r="I1682" s="139"/>
      <c r="J1682" s="140">
        <f>ROUND(I1682*H1682,2)</f>
        <v>0</v>
      </c>
      <c r="K1682" s="136" t="s">
        <v>621</v>
      </c>
      <c r="L1682" s="35"/>
      <c r="M1682" s="141" t="s">
        <v>34</v>
      </c>
      <c r="N1682" s="142" t="s">
        <v>49</v>
      </c>
      <c r="P1682" s="143">
        <f>O1682*H1682</f>
        <v>0</v>
      </c>
      <c r="Q1682" s="143">
        <v>0</v>
      </c>
      <c r="R1682" s="143">
        <f>Q1682*H1682</f>
        <v>0</v>
      </c>
      <c r="S1682" s="143">
        <v>0</v>
      </c>
      <c r="T1682" s="144">
        <f>S1682*H1682</f>
        <v>0</v>
      </c>
      <c r="AR1682" s="145" t="s">
        <v>270</v>
      </c>
      <c r="AT1682" s="145" t="s">
        <v>172</v>
      </c>
      <c r="AU1682" s="145" t="s">
        <v>89</v>
      </c>
      <c r="AY1682" s="19" t="s">
        <v>169</v>
      </c>
      <c r="BE1682" s="146">
        <f>IF(N1682="základní",J1682,0)</f>
        <v>0</v>
      </c>
      <c r="BF1682" s="146">
        <f>IF(N1682="snížená",J1682,0)</f>
        <v>0</v>
      </c>
      <c r="BG1682" s="146">
        <f>IF(N1682="zákl. přenesená",J1682,0)</f>
        <v>0</v>
      </c>
      <c r="BH1682" s="146">
        <f>IF(N1682="sníž. přenesená",J1682,0)</f>
        <v>0</v>
      </c>
      <c r="BI1682" s="146">
        <f>IF(N1682="nulová",J1682,0)</f>
        <v>0</v>
      </c>
      <c r="BJ1682" s="19" t="s">
        <v>83</v>
      </c>
      <c r="BK1682" s="146">
        <f>ROUND(I1682*H1682,2)</f>
        <v>0</v>
      </c>
      <c r="BL1682" s="19" t="s">
        <v>270</v>
      </c>
      <c r="BM1682" s="145" t="s">
        <v>2288</v>
      </c>
    </row>
    <row r="1683" spans="2:65" s="12" customFormat="1" ht="24">
      <c r="B1683" s="147"/>
      <c r="D1683" s="148" t="s">
        <v>179</v>
      </c>
      <c r="E1683" s="149" t="s">
        <v>34</v>
      </c>
      <c r="F1683" s="150" t="s">
        <v>2289</v>
      </c>
      <c r="H1683" s="149" t="s">
        <v>34</v>
      </c>
      <c r="I1683" s="151"/>
      <c r="L1683" s="147"/>
      <c r="M1683" s="152"/>
      <c r="T1683" s="153"/>
      <c r="AT1683" s="149" t="s">
        <v>179</v>
      </c>
      <c r="AU1683" s="149" t="s">
        <v>89</v>
      </c>
      <c r="AV1683" s="12" t="s">
        <v>83</v>
      </c>
      <c r="AW1683" s="12" t="s">
        <v>39</v>
      </c>
      <c r="AX1683" s="12" t="s">
        <v>78</v>
      </c>
      <c r="AY1683" s="149" t="s">
        <v>169</v>
      </c>
    </row>
    <row r="1684" spans="2:65" s="12" customFormat="1" ht="12">
      <c r="B1684" s="147"/>
      <c r="D1684" s="148" t="s">
        <v>179</v>
      </c>
      <c r="E1684" s="149" t="s">
        <v>34</v>
      </c>
      <c r="F1684" s="150" t="s">
        <v>2271</v>
      </c>
      <c r="H1684" s="149" t="s">
        <v>34</v>
      </c>
      <c r="I1684" s="151"/>
      <c r="L1684" s="147"/>
      <c r="M1684" s="152"/>
      <c r="T1684" s="153"/>
      <c r="AT1684" s="149" t="s">
        <v>179</v>
      </c>
      <c r="AU1684" s="149" t="s">
        <v>89</v>
      </c>
      <c r="AV1684" s="12" t="s">
        <v>83</v>
      </c>
      <c r="AW1684" s="12" t="s">
        <v>39</v>
      </c>
      <c r="AX1684" s="12" t="s">
        <v>78</v>
      </c>
      <c r="AY1684" s="149" t="s">
        <v>169</v>
      </c>
    </row>
    <row r="1685" spans="2:65" s="12" customFormat="1" ht="12">
      <c r="B1685" s="147"/>
      <c r="D1685" s="148" t="s">
        <v>179</v>
      </c>
      <c r="E1685" s="149" t="s">
        <v>34</v>
      </c>
      <c r="F1685" s="150" t="s">
        <v>2290</v>
      </c>
      <c r="H1685" s="149" t="s">
        <v>34</v>
      </c>
      <c r="I1685" s="151"/>
      <c r="L1685" s="147"/>
      <c r="M1685" s="152"/>
      <c r="T1685" s="153"/>
      <c r="AT1685" s="149" t="s">
        <v>179</v>
      </c>
      <c r="AU1685" s="149" t="s">
        <v>89</v>
      </c>
      <c r="AV1685" s="12" t="s">
        <v>83</v>
      </c>
      <c r="AW1685" s="12" t="s">
        <v>39</v>
      </c>
      <c r="AX1685" s="12" t="s">
        <v>78</v>
      </c>
      <c r="AY1685" s="149" t="s">
        <v>169</v>
      </c>
    </row>
    <row r="1686" spans="2:65" s="12" customFormat="1" ht="12">
      <c r="B1686" s="147"/>
      <c r="D1686" s="148" t="s">
        <v>179</v>
      </c>
      <c r="E1686" s="149" t="s">
        <v>34</v>
      </c>
      <c r="F1686" s="150" t="s">
        <v>2258</v>
      </c>
      <c r="H1686" s="149" t="s">
        <v>34</v>
      </c>
      <c r="I1686" s="151"/>
      <c r="L1686" s="147"/>
      <c r="M1686" s="152"/>
      <c r="T1686" s="153"/>
      <c r="AT1686" s="149" t="s">
        <v>179</v>
      </c>
      <c r="AU1686" s="149" t="s">
        <v>89</v>
      </c>
      <c r="AV1686" s="12" t="s">
        <v>83</v>
      </c>
      <c r="AW1686" s="12" t="s">
        <v>39</v>
      </c>
      <c r="AX1686" s="12" t="s">
        <v>78</v>
      </c>
      <c r="AY1686" s="149" t="s">
        <v>169</v>
      </c>
    </row>
    <row r="1687" spans="2:65" s="12" customFormat="1" ht="24">
      <c r="B1687" s="147"/>
      <c r="D1687" s="148" t="s">
        <v>179</v>
      </c>
      <c r="E1687" s="149" t="s">
        <v>34</v>
      </c>
      <c r="F1687" s="150" t="s">
        <v>2272</v>
      </c>
      <c r="H1687" s="149" t="s">
        <v>34</v>
      </c>
      <c r="I1687" s="151"/>
      <c r="L1687" s="147"/>
      <c r="M1687" s="152"/>
      <c r="T1687" s="153"/>
      <c r="AT1687" s="149" t="s">
        <v>179</v>
      </c>
      <c r="AU1687" s="149" t="s">
        <v>89</v>
      </c>
      <c r="AV1687" s="12" t="s">
        <v>83</v>
      </c>
      <c r="AW1687" s="12" t="s">
        <v>39</v>
      </c>
      <c r="AX1687" s="12" t="s">
        <v>78</v>
      </c>
      <c r="AY1687" s="149" t="s">
        <v>169</v>
      </c>
    </row>
    <row r="1688" spans="2:65" s="12" customFormat="1" ht="24">
      <c r="B1688" s="147"/>
      <c r="D1688" s="148" t="s">
        <v>179</v>
      </c>
      <c r="E1688" s="149" t="s">
        <v>34</v>
      </c>
      <c r="F1688" s="150" t="s">
        <v>2291</v>
      </c>
      <c r="H1688" s="149" t="s">
        <v>34</v>
      </c>
      <c r="I1688" s="151"/>
      <c r="L1688" s="147"/>
      <c r="M1688" s="152"/>
      <c r="T1688" s="153"/>
      <c r="AT1688" s="149" t="s">
        <v>179</v>
      </c>
      <c r="AU1688" s="149" t="s">
        <v>89</v>
      </c>
      <c r="AV1688" s="12" t="s">
        <v>83</v>
      </c>
      <c r="AW1688" s="12" t="s">
        <v>39</v>
      </c>
      <c r="AX1688" s="12" t="s">
        <v>78</v>
      </c>
      <c r="AY1688" s="149" t="s">
        <v>169</v>
      </c>
    </row>
    <row r="1689" spans="2:65" s="12" customFormat="1" ht="12">
      <c r="B1689" s="147"/>
      <c r="D1689" s="148" t="s">
        <v>179</v>
      </c>
      <c r="E1689" s="149" t="s">
        <v>34</v>
      </c>
      <c r="F1689" s="150" t="s">
        <v>2292</v>
      </c>
      <c r="H1689" s="149" t="s">
        <v>34</v>
      </c>
      <c r="I1689" s="151"/>
      <c r="L1689" s="147"/>
      <c r="M1689" s="152"/>
      <c r="T1689" s="153"/>
      <c r="AT1689" s="149" t="s">
        <v>179</v>
      </c>
      <c r="AU1689" s="149" t="s">
        <v>89</v>
      </c>
      <c r="AV1689" s="12" t="s">
        <v>83</v>
      </c>
      <c r="AW1689" s="12" t="s">
        <v>39</v>
      </c>
      <c r="AX1689" s="12" t="s">
        <v>78</v>
      </c>
      <c r="AY1689" s="149" t="s">
        <v>169</v>
      </c>
    </row>
    <row r="1690" spans="2:65" s="12" customFormat="1" ht="12">
      <c r="B1690" s="147"/>
      <c r="D1690" s="148" t="s">
        <v>179</v>
      </c>
      <c r="E1690" s="149" t="s">
        <v>34</v>
      </c>
      <c r="F1690" s="150" t="s">
        <v>2293</v>
      </c>
      <c r="H1690" s="149" t="s">
        <v>34</v>
      </c>
      <c r="I1690" s="151"/>
      <c r="L1690" s="147"/>
      <c r="M1690" s="152"/>
      <c r="T1690" s="153"/>
      <c r="AT1690" s="149" t="s">
        <v>179</v>
      </c>
      <c r="AU1690" s="149" t="s">
        <v>89</v>
      </c>
      <c r="AV1690" s="12" t="s">
        <v>83</v>
      </c>
      <c r="AW1690" s="12" t="s">
        <v>39</v>
      </c>
      <c r="AX1690" s="12" t="s">
        <v>78</v>
      </c>
      <c r="AY1690" s="149" t="s">
        <v>169</v>
      </c>
    </row>
    <row r="1691" spans="2:65" s="12" customFormat="1" ht="12">
      <c r="B1691" s="147"/>
      <c r="D1691" s="148" t="s">
        <v>179</v>
      </c>
      <c r="E1691" s="149" t="s">
        <v>34</v>
      </c>
      <c r="F1691" s="150" t="s">
        <v>2294</v>
      </c>
      <c r="H1691" s="149" t="s">
        <v>34</v>
      </c>
      <c r="I1691" s="151"/>
      <c r="L1691" s="147"/>
      <c r="M1691" s="152"/>
      <c r="T1691" s="153"/>
      <c r="AT1691" s="149" t="s">
        <v>179</v>
      </c>
      <c r="AU1691" s="149" t="s">
        <v>89</v>
      </c>
      <c r="AV1691" s="12" t="s">
        <v>83</v>
      </c>
      <c r="AW1691" s="12" t="s">
        <v>39</v>
      </c>
      <c r="AX1691" s="12" t="s">
        <v>78</v>
      </c>
      <c r="AY1691" s="149" t="s">
        <v>169</v>
      </c>
    </row>
    <row r="1692" spans="2:65" s="13" customFormat="1" ht="12">
      <c r="B1692" s="154"/>
      <c r="D1692" s="148" t="s">
        <v>179</v>
      </c>
      <c r="E1692" s="155" t="s">
        <v>34</v>
      </c>
      <c r="F1692" s="156" t="s">
        <v>83</v>
      </c>
      <c r="H1692" s="157">
        <v>1</v>
      </c>
      <c r="I1692" s="158"/>
      <c r="L1692" s="154"/>
      <c r="M1692" s="159"/>
      <c r="T1692" s="160"/>
      <c r="AT1692" s="155" t="s">
        <v>179</v>
      </c>
      <c r="AU1692" s="155" t="s">
        <v>89</v>
      </c>
      <c r="AV1692" s="13" t="s">
        <v>89</v>
      </c>
      <c r="AW1692" s="13" t="s">
        <v>39</v>
      </c>
      <c r="AX1692" s="13" t="s">
        <v>83</v>
      </c>
      <c r="AY1692" s="155" t="s">
        <v>169</v>
      </c>
    </row>
    <row r="1693" spans="2:65" s="1" customFormat="1" ht="21.75" customHeight="1">
      <c r="B1693" s="35"/>
      <c r="C1693" s="134" t="s">
        <v>2295</v>
      </c>
      <c r="D1693" s="134" t="s">
        <v>172</v>
      </c>
      <c r="E1693" s="135" t="s">
        <v>2296</v>
      </c>
      <c r="F1693" s="136" t="s">
        <v>2297</v>
      </c>
      <c r="G1693" s="137" t="s">
        <v>620</v>
      </c>
      <c r="H1693" s="138">
        <v>1</v>
      </c>
      <c r="I1693" s="139"/>
      <c r="J1693" s="140">
        <f>ROUND(I1693*H1693,2)</f>
        <v>0</v>
      </c>
      <c r="K1693" s="136" t="s">
        <v>621</v>
      </c>
      <c r="L1693" s="35"/>
      <c r="M1693" s="141" t="s">
        <v>34</v>
      </c>
      <c r="N1693" s="142" t="s">
        <v>49</v>
      </c>
      <c r="P1693" s="143">
        <f>O1693*H1693</f>
        <v>0</v>
      </c>
      <c r="Q1693" s="143">
        <v>0</v>
      </c>
      <c r="R1693" s="143">
        <f>Q1693*H1693</f>
        <v>0</v>
      </c>
      <c r="S1693" s="143">
        <v>0</v>
      </c>
      <c r="T1693" s="144">
        <f>S1693*H1693</f>
        <v>0</v>
      </c>
      <c r="AR1693" s="145" t="s">
        <v>270</v>
      </c>
      <c r="AT1693" s="145" t="s">
        <v>172</v>
      </c>
      <c r="AU1693" s="145" t="s">
        <v>89</v>
      </c>
      <c r="AY1693" s="19" t="s">
        <v>169</v>
      </c>
      <c r="BE1693" s="146">
        <f>IF(N1693="základní",J1693,0)</f>
        <v>0</v>
      </c>
      <c r="BF1693" s="146">
        <f>IF(N1693="snížená",J1693,0)</f>
        <v>0</v>
      </c>
      <c r="BG1693" s="146">
        <f>IF(N1693="zákl. přenesená",J1693,0)</f>
        <v>0</v>
      </c>
      <c r="BH1693" s="146">
        <f>IF(N1693="sníž. přenesená",J1693,0)</f>
        <v>0</v>
      </c>
      <c r="BI1693" s="146">
        <f>IF(N1693="nulová",J1693,0)</f>
        <v>0</v>
      </c>
      <c r="BJ1693" s="19" t="s">
        <v>83</v>
      </c>
      <c r="BK1693" s="146">
        <f>ROUND(I1693*H1693,2)</f>
        <v>0</v>
      </c>
      <c r="BL1693" s="19" t="s">
        <v>270</v>
      </c>
      <c r="BM1693" s="145" t="s">
        <v>2298</v>
      </c>
    </row>
    <row r="1694" spans="2:65" s="12" customFormat="1" ht="12">
      <c r="B1694" s="147"/>
      <c r="D1694" s="148" t="s">
        <v>179</v>
      </c>
      <c r="E1694" s="149" t="s">
        <v>34</v>
      </c>
      <c r="F1694" s="150" t="s">
        <v>2299</v>
      </c>
      <c r="H1694" s="149" t="s">
        <v>34</v>
      </c>
      <c r="I1694" s="151"/>
      <c r="L1694" s="147"/>
      <c r="M1694" s="152"/>
      <c r="T1694" s="153"/>
      <c r="AT1694" s="149" t="s">
        <v>179</v>
      </c>
      <c r="AU1694" s="149" t="s">
        <v>89</v>
      </c>
      <c r="AV1694" s="12" t="s">
        <v>83</v>
      </c>
      <c r="AW1694" s="12" t="s">
        <v>39</v>
      </c>
      <c r="AX1694" s="12" t="s">
        <v>78</v>
      </c>
      <c r="AY1694" s="149" t="s">
        <v>169</v>
      </c>
    </row>
    <row r="1695" spans="2:65" s="12" customFormat="1" ht="24">
      <c r="B1695" s="147"/>
      <c r="D1695" s="148" t="s">
        <v>179</v>
      </c>
      <c r="E1695" s="149" t="s">
        <v>34</v>
      </c>
      <c r="F1695" s="150" t="s">
        <v>2255</v>
      </c>
      <c r="H1695" s="149" t="s">
        <v>34</v>
      </c>
      <c r="I1695" s="151"/>
      <c r="L1695" s="147"/>
      <c r="M1695" s="152"/>
      <c r="T1695" s="153"/>
      <c r="AT1695" s="149" t="s">
        <v>179</v>
      </c>
      <c r="AU1695" s="149" t="s">
        <v>89</v>
      </c>
      <c r="AV1695" s="12" t="s">
        <v>83</v>
      </c>
      <c r="AW1695" s="12" t="s">
        <v>39</v>
      </c>
      <c r="AX1695" s="12" t="s">
        <v>78</v>
      </c>
      <c r="AY1695" s="149" t="s">
        <v>169</v>
      </c>
    </row>
    <row r="1696" spans="2:65" s="12" customFormat="1" ht="12">
      <c r="B1696" s="147"/>
      <c r="D1696" s="148" t="s">
        <v>179</v>
      </c>
      <c r="E1696" s="149" t="s">
        <v>34</v>
      </c>
      <c r="F1696" s="150" t="s">
        <v>2256</v>
      </c>
      <c r="H1696" s="149" t="s">
        <v>34</v>
      </c>
      <c r="I1696" s="151"/>
      <c r="L1696" s="147"/>
      <c r="M1696" s="152"/>
      <c r="T1696" s="153"/>
      <c r="AT1696" s="149" t="s">
        <v>179</v>
      </c>
      <c r="AU1696" s="149" t="s">
        <v>89</v>
      </c>
      <c r="AV1696" s="12" t="s">
        <v>83</v>
      </c>
      <c r="AW1696" s="12" t="s">
        <v>39</v>
      </c>
      <c r="AX1696" s="12" t="s">
        <v>78</v>
      </c>
      <c r="AY1696" s="149" t="s">
        <v>169</v>
      </c>
    </row>
    <row r="1697" spans="2:65" s="12" customFormat="1" ht="12">
      <c r="B1697" s="147"/>
      <c r="D1697" s="148" t="s">
        <v>179</v>
      </c>
      <c r="E1697" s="149" t="s">
        <v>34</v>
      </c>
      <c r="F1697" s="150" t="s">
        <v>2257</v>
      </c>
      <c r="H1697" s="149" t="s">
        <v>34</v>
      </c>
      <c r="I1697" s="151"/>
      <c r="L1697" s="147"/>
      <c r="M1697" s="152"/>
      <c r="T1697" s="153"/>
      <c r="AT1697" s="149" t="s">
        <v>179</v>
      </c>
      <c r="AU1697" s="149" t="s">
        <v>89</v>
      </c>
      <c r="AV1697" s="12" t="s">
        <v>83</v>
      </c>
      <c r="AW1697" s="12" t="s">
        <v>39</v>
      </c>
      <c r="AX1697" s="12" t="s">
        <v>78</v>
      </c>
      <c r="AY1697" s="149" t="s">
        <v>169</v>
      </c>
    </row>
    <row r="1698" spans="2:65" s="12" customFormat="1" ht="12">
      <c r="B1698" s="147"/>
      <c r="D1698" s="148" t="s">
        <v>179</v>
      </c>
      <c r="E1698" s="149" t="s">
        <v>34</v>
      </c>
      <c r="F1698" s="150" t="s">
        <v>2258</v>
      </c>
      <c r="H1698" s="149" t="s">
        <v>34</v>
      </c>
      <c r="I1698" s="151"/>
      <c r="L1698" s="147"/>
      <c r="M1698" s="152"/>
      <c r="T1698" s="153"/>
      <c r="AT1698" s="149" t="s">
        <v>179</v>
      </c>
      <c r="AU1698" s="149" t="s">
        <v>89</v>
      </c>
      <c r="AV1698" s="12" t="s">
        <v>83</v>
      </c>
      <c r="AW1698" s="12" t="s">
        <v>39</v>
      </c>
      <c r="AX1698" s="12" t="s">
        <v>78</v>
      </c>
      <c r="AY1698" s="149" t="s">
        <v>169</v>
      </c>
    </row>
    <row r="1699" spans="2:65" s="12" customFormat="1" ht="24">
      <c r="B1699" s="147"/>
      <c r="D1699" s="148" t="s">
        <v>179</v>
      </c>
      <c r="E1699" s="149" t="s">
        <v>34</v>
      </c>
      <c r="F1699" s="150" t="s">
        <v>2272</v>
      </c>
      <c r="H1699" s="149" t="s">
        <v>34</v>
      </c>
      <c r="I1699" s="151"/>
      <c r="L1699" s="147"/>
      <c r="M1699" s="152"/>
      <c r="T1699" s="153"/>
      <c r="AT1699" s="149" t="s">
        <v>179</v>
      </c>
      <c r="AU1699" s="149" t="s">
        <v>89</v>
      </c>
      <c r="AV1699" s="12" t="s">
        <v>83</v>
      </c>
      <c r="AW1699" s="12" t="s">
        <v>39</v>
      </c>
      <c r="AX1699" s="12" t="s">
        <v>78</v>
      </c>
      <c r="AY1699" s="149" t="s">
        <v>169</v>
      </c>
    </row>
    <row r="1700" spans="2:65" s="12" customFormat="1" ht="12">
      <c r="B1700" s="147"/>
      <c r="D1700" s="148" t="s">
        <v>179</v>
      </c>
      <c r="E1700" s="149" t="s">
        <v>34</v>
      </c>
      <c r="F1700" s="150" t="s">
        <v>2273</v>
      </c>
      <c r="H1700" s="149" t="s">
        <v>34</v>
      </c>
      <c r="I1700" s="151"/>
      <c r="L1700" s="147"/>
      <c r="M1700" s="152"/>
      <c r="T1700" s="153"/>
      <c r="AT1700" s="149" t="s">
        <v>179</v>
      </c>
      <c r="AU1700" s="149" t="s">
        <v>89</v>
      </c>
      <c r="AV1700" s="12" t="s">
        <v>83</v>
      </c>
      <c r="AW1700" s="12" t="s">
        <v>39</v>
      </c>
      <c r="AX1700" s="12" t="s">
        <v>78</v>
      </c>
      <c r="AY1700" s="149" t="s">
        <v>169</v>
      </c>
    </row>
    <row r="1701" spans="2:65" s="12" customFormat="1" ht="12">
      <c r="B1701" s="147"/>
      <c r="D1701" s="148" t="s">
        <v>179</v>
      </c>
      <c r="E1701" s="149" t="s">
        <v>34</v>
      </c>
      <c r="F1701" s="150" t="s">
        <v>2261</v>
      </c>
      <c r="H1701" s="149" t="s">
        <v>34</v>
      </c>
      <c r="I1701" s="151"/>
      <c r="L1701" s="147"/>
      <c r="M1701" s="152"/>
      <c r="T1701" s="153"/>
      <c r="AT1701" s="149" t="s">
        <v>179</v>
      </c>
      <c r="AU1701" s="149" t="s">
        <v>89</v>
      </c>
      <c r="AV1701" s="12" t="s">
        <v>83</v>
      </c>
      <c r="AW1701" s="12" t="s">
        <v>39</v>
      </c>
      <c r="AX1701" s="12" t="s">
        <v>78</v>
      </c>
      <c r="AY1701" s="149" t="s">
        <v>169</v>
      </c>
    </row>
    <row r="1702" spans="2:65" s="13" customFormat="1" ht="12">
      <c r="B1702" s="154"/>
      <c r="D1702" s="148" t="s">
        <v>179</v>
      </c>
      <c r="E1702" s="155" t="s">
        <v>34</v>
      </c>
      <c r="F1702" s="156" t="s">
        <v>83</v>
      </c>
      <c r="H1702" s="157">
        <v>1</v>
      </c>
      <c r="I1702" s="158"/>
      <c r="L1702" s="154"/>
      <c r="M1702" s="159"/>
      <c r="T1702" s="160"/>
      <c r="AT1702" s="155" t="s">
        <v>179</v>
      </c>
      <c r="AU1702" s="155" t="s">
        <v>89</v>
      </c>
      <c r="AV1702" s="13" t="s">
        <v>89</v>
      </c>
      <c r="AW1702" s="13" t="s">
        <v>39</v>
      </c>
      <c r="AX1702" s="13" t="s">
        <v>83</v>
      </c>
      <c r="AY1702" s="155" t="s">
        <v>169</v>
      </c>
    </row>
    <row r="1703" spans="2:65" s="1" customFormat="1" ht="16.5" customHeight="1">
      <c r="B1703" s="35"/>
      <c r="C1703" s="134" t="s">
        <v>2300</v>
      </c>
      <c r="D1703" s="134" t="s">
        <v>172</v>
      </c>
      <c r="E1703" s="135" t="s">
        <v>2301</v>
      </c>
      <c r="F1703" s="136" t="s">
        <v>2302</v>
      </c>
      <c r="G1703" s="137" t="s">
        <v>620</v>
      </c>
      <c r="H1703" s="138">
        <v>1</v>
      </c>
      <c r="I1703" s="139"/>
      <c r="J1703" s="140">
        <f>ROUND(I1703*H1703,2)</f>
        <v>0</v>
      </c>
      <c r="K1703" s="136" t="s">
        <v>621</v>
      </c>
      <c r="L1703" s="35"/>
      <c r="M1703" s="141" t="s">
        <v>34</v>
      </c>
      <c r="N1703" s="142" t="s">
        <v>49</v>
      </c>
      <c r="P1703" s="143">
        <f>O1703*H1703</f>
        <v>0</v>
      </c>
      <c r="Q1703" s="143">
        <v>0</v>
      </c>
      <c r="R1703" s="143">
        <f>Q1703*H1703</f>
        <v>0</v>
      </c>
      <c r="S1703" s="143">
        <v>0</v>
      </c>
      <c r="T1703" s="144">
        <f>S1703*H1703</f>
        <v>0</v>
      </c>
      <c r="AR1703" s="145" t="s">
        <v>270</v>
      </c>
      <c r="AT1703" s="145" t="s">
        <v>172</v>
      </c>
      <c r="AU1703" s="145" t="s">
        <v>89</v>
      </c>
      <c r="AY1703" s="19" t="s">
        <v>169</v>
      </c>
      <c r="BE1703" s="146">
        <f>IF(N1703="základní",J1703,0)</f>
        <v>0</v>
      </c>
      <c r="BF1703" s="146">
        <f>IF(N1703="snížená",J1703,0)</f>
        <v>0</v>
      </c>
      <c r="BG1703" s="146">
        <f>IF(N1703="zákl. přenesená",J1703,0)</f>
        <v>0</v>
      </c>
      <c r="BH1703" s="146">
        <f>IF(N1703="sníž. přenesená",J1703,0)</f>
        <v>0</v>
      </c>
      <c r="BI1703" s="146">
        <f>IF(N1703="nulová",J1703,0)</f>
        <v>0</v>
      </c>
      <c r="BJ1703" s="19" t="s">
        <v>83</v>
      </c>
      <c r="BK1703" s="146">
        <f>ROUND(I1703*H1703,2)</f>
        <v>0</v>
      </c>
      <c r="BL1703" s="19" t="s">
        <v>270</v>
      </c>
      <c r="BM1703" s="145" t="s">
        <v>2303</v>
      </c>
    </row>
    <row r="1704" spans="2:65" s="12" customFormat="1" ht="12">
      <c r="B1704" s="147"/>
      <c r="D1704" s="148" t="s">
        <v>179</v>
      </c>
      <c r="E1704" s="149" t="s">
        <v>34</v>
      </c>
      <c r="F1704" s="150" t="s">
        <v>2254</v>
      </c>
      <c r="H1704" s="149" t="s">
        <v>34</v>
      </c>
      <c r="I1704" s="151"/>
      <c r="L1704" s="147"/>
      <c r="M1704" s="152"/>
      <c r="T1704" s="153"/>
      <c r="AT1704" s="149" t="s">
        <v>179</v>
      </c>
      <c r="AU1704" s="149" t="s">
        <v>89</v>
      </c>
      <c r="AV1704" s="12" t="s">
        <v>83</v>
      </c>
      <c r="AW1704" s="12" t="s">
        <v>39</v>
      </c>
      <c r="AX1704" s="12" t="s">
        <v>78</v>
      </c>
      <c r="AY1704" s="149" t="s">
        <v>169</v>
      </c>
    </row>
    <row r="1705" spans="2:65" s="12" customFormat="1" ht="24">
      <c r="B1705" s="147"/>
      <c r="D1705" s="148" t="s">
        <v>179</v>
      </c>
      <c r="E1705" s="149" t="s">
        <v>34</v>
      </c>
      <c r="F1705" s="150" t="s">
        <v>2304</v>
      </c>
      <c r="H1705" s="149" t="s">
        <v>34</v>
      </c>
      <c r="I1705" s="151"/>
      <c r="L1705" s="147"/>
      <c r="M1705" s="152"/>
      <c r="T1705" s="153"/>
      <c r="AT1705" s="149" t="s">
        <v>179</v>
      </c>
      <c r="AU1705" s="149" t="s">
        <v>89</v>
      </c>
      <c r="AV1705" s="12" t="s">
        <v>83</v>
      </c>
      <c r="AW1705" s="12" t="s">
        <v>39</v>
      </c>
      <c r="AX1705" s="12" t="s">
        <v>78</v>
      </c>
      <c r="AY1705" s="149" t="s">
        <v>169</v>
      </c>
    </row>
    <row r="1706" spans="2:65" s="12" customFormat="1" ht="12">
      <c r="B1706" s="147"/>
      <c r="D1706" s="148" t="s">
        <v>179</v>
      </c>
      <c r="E1706" s="149" t="s">
        <v>34</v>
      </c>
      <c r="F1706" s="150" t="s">
        <v>2257</v>
      </c>
      <c r="H1706" s="149" t="s">
        <v>34</v>
      </c>
      <c r="I1706" s="151"/>
      <c r="L1706" s="147"/>
      <c r="M1706" s="152"/>
      <c r="T1706" s="153"/>
      <c r="AT1706" s="149" t="s">
        <v>179</v>
      </c>
      <c r="AU1706" s="149" t="s">
        <v>89</v>
      </c>
      <c r="AV1706" s="12" t="s">
        <v>83</v>
      </c>
      <c r="AW1706" s="12" t="s">
        <v>39</v>
      </c>
      <c r="AX1706" s="12" t="s">
        <v>78</v>
      </c>
      <c r="AY1706" s="149" t="s">
        <v>169</v>
      </c>
    </row>
    <row r="1707" spans="2:65" s="12" customFormat="1" ht="12">
      <c r="B1707" s="147"/>
      <c r="D1707" s="148" t="s">
        <v>179</v>
      </c>
      <c r="E1707" s="149" t="s">
        <v>34</v>
      </c>
      <c r="F1707" s="150" t="s">
        <v>2258</v>
      </c>
      <c r="H1707" s="149" t="s">
        <v>34</v>
      </c>
      <c r="I1707" s="151"/>
      <c r="L1707" s="147"/>
      <c r="M1707" s="152"/>
      <c r="T1707" s="153"/>
      <c r="AT1707" s="149" t="s">
        <v>179</v>
      </c>
      <c r="AU1707" s="149" t="s">
        <v>89</v>
      </c>
      <c r="AV1707" s="12" t="s">
        <v>83</v>
      </c>
      <c r="AW1707" s="12" t="s">
        <v>39</v>
      </c>
      <c r="AX1707" s="12" t="s">
        <v>78</v>
      </c>
      <c r="AY1707" s="149" t="s">
        <v>169</v>
      </c>
    </row>
    <row r="1708" spans="2:65" s="12" customFormat="1" ht="24">
      <c r="B1708" s="147"/>
      <c r="D1708" s="148" t="s">
        <v>179</v>
      </c>
      <c r="E1708" s="149" t="s">
        <v>34</v>
      </c>
      <c r="F1708" s="150" t="s">
        <v>2272</v>
      </c>
      <c r="H1708" s="149" t="s">
        <v>34</v>
      </c>
      <c r="I1708" s="151"/>
      <c r="L1708" s="147"/>
      <c r="M1708" s="152"/>
      <c r="T1708" s="153"/>
      <c r="AT1708" s="149" t="s">
        <v>179</v>
      </c>
      <c r="AU1708" s="149" t="s">
        <v>89</v>
      </c>
      <c r="AV1708" s="12" t="s">
        <v>83</v>
      </c>
      <c r="AW1708" s="12" t="s">
        <v>39</v>
      </c>
      <c r="AX1708" s="12" t="s">
        <v>78</v>
      </c>
      <c r="AY1708" s="149" t="s">
        <v>169</v>
      </c>
    </row>
    <row r="1709" spans="2:65" s="12" customFormat="1" ht="24">
      <c r="B1709" s="147"/>
      <c r="D1709" s="148" t="s">
        <v>179</v>
      </c>
      <c r="E1709" s="149" t="s">
        <v>34</v>
      </c>
      <c r="F1709" s="150" t="s">
        <v>2305</v>
      </c>
      <c r="H1709" s="149" t="s">
        <v>34</v>
      </c>
      <c r="I1709" s="151"/>
      <c r="L1709" s="147"/>
      <c r="M1709" s="152"/>
      <c r="T1709" s="153"/>
      <c r="AT1709" s="149" t="s">
        <v>179</v>
      </c>
      <c r="AU1709" s="149" t="s">
        <v>89</v>
      </c>
      <c r="AV1709" s="12" t="s">
        <v>83</v>
      </c>
      <c r="AW1709" s="12" t="s">
        <v>39</v>
      </c>
      <c r="AX1709" s="12" t="s">
        <v>78</v>
      </c>
      <c r="AY1709" s="149" t="s">
        <v>169</v>
      </c>
    </row>
    <row r="1710" spans="2:65" s="13" customFormat="1" ht="12">
      <c r="B1710" s="154"/>
      <c r="D1710" s="148" t="s">
        <v>179</v>
      </c>
      <c r="E1710" s="155" t="s">
        <v>34</v>
      </c>
      <c r="F1710" s="156" t="s">
        <v>83</v>
      </c>
      <c r="H1710" s="157">
        <v>1</v>
      </c>
      <c r="I1710" s="158"/>
      <c r="L1710" s="154"/>
      <c r="M1710" s="159"/>
      <c r="T1710" s="160"/>
      <c r="AT1710" s="155" t="s">
        <v>179</v>
      </c>
      <c r="AU1710" s="155" t="s">
        <v>89</v>
      </c>
      <c r="AV1710" s="13" t="s">
        <v>89</v>
      </c>
      <c r="AW1710" s="13" t="s">
        <v>39</v>
      </c>
      <c r="AX1710" s="13" t="s">
        <v>83</v>
      </c>
      <c r="AY1710" s="155" t="s">
        <v>169</v>
      </c>
    </row>
    <row r="1711" spans="2:65" s="1" customFormat="1" ht="16.5" customHeight="1">
      <c r="B1711" s="35"/>
      <c r="C1711" s="134" t="s">
        <v>2306</v>
      </c>
      <c r="D1711" s="134" t="s">
        <v>172</v>
      </c>
      <c r="E1711" s="135" t="s">
        <v>2307</v>
      </c>
      <c r="F1711" s="136" t="s">
        <v>2308</v>
      </c>
      <c r="G1711" s="137" t="s">
        <v>620</v>
      </c>
      <c r="H1711" s="138">
        <v>1</v>
      </c>
      <c r="I1711" s="139"/>
      <c r="J1711" s="140">
        <f>ROUND(I1711*H1711,2)</f>
        <v>0</v>
      </c>
      <c r="K1711" s="136" t="s">
        <v>621</v>
      </c>
      <c r="L1711" s="35"/>
      <c r="M1711" s="141" t="s">
        <v>34</v>
      </c>
      <c r="N1711" s="142" t="s">
        <v>49</v>
      </c>
      <c r="P1711" s="143">
        <f>O1711*H1711</f>
        <v>0</v>
      </c>
      <c r="Q1711" s="143">
        <v>0</v>
      </c>
      <c r="R1711" s="143">
        <f>Q1711*H1711</f>
        <v>0</v>
      </c>
      <c r="S1711" s="143">
        <v>0</v>
      </c>
      <c r="T1711" s="144">
        <f>S1711*H1711</f>
        <v>0</v>
      </c>
      <c r="AR1711" s="145" t="s">
        <v>270</v>
      </c>
      <c r="AT1711" s="145" t="s">
        <v>172</v>
      </c>
      <c r="AU1711" s="145" t="s">
        <v>89</v>
      </c>
      <c r="AY1711" s="19" t="s">
        <v>169</v>
      </c>
      <c r="BE1711" s="146">
        <f>IF(N1711="základní",J1711,0)</f>
        <v>0</v>
      </c>
      <c r="BF1711" s="146">
        <f>IF(N1711="snížená",J1711,0)</f>
        <v>0</v>
      </c>
      <c r="BG1711" s="146">
        <f>IF(N1711="zákl. přenesená",J1711,0)</f>
        <v>0</v>
      </c>
      <c r="BH1711" s="146">
        <f>IF(N1711="sníž. přenesená",J1711,0)</f>
        <v>0</v>
      </c>
      <c r="BI1711" s="146">
        <f>IF(N1711="nulová",J1711,0)</f>
        <v>0</v>
      </c>
      <c r="BJ1711" s="19" t="s">
        <v>83</v>
      </c>
      <c r="BK1711" s="146">
        <f>ROUND(I1711*H1711,2)</f>
        <v>0</v>
      </c>
      <c r="BL1711" s="19" t="s">
        <v>270</v>
      </c>
      <c r="BM1711" s="145" t="s">
        <v>2309</v>
      </c>
    </row>
    <row r="1712" spans="2:65" s="12" customFormat="1" ht="12">
      <c r="B1712" s="147"/>
      <c r="D1712" s="148" t="s">
        <v>179</v>
      </c>
      <c r="E1712" s="149" t="s">
        <v>34</v>
      </c>
      <c r="F1712" s="150" t="s">
        <v>2299</v>
      </c>
      <c r="H1712" s="149" t="s">
        <v>34</v>
      </c>
      <c r="I1712" s="151"/>
      <c r="L1712" s="147"/>
      <c r="M1712" s="152"/>
      <c r="T1712" s="153"/>
      <c r="AT1712" s="149" t="s">
        <v>179</v>
      </c>
      <c r="AU1712" s="149" t="s">
        <v>89</v>
      </c>
      <c r="AV1712" s="12" t="s">
        <v>83</v>
      </c>
      <c r="AW1712" s="12" t="s">
        <v>39</v>
      </c>
      <c r="AX1712" s="12" t="s">
        <v>78</v>
      </c>
      <c r="AY1712" s="149" t="s">
        <v>169</v>
      </c>
    </row>
    <row r="1713" spans="2:65" s="12" customFormat="1" ht="24">
      <c r="B1713" s="147"/>
      <c r="D1713" s="148" t="s">
        <v>179</v>
      </c>
      <c r="E1713" s="149" t="s">
        <v>34</v>
      </c>
      <c r="F1713" s="150" t="s">
        <v>2255</v>
      </c>
      <c r="H1713" s="149" t="s">
        <v>34</v>
      </c>
      <c r="I1713" s="151"/>
      <c r="L1713" s="147"/>
      <c r="M1713" s="152"/>
      <c r="T1713" s="153"/>
      <c r="AT1713" s="149" t="s">
        <v>179</v>
      </c>
      <c r="AU1713" s="149" t="s">
        <v>89</v>
      </c>
      <c r="AV1713" s="12" t="s">
        <v>83</v>
      </c>
      <c r="AW1713" s="12" t="s">
        <v>39</v>
      </c>
      <c r="AX1713" s="12" t="s">
        <v>78</v>
      </c>
      <c r="AY1713" s="149" t="s">
        <v>169</v>
      </c>
    </row>
    <row r="1714" spans="2:65" s="12" customFormat="1" ht="12">
      <c r="B1714" s="147"/>
      <c r="D1714" s="148" t="s">
        <v>179</v>
      </c>
      <c r="E1714" s="149" t="s">
        <v>34</v>
      </c>
      <c r="F1714" s="150" t="s">
        <v>2256</v>
      </c>
      <c r="H1714" s="149" t="s">
        <v>34</v>
      </c>
      <c r="I1714" s="151"/>
      <c r="L1714" s="147"/>
      <c r="M1714" s="152"/>
      <c r="T1714" s="153"/>
      <c r="AT1714" s="149" t="s">
        <v>179</v>
      </c>
      <c r="AU1714" s="149" t="s">
        <v>89</v>
      </c>
      <c r="AV1714" s="12" t="s">
        <v>83</v>
      </c>
      <c r="AW1714" s="12" t="s">
        <v>39</v>
      </c>
      <c r="AX1714" s="12" t="s">
        <v>78</v>
      </c>
      <c r="AY1714" s="149" t="s">
        <v>169</v>
      </c>
    </row>
    <row r="1715" spans="2:65" s="12" customFormat="1" ht="12">
      <c r="B1715" s="147"/>
      <c r="D1715" s="148" t="s">
        <v>179</v>
      </c>
      <c r="E1715" s="149" t="s">
        <v>34</v>
      </c>
      <c r="F1715" s="150" t="s">
        <v>2257</v>
      </c>
      <c r="H1715" s="149" t="s">
        <v>34</v>
      </c>
      <c r="I1715" s="151"/>
      <c r="L1715" s="147"/>
      <c r="M1715" s="152"/>
      <c r="T1715" s="153"/>
      <c r="AT1715" s="149" t="s">
        <v>179</v>
      </c>
      <c r="AU1715" s="149" t="s">
        <v>89</v>
      </c>
      <c r="AV1715" s="12" t="s">
        <v>83</v>
      </c>
      <c r="AW1715" s="12" t="s">
        <v>39</v>
      </c>
      <c r="AX1715" s="12" t="s">
        <v>78</v>
      </c>
      <c r="AY1715" s="149" t="s">
        <v>169</v>
      </c>
    </row>
    <row r="1716" spans="2:65" s="12" customFormat="1" ht="12">
      <c r="B1716" s="147"/>
      <c r="D1716" s="148" t="s">
        <v>179</v>
      </c>
      <c r="E1716" s="149" t="s">
        <v>34</v>
      </c>
      <c r="F1716" s="150" t="s">
        <v>2258</v>
      </c>
      <c r="H1716" s="149" t="s">
        <v>34</v>
      </c>
      <c r="I1716" s="151"/>
      <c r="L1716" s="147"/>
      <c r="M1716" s="152"/>
      <c r="T1716" s="153"/>
      <c r="AT1716" s="149" t="s">
        <v>179</v>
      </c>
      <c r="AU1716" s="149" t="s">
        <v>89</v>
      </c>
      <c r="AV1716" s="12" t="s">
        <v>83</v>
      </c>
      <c r="AW1716" s="12" t="s">
        <v>39</v>
      </c>
      <c r="AX1716" s="12" t="s">
        <v>78</v>
      </c>
      <c r="AY1716" s="149" t="s">
        <v>169</v>
      </c>
    </row>
    <row r="1717" spans="2:65" s="12" customFormat="1" ht="24">
      <c r="B1717" s="147"/>
      <c r="D1717" s="148" t="s">
        <v>179</v>
      </c>
      <c r="E1717" s="149" t="s">
        <v>34</v>
      </c>
      <c r="F1717" s="150" t="s">
        <v>2272</v>
      </c>
      <c r="H1717" s="149" t="s">
        <v>34</v>
      </c>
      <c r="I1717" s="151"/>
      <c r="L1717" s="147"/>
      <c r="M1717" s="152"/>
      <c r="T1717" s="153"/>
      <c r="AT1717" s="149" t="s">
        <v>179</v>
      </c>
      <c r="AU1717" s="149" t="s">
        <v>89</v>
      </c>
      <c r="AV1717" s="12" t="s">
        <v>83</v>
      </c>
      <c r="AW1717" s="12" t="s">
        <v>39</v>
      </c>
      <c r="AX1717" s="12" t="s">
        <v>78</v>
      </c>
      <c r="AY1717" s="149" t="s">
        <v>169</v>
      </c>
    </row>
    <row r="1718" spans="2:65" s="12" customFormat="1" ht="12">
      <c r="B1718" s="147"/>
      <c r="D1718" s="148" t="s">
        <v>179</v>
      </c>
      <c r="E1718" s="149" t="s">
        <v>34</v>
      </c>
      <c r="F1718" s="150" t="s">
        <v>2273</v>
      </c>
      <c r="H1718" s="149" t="s">
        <v>34</v>
      </c>
      <c r="I1718" s="151"/>
      <c r="L1718" s="147"/>
      <c r="M1718" s="152"/>
      <c r="T1718" s="153"/>
      <c r="AT1718" s="149" t="s">
        <v>179</v>
      </c>
      <c r="AU1718" s="149" t="s">
        <v>89</v>
      </c>
      <c r="AV1718" s="12" t="s">
        <v>83</v>
      </c>
      <c r="AW1718" s="12" t="s">
        <v>39</v>
      </c>
      <c r="AX1718" s="12" t="s">
        <v>78</v>
      </c>
      <c r="AY1718" s="149" t="s">
        <v>169</v>
      </c>
    </row>
    <row r="1719" spans="2:65" s="12" customFormat="1" ht="12">
      <c r="B1719" s="147"/>
      <c r="D1719" s="148" t="s">
        <v>179</v>
      </c>
      <c r="E1719" s="149" t="s">
        <v>34</v>
      </c>
      <c r="F1719" s="150" t="s">
        <v>2261</v>
      </c>
      <c r="H1719" s="149" t="s">
        <v>34</v>
      </c>
      <c r="I1719" s="151"/>
      <c r="L1719" s="147"/>
      <c r="M1719" s="152"/>
      <c r="T1719" s="153"/>
      <c r="AT1719" s="149" t="s">
        <v>179</v>
      </c>
      <c r="AU1719" s="149" t="s">
        <v>89</v>
      </c>
      <c r="AV1719" s="12" t="s">
        <v>83</v>
      </c>
      <c r="AW1719" s="12" t="s">
        <v>39</v>
      </c>
      <c r="AX1719" s="12" t="s">
        <v>78</v>
      </c>
      <c r="AY1719" s="149" t="s">
        <v>169</v>
      </c>
    </row>
    <row r="1720" spans="2:65" s="12" customFormat="1" ht="12">
      <c r="B1720" s="147"/>
      <c r="D1720" s="148" t="s">
        <v>179</v>
      </c>
      <c r="E1720" s="149" t="s">
        <v>34</v>
      </c>
      <c r="F1720" s="150" t="s">
        <v>2263</v>
      </c>
      <c r="H1720" s="149" t="s">
        <v>34</v>
      </c>
      <c r="I1720" s="151"/>
      <c r="L1720" s="147"/>
      <c r="M1720" s="152"/>
      <c r="T1720" s="153"/>
      <c r="AT1720" s="149" t="s">
        <v>179</v>
      </c>
      <c r="AU1720" s="149" t="s">
        <v>89</v>
      </c>
      <c r="AV1720" s="12" t="s">
        <v>83</v>
      </c>
      <c r="AW1720" s="12" t="s">
        <v>39</v>
      </c>
      <c r="AX1720" s="12" t="s">
        <v>78</v>
      </c>
      <c r="AY1720" s="149" t="s">
        <v>169</v>
      </c>
    </row>
    <row r="1721" spans="2:65" s="12" customFormat="1" ht="12">
      <c r="B1721" s="147"/>
      <c r="D1721" s="148" t="s">
        <v>179</v>
      </c>
      <c r="E1721" s="149" t="s">
        <v>34</v>
      </c>
      <c r="F1721" s="150" t="s">
        <v>2264</v>
      </c>
      <c r="H1721" s="149" t="s">
        <v>34</v>
      </c>
      <c r="I1721" s="151"/>
      <c r="L1721" s="147"/>
      <c r="M1721" s="152"/>
      <c r="T1721" s="153"/>
      <c r="AT1721" s="149" t="s">
        <v>179</v>
      </c>
      <c r="AU1721" s="149" t="s">
        <v>89</v>
      </c>
      <c r="AV1721" s="12" t="s">
        <v>83</v>
      </c>
      <c r="AW1721" s="12" t="s">
        <v>39</v>
      </c>
      <c r="AX1721" s="12" t="s">
        <v>78</v>
      </c>
      <c r="AY1721" s="149" t="s">
        <v>169</v>
      </c>
    </row>
    <row r="1722" spans="2:65" s="13" customFormat="1" ht="12">
      <c r="B1722" s="154"/>
      <c r="D1722" s="148" t="s">
        <v>179</v>
      </c>
      <c r="E1722" s="155" t="s">
        <v>34</v>
      </c>
      <c r="F1722" s="156" t="s">
        <v>83</v>
      </c>
      <c r="H1722" s="157">
        <v>1</v>
      </c>
      <c r="I1722" s="158"/>
      <c r="L1722" s="154"/>
      <c r="M1722" s="159"/>
      <c r="T1722" s="160"/>
      <c r="AT1722" s="155" t="s">
        <v>179</v>
      </c>
      <c r="AU1722" s="155" t="s">
        <v>89</v>
      </c>
      <c r="AV1722" s="13" t="s">
        <v>89</v>
      </c>
      <c r="AW1722" s="13" t="s">
        <v>39</v>
      </c>
      <c r="AX1722" s="13" t="s">
        <v>83</v>
      </c>
      <c r="AY1722" s="155" t="s">
        <v>169</v>
      </c>
    </row>
    <row r="1723" spans="2:65" s="1" customFormat="1" ht="21.75" customHeight="1">
      <c r="B1723" s="35"/>
      <c r="C1723" s="134" t="s">
        <v>2310</v>
      </c>
      <c r="D1723" s="134" t="s">
        <v>172</v>
      </c>
      <c r="E1723" s="135" t="s">
        <v>2311</v>
      </c>
      <c r="F1723" s="136" t="s">
        <v>2312</v>
      </c>
      <c r="G1723" s="137" t="s">
        <v>620</v>
      </c>
      <c r="H1723" s="138">
        <v>1</v>
      </c>
      <c r="I1723" s="139"/>
      <c r="J1723" s="140">
        <f>ROUND(I1723*H1723,2)</f>
        <v>0</v>
      </c>
      <c r="K1723" s="136" t="s">
        <v>621</v>
      </c>
      <c r="L1723" s="35"/>
      <c r="M1723" s="141" t="s">
        <v>34</v>
      </c>
      <c r="N1723" s="142" t="s">
        <v>49</v>
      </c>
      <c r="P1723" s="143">
        <f>O1723*H1723</f>
        <v>0</v>
      </c>
      <c r="Q1723" s="143">
        <v>0</v>
      </c>
      <c r="R1723" s="143">
        <f>Q1723*H1723</f>
        <v>0</v>
      </c>
      <c r="S1723" s="143">
        <v>0</v>
      </c>
      <c r="T1723" s="144">
        <f>S1723*H1723</f>
        <v>0</v>
      </c>
      <c r="AR1723" s="145" t="s">
        <v>270</v>
      </c>
      <c r="AT1723" s="145" t="s">
        <v>172</v>
      </c>
      <c r="AU1723" s="145" t="s">
        <v>89</v>
      </c>
      <c r="AY1723" s="19" t="s">
        <v>169</v>
      </c>
      <c r="BE1723" s="146">
        <f>IF(N1723="základní",J1723,0)</f>
        <v>0</v>
      </c>
      <c r="BF1723" s="146">
        <f>IF(N1723="snížená",J1723,0)</f>
        <v>0</v>
      </c>
      <c r="BG1723" s="146">
        <f>IF(N1723="zákl. přenesená",J1723,0)</f>
        <v>0</v>
      </c>
      <c r="BH1723" s="146">
        <f>IF(N1723="sníž. přenesená",J1723,0)</f>
        <v>0</v>
      </c>
      <c r="BI1723" s="146">
        <f>IF(N1723="nulová",J1723,0)</f>
        <v>0</v>
      </c>
      <c r="BJ1723" s="19" t="s">
        <v>83</v>
      </c>
      <c r="BK1723" s="146">
        <f>ROUND(I1723*H1723,2)</f>
        <v>0</v>
      </c>
      <c r="BL1723" s="19" t="s">
        <v>270</v>
      </c>
      <c r="BM1723" s="145" t="s">
        <v>2313</v>
      </c>
    </row>
    <row r="1724" spans="2:65" s="12" customFormat="1" ht="12">
      <c r="B1724" s="147"/>
      <c r="D1724" s="148" t="s">
        <v>179</v>
      </c>
      <c r="E1724" s="149" t="s">
        <v>34</v>
      </c>
      <c r="F1724" s="150" t="s">
        <v>2254</v>
      </c>
      <c r="H1724" s="149" t="s">
        <v>34</v>
      </c>
      <c r="I1724" s="151"/>
      <c r="L1724" s="147"/>
      <c r="M1724" s="152"/>
      <c r="T1724" s="153"/>
      <c r="AT1724" s="149" t="s">
        <v>179</v>
      </c>
      <c r="AU1724" s="149" t="s">
        <v>89</v>
      </c>
      <c r="AV1724" s="12" t="s">
        <v>83</v>
      </c>
      <c r="AW1724" s="12" t="s">
        <v>39</v>
      </c>
      <c r="AX1724" s="12" t="s">
        <v>78</v>
      </c>
      <c r="AY1724" s="149" t="s">
        <v>169</v>
      </c>
    </row>
    <row r="1725" spans="2:65" s="12" customFormat="1" ht="24">
      <c r="B1725" s="147"/>
      <c r="D1725" s="148" t="s">
        <v>179</v>
      </c>
      <c r="E1725" s="149" t="s">
        <v>34</v>
      </c>
      <c r="F1725" s="150" t="s">
        <v>2255</v>
      </c>
      <c r="H1725" s="149" t="s">
        <v>34</v>
      </c>
      <c r="I1725" s="151"/>
      <c r="L1725" s="147"/>
      <c r="M1725" s="152"/>
      <c r="T1725" s="153"/>
      <c r="AT1725" s="149" t="s">
        <v>179</v>
      </c>
      <c r="AU1725" s="149" t="s">
        <v>89</v>
      </c>
      <c r="AV1725" s="12" t="s">
        <v>83</v>
      </c>
      <c r="AW1725" s="12" t="s">
        <v>39</v>
      </c>
      <c r="AX1725" s="12" t="s">
        <v>78</v>
      </c>
      <c r="AY1725" s="149" t="s">
        <v>169</v>
      </c>
    </row>
    <row r="1726" spans="2:65" s="12" customFormat="1" ht="12">
      <c r="B1726" s="147"/>
      <c r="D1726" s="148" t="s">
        <v>179</v>
      </c>
      <c r="E1726" s="149" t="s">
        <v>34</v>
      </c>
      <c r="F1726" s="150" t="s">
        <v>2256</v>
      </c>
      <c r="H1726" s="149" t="s">
        <v>34</v>
      </c>
      <c r="I1726" s="151"/>
      <c r="L1726" s="147"/>
      <c r="M1726" s="152"/>
      <c r="T1726" s="153"/>
      <c r="AT1726" s="149" t="s">
        <v>179</v>
      </c>
      <c r="AU1726" s="149" t="s">
        <v>89</v>
      </c>
      <c r="AV1726" s="12" t="s">
        <v>83</v>
      </c>
      <c r="AW1726" s="12" t="s">
        <v>39</v>
      </c>
      <c r="AX1726" s="12" t="s">
        <v>78</v>
      </c>
      <c r="AY1726" s="149" t="s">
        <v>169</v>
      </c>
    </row>
    <row r="1727" spans="2:65" s="12" customFormat="1" ht="12">
      <c r="B1727" s="147"/>
      <c r="D1727" s="148" t="s">
        <v>179</v>
      </c>
      <c r="E1727" s="149" t="s">
        <v>34</v>
      </c>
      <c r="F1727" s="150" t="s">
        <v>2257</v>
      </c>
      <c r="H1727" s="149" t="s">
        <v>34</v>
      </c>
      <c r="I1727" s="151"/>
      <c r="L1727" s="147"/>
      <c r="M1727" s="152"/>
      <c r="T1727" s="153"/>
      <c r="AT1727" s="149" t="s">
        <v>179</v>
      </c>
      <c r="AU1727" s="149" t="s">
        <v>89</v>
      </c>
      <c r="AV1727" s="12" t="s">
        <v>83</v>
      </c>
      <c r="AW1727" s="12" t="s">
        <v>39</v>
      </c>
      <c r="AX1727" s="12" t="s">
        <v>78</v>
      </c>
      <c r="AY1727" s="149" t="s">
        <v>169</v>
      </c>
    </row>
    <row r="1728" spans="2:65" s="12" customFormat="1" ht="12">
      <c r="B1728" s="147"/>
      <c r="D1728" s="148" t="s">
        <v>179</v>
      </c>
      <c r="E1728" s="149" t="s">
        <v>34</v>
      </c>
      <c r="F1728" s="150" t="s">
        <v>2258</v>
      </c>
      <c r="H1728" s="149" t="s">
        <v>34</v>
      </c>
      <c r="I1728" s="151"/>
      <c r="L1728" s="147"/>
      <c r="M1728" s="152"/>
      <c r="T1728" s="153"/>
      <c r="AT1728" s="149" t="s">
        <v>179</v>
      </c>
      <c r="AU1728" s="149" t="s">
        <v>89</v>
      </c>
      <c r="AV1728" s="12" t="s">
        <v>83</v>
      </c>
      <c r="AW1728" s="12" t="s">
        <v>39</v>
      </c>
      <c r="AX1728" s="12" t="s">
        <v>78</v>
      </c>
      <c r="AY1728" s="149" t="s">
        <v>169</v>
      </c>
    </row>
    <row r="1729" spans="2:65" s="12" customFormat="1" ht="24">
      <c r="B1729" s="147"/>
      <c r="D1729" s="148" t="s">
        <v>179</v>
      </c>
      <c r="E1729" s="149" t="s">
        <v>34</v>
      </c>
      <c r="F1729" s="150" t="s">
        <v>2272</v>
      </c>
      <c r="H1729" s="149" t="s">
        <v>34</v>
      </c>
      <c r="I1729" s="151"/>
      <c r="L1729" s="147"/>
      <c r="M1729" s="152"/>
      <c r="T1729" s="153"/>
      <c r="AT1729" s="149" t="s">
        <v>179</v>
      </c>
      <c r="AU1729" s="149" t="s">
        <v>89</v>
      </c>
      <c r="AV1729" s="12" t="s">
        <v>83</v>
      </c>
      <c r="AW1729" s="12" t="s">
        <v>39</v>
      </c>
      <c r="AX1729" s="12" t="s">
        <v>78</v>
      </c>
      <c r="AY1729" s="149" t="s">
        <v>169</v>
      </c>
    </row>
    <row r="1730" spans="2:65" s="12" customFormat="1" ht="12">
      <c r="B1730" s="147"/>
      <c r="D1730" s="148" t="s">
        <v>179</v>
      </c>
      <c r="E1730" s="149" t="s">
        <v>34</v>
      </c>
      <c r="F1730" s="150" t="s">
        <v>2273</v>
      </c>
      <c r="H1730" s="149" t="s">
        <v>34</v>
      </c>
      <c r="I1730" s="151"/>
      <c r="L1730" s="147"/>
      <c r="M1730" s="152"/>
      <c r="T1730" s="153"/>
      <c r="AT1730" s="149" t="s">
        <v>179</v>
      </c>
      <c r="AU1730" s="149" t="s">
        <v>89</v>
      </c>
      <c r="AV1730" s="12" t="s">
        <v>83</v>
      </c>
      <c r="AW1730" s="12" t="s">
        <v>39</v>
      </c>
      <c r="AX1730" s="12" t="s">
        <v>78</v>
      </c>
      <c r="AY1730" s="149" t="s">
        <v>169</v>
      </c>
    </row>
    <row r="1731" spans="2:65" s="12" customFormat="1" ht="12">
      <c r="B1731" s="147"/>
      <c r="D1731" s="148" t="s">
        <v>179</v>
      </c>
      <c r="E1731" s="149" t="s">
        <v>34</v>
      </c>
      <c r="F1731" s="150" t="s">
        <v>2261</v>
      </c>
      <c r="H1731" s="149" t="s">
        <v>34</v>
      </c>
      <c r="I1731" s="151"/>
      <c r="L1731" s="147"/>
      <c r="M1731" s="152"/>
      <c r="T1731" s="153"/>
      <c r="AT1731" s="149" t="s">
        <v>179</v>
      </c>
      <c r="AU1731" s="149" t="s">
        <v>89</v>
      </c>
      <c r="AV1731" s="12" t="s">
        <v>83</v>
      </c>
      <c r="AW1731" s="12" t="s">
        <v>39</v>
      </c>
      <c r="AX1731" s="12" t="s">
        <v>78</v>
      </c>
      <c r="AY1731" s="149" t="s">
        <v>169</v>
      </c>
    </row>
    <row r="1732" spans="2:65" s="12" customFormat="1" ht="12">
      <c r="B1732" s="147"/>
      <c r="D1732" s="148" t="s">
        <v>179</v>
      </c>
      <c r="E1732" s="149" t="s">
        <v>34</v>
      </c>
      <c r="F1732" s="150" t="s">
        <v>2263</v>
      </c>
      <c r="H1732" s="149" t="s">
        <v>34</v>
      </c>
      <c r="I1732" s="151"/>
      <c r="L1732" s="147"/>
      <c r="M1732" s="152"/>
      <c r="T1732" s="153"/>
      <c r="AT1732" s="149" t="s">
        <v>179</v>
      </c>
      <c r="AU1732" s="149" t="s">
        <v>89</v>
      </c>
      <c r="AV1732" s="12" t="s">
        <v>83</v>
      </c>
      <c r="AW1732" s="12" t="s">
        <v>39</v>
      </c>
      <c r="AX1732" s="12" t="s">
        <v>78</v>
      </c>
      <c r="AY1732" s="149" t="s">
        <v>169</v>
      </c>
    </row>
    <row r="1733" spans="2:65" s="12" customFormat="1" ht="12">
      <c r="B1733" s="147"/>
      <c r="D1733" s="148" t="s">
        <v>179</v>
      </c>
      <c r="E1733" s="149" t="s">
        <v>34</v>
      </c>
      <c r="F1733" s="150" t="s">
        <v>2264</v>
      </c>
      <c r="H1733" s="149" t="s">
        <v>34</v>
      </c>
      <c r="I1733" s="151"/>
      <c r="L1733" s="147"/>
      <c r="M1733" s="152"/>
      <c r="T1733" s="153"/>
      <c r="AT1733" s="149" t="s">
        <v>179</v>
      </c>
      <c r="AU1733" s="149" t="s">
        <v>89</v>
      </c>
      <c r="AV1733" s="12" t="s">
        <v>83</v>
      </c>
      <c r="AW1733" s="12" t="s">
        <v>39</v>
      </c>
      <c r="AX1733" s="12" t="s">
        <v>78</v>
      </c>
      <c r="AY1733" s="149" t="s">
        <v>169</v>
      </c>
    </row>
    <row r="1734" spans="2:65" s="13" customFormat="1" ht="12">
      <c r="B1734" s="154"/>
      <c r="D1734" s="148" t="s">
        <v>179</v>
      </c>
      <c r="E1734" s="155" t="s">
        <v>34</v>
      </c>
      <c r="F1734" s="156" t="s">
        <v>83</v>
      </c>
      <c r="H1734" s="157">
        <v>1</v>
      </c>
      <c r="I1734" s="158"/>
      <c r="L1734" s="154"/>
      <c r="M1734" s="159"/>
      <c r="T1734" s="160"/>
      <c r="AT1734" s="155" t="s">
        <v>179</v>
      </c>
      <c r="AU1734" s="155" t="s">
        <v>89</v>
      </c>
      <c r="AV1734" s="13" t="s">
        <v>89</v>
      </c>
      <c r="AW1734" s="13" t="s">
        <v>39</v>
      </c>
      <c r="AX1734" s="13" t="s">
        <v>83</v>
      </c>
      <c r="AY1734" s="155" t="s">
        <v>169</v>
      </c>
    </row>
    <row r="1735" spans="2:65" s="1" customFormat="1" ht="16.5" customHeight="1">
      <c r="B1735" s="35"/>
      <c r="C1735" s="134" t="s">
        <v>2314</v>
      </c>
      <c r="D1735" s="134" t="s">
        <v>172</v>
      </c>
      <c r="E1735" s="135" t="s">
        <v>2315</v>
      </c>
      <c r="F1735" s="136" t="s">
        <v>2316</v>
      </c>
      <c r="G1735" s="137" t="s">
        <v>620</v>
      </c>
      <c r="H1735" s="138">
        <v>1</v>
      </c>
      <c r="I1735" s="139"/>
      <c r="J1735" s="140">
        <f>ROUND(I1735*H1735,2)</f>
        <v>0</v>
      </c>
      <c r="K1735" s="136" t="s">
        <v>621</v>
      </c>
      <c r="L1735" s="35"/>
      <c r="M1735" s="141" t="s">
        <v>34</v>
      </c>
      <c r="N1735" s="142" t="s">
        <v>49</v>
      </c>
      <c r="P1735" s="143">
        <f>O1735*H1735</f>
        <v>0</v>
      </c>
      <c r="Q1735" s="143">
        <v>0</v>
      </c>
      <c r="R1735" s="143">
        <f>Q1735*H1735</f>
        <v>0</v>
      </c>
      <c r="S1735" s="143">
        <v>0</v>
      </c>
      <c r="T1735" s="144">
        <f>S1735*H1735</f>
        <v>0</v>
      </c>
      <c r="AR1735" s="145" t="s">
        <v>270</v>
      </c>
      <c r="AT1735" s="145" t="s">
        <v>172</v>
      </c>
      <c r="AU1735" s="145" t="s">
        <v>89</v>
      </c>
      <c r="AY1735" s="19" t="s">
        <v>169</v>
      </c>
      <c r="BE1735" s="146">
        <f>IF(N1735="základní",J1735,0)</f>
        <v>0</v>
      </c>
      <c r="BF1735" s="146">
        <f>IF(N1735="snížená",J1735,0)</f>
        <v>0</v>
      </c>
      <c r="BG1735" s="146">
        <f>IF(N1735="zákl. přenesená",J1735,0)</f>
        <v>0</v>
      </c>
      <c r="BH1735" s="146">
        <f>IF(N1735="sníž. přenesená",J1735,0)</f>
        <v>0</v>
      </c>
      <c r="BI1735" s="146">
        <f>IF(N1735="nulová",J1735,0)</f>
        <v>0</v>
      </c>
      <c r="BJ1735" s="19" t="s">
        <v>83</v>
      </c>
      <c r="BK1735" s="146">
        <f>ROUND(I1735*H1735,2)</f>
        <v>0</v>
      </c>
      <c r="BL1735" s="19" t="s">
        <v>270</v>
      </c>
      <c r="BM1735" s="145" t="s">
        <v>2317</v>
      </c>
    </row>
    <row r="1736" spans="2:65" s="12" customFormat="1" ht="12">
      <c r="B1736" s="147"/>
      <c r="D1736" s="148" t="s">
        <v>179</v>
      </c>
      <c r="E1736" s="149" t="s">
        <v>34</v>
      </c>
      <c r="F1736" s="150" t="s">
        <v>2254</v>
      </c>
      <c r="H1736" s="149" t="s">
        <v>34</v>
      </c>
      <c r="I1736" s="151"/>
      <c r="L1736" s="147"/>
      <c r="M1736" s="152"/>
      <c r="T1736" s="153"/>
      <c r="AT1736" s="149" t="s">
        <v>179</v>
      </c>
      <c r="AU1736" s="149" t="s">
        <v>89</v>
      </c>
      <c r="AV1736" s="12" t="s">
        <v>83</v>
      </c>
      <c r="AW1736" s="12" t="s">
        <v>39</v>
      </c>
      <c r="AX1736" s="12" t="s">
        <v>78</v>
      </c>
      <c r="AY1736" s="149" t="s">
        <v>169</v>
      </c>
    </row>
    <row r="1737" spans="2:65" s="12" customFormat="1" ht="24">
      <c r="B1737" s="147"/>
      <c r="D1737" s="148" t="s">
        <v>179</v>
      </c>
      <c r="E1737" s="149" t="s">
        <v>34</v>
      </c>
      <c r="F1737" s="150" t="s">
        <v>2255</v>
      </c>
      <c r="H1737" s="149" t="s">
        <v>34</v>
      </c>
      <c r="I1737" s="151"/>
      <c r="L1737" s="147"/>
      <c r="M1737" s="152"/>
      <c r="T1737" s="153"/>
      <c r="AT1737" s="149" t="s">
        <v>179</v>
      </c>
      <c r="AU1737" s="149" t="s">
        <v>89</v>
      </c>
      <c r="AV1737" s="12" t="s">
        <v>83</v>
      </c>
      <c r="AW1737" s="12" t="s">
        <v>39</v>
      </c>
      <c r="AX1737" s="12" t="s">
        <v>78</v>
      </c>
      <c r="AY1737" s="149" t="s">
        <v>169</v>
      </c>
    </row>
    <row r="1738" spans="2:65" s="12" customFormat="1" ht="12">
      <c r="B1738" s="147"/>
      <c r="D1738" s="148" t="s">
        <v>179</v>
      </c>
      <c r="E1738" s="149" t="s">
        <v>34</v>
      </c>
      <c r="F1738" s="150" t="s">
        <v>2256</v>
      </c>
      <c r="H1738" s="149" t="s">
        <v>34</v>
      </c>
      <c r="I1738" s="151"/>
      <c r="L1738" s="147"/>
      <c r="M1738" s="152"/>
      <c r="T1738" s="153"/>
      <c r="AT1738" s="149" t="s">
        <v>179</v>
      </c>
      <c r="AU1738" s="149" t="s">
        <v>89</v>
      </c>
      <c r="AV1738" s="12" t="s">
        <v>83</v>
      </c>
      <c r="AW1738" s="12" t="s">
        <v>39</v>
      </c>
      <c r="AX1738" s="12" t="s">
        <v>78</v>
      </c>
      <c r="AY1738" s="149" t="s">
        <v>169</v>
      </c>
    </row>
    <row r="1739" spans="2:65" s="12" customFormat="1" ht="12">
      <c r="B1739" s="147"/>
      <c r="D1739" s="148" t="s">
        <v>179</v>
      </c>
      <c r="E1739" s="149" t="s">
        <v>34</v>
      </c>
      <c r="F1739" s="150" t="s">
        <v>2257</v>
      </c>
      <c r="H1739" s="149" t="s">
        <v>34</v>
      </c>
      <c r="I1739" s="151"/>
      <c r="L1739" s="147"/>
      <c r="M1739" s="152"/>
      <c r="T1739" s="153"/>
      <c r="AT1739" s="149" t="s">
        <v>179</v>
      </c>
      <c r="AU1739" s="149" t="s">
        <v>89</v>
      </c>
      <c r="AV1739" s="12" t="s">
        <v>83</v>
      </c>
      <c r="AW1739" s="12" t="s">
        <v>39</v>
      </c>
      <c r="AX1739" s="12" t="s">
        <v>78</v>
      </c>
      <c r="AY1739" s="149" t="s">
        <v>169</v>
      </c>
    </row>
    <row r="1740" spans="2:65" s="12" customFormat="1" ht="12">
      <c r="B1740" s="147"/>
      <c r="D1740" s="148" t="s">
        <v>179</v>
      </c>
      <c r="E1740" s="149" t="s">
        <v>34</v>
      </c>
      <c r="F1740" s="150" t="s">
        <v>2258</v>
      </c>
      <c r="H1740" s="149" t="s">
        <v>34</v>
      </c>
      <c r="I1740" s="151"/>
      <c r="L1740" s="147"/>
      <c r="M1740" s="152"/>
      <c r="T1740" s="153"/>
      <c r="AT1740" s="149" t="s">
        <v>179</v>
      </c>
      <c r="AU1740" s="149" t="s">
        <v>89</v>
      </c>
      <c r="AV1740" s="12" t="s">
        <v>83</v>
      </c>
      <c r="AW1740" s="12" t="s">
        <v>39</v>
      </c>
      <c r="AX1740" s="12" t="s">
        <v>78</v>
      </c>
      <c r="AY1740" s="149" t="s">
        <v>169</v>
      </c>
    </row>
    <row r="1741" spans="2:65" s="12" customFormat="1" ht="24">
      <c r="B1741" s="147"/>
      <c r="D1741" s="148" t="s">
        <v>179</v>
      </c>
      <c r="E1741" s="149" t="s">
        <v>34</v>
      </c>
      <c r="F1741" s="150" t="s">
        <v>2272</v>
      </c>
      <c r="H1741" s="149" t="s">
        <v>34</v>
      </c>
      <c r="I1741" s="151"/>
      <c r="L1741" s="147"/>
      <c r="M1741" s="152"/>
      <c r="T1741" s="153"/>
      <c r="AT1741" s="149" t="s">
        <v>179</v>
      </c>
      <c r="AU1741" s="149" t="s">
        <v>89</v>
      </c>
      <c r="AV1741" s="12" t="s">
        <v>83</v>
      </c>
      <c r="AW1741" s="12" t="s">
        <v>39</v>
      </c>
      <c r="AX1741" s="12" t="s">
        <v>78</v>
      </c>
      <c r="AY1741" s="149" t="s">
        <v>169</v>
      </c>
    </row>
    <row r="1742" spans="2:65" s="12" customFormat="1" ht="12">
      <c r="B1742" s="147"/>
      <c r="D1742" s="148" t="s">
        <v>179</v>
      </c>
      <c r="E1742" s="149" t="s">
        <v>34</v>
      </c>
      <c r="F1742" s="150" t="s">
        <v>2273</v>
      </c>
      <c r="H1742" s="149" t="s">
        <v>34</v>
      </c>
      <c r="I1742" s="151"/>
      <c r="L1742" s="147"/>
      <c r="M1742" s="152"/>
      <c r="T1742" s="153"/>
      <c r="AT1742" s="149" t="s">
        <v>179</v>
      </c>
      <c r="AU1742" s="149" t="s">
        <v>89</v>
      </c>
      <c r="AV1742" s="12" t="s">
        <v>83</v>
      </c>
      <c r="AW1742" s="12" t="s">
        <v>39</v>
      </c>
      <c r="AX1742" s="12" t="s">
        <v>78</v>
      </c>
      <c r="AY1742" s="149" t="s">
        <v>169</v>
      </c>
    </row>
    <row r="1743" spans="2:65" s="12" customFormat="1" ht="12">
      <c r="B1743" s="147"/>
      <c r="D1743" s="148" t="s">
        <v>179</v>
      </c>
      <c r="E1743" s="149" t="s">
        <v>34</v>
      </c>
      <c r="F1743" s="150" t="s">
        <v>2261</v>
      </c>
      <c r="H1743" s="149" t="s">
        <v>34</v>
      </c>
      <c r="I1743" s="151"/>
      <c r="L1743" s="147"/>
      <c r="M1743" s="152"/>
      <c r="T1743" s="153"/>
      <c r="AT1743" s="149" t="s">
        <v>179</v>
      </c>
      <c r="AU1743" s="149" t="s">
        <v>89</v>
      </c>
      <c r="AV1743" s="12" t="s">
        <v>83</v>
      </c>
      <c r="AW1743" s="12" t="s">
        <v>39</v>
      </c>
      <c r="AX1743" s="12" t="s">
        <v>78</v>
      </c>
      <c r="AY1743" s="149" t="s">
        <v>169</v>
      </c>
    </row>
    <row r="1744" spans="2:65" s="13" customFormat="1" ht="12">
      <c r="B1744" s="154"/>
      <c r="D1744" s="148" t="s">
        <v>179</v>
      </c>
      <c r="E1744" s="155" t="s">
        <v>34</v>
      </c>
      <c r="F1744" s="156" t="s">
        <v>83</v>
      </c>
      <c r="H1744" s="157">
        <v>1</v>
      </c>
      <c r="I1744" s="158"/>
      <c r="L1744" s="154"/>
      <c r="M1744" s="159"/>
      <c r="T1744" s="160"/>
      <c r="AT1744" s="155" t="s">
        <v>179</v>
      </c>
      <c r="AU1744" s="155" t="s">
        <v>89</v>
      </c>
      <c r="AV1744" s="13" t="s">
        <v>89</v>
      </c>
      <c r="AW1744" s="13" t="s">
        <v>39</v>
      </c>
      <c r="AX1744" s="13" t="s">
        <v>83</v>
      </c>
      <c r="AY1744" s="155" t="s">
        <v>169</v>
      </c>
    </row>
    <row r="1745" spans="2:65" s="1" customFormat="1" ht="16.5" customHeight="1">
      <c r="B1745" s="35"/>
      <c r="C1745" s="134" t="s">
        <v>2318</v>
      </c>
      <c r="D1745" s="134" t="s">
        <v>172</v>
      </c>
      <c r="E1745" s="135" t="s">
        <v>2319</v>
      </c>
      <c r="F1745" s="136" t="s">
        <v>2320</v>
      </c>
      <c r="G1745" s="137" t="s">
        <v>620</v>
      </c>
      <c r="H1745" s="138">
        <v>4</v>
      </c>
      <c r="I1745" s="139"/>
      <c r="J1745" s="140">
        <f>ROUND(I1745*H1745,2)</f>
        <v>0</v>
      </c>
      <c r="K1745" s="136" t="s">
        <v>621</v>
      </c>
      <c r="L1745" s="35"/>
      <c r="M1745" s="141" t="s">
        <v>34</v>
      </c>
      <c r="N1745" s="142" t="s">
        <v>49</v>
      </c>
      <c r="P1745" s="143">
        <f>O1745*H1745</f>
        <v>0</v>
      </c>
      <c r="Q1745" s="143">
        <v>0</v>
      </c>
      <c r="R1745" s="143">
        <f>Q1745*H1745</f>
        <v>0</v>
      </c>
      <c r="S1745" s="143">
        <v>0</v>
      </c>
      <c r="T1745" s="144">
        <f>S1745*H1745</f>
        <v>0</v>
      </c>
      <c r="AR1745" s="145" t="s">
        <v>270</v>
      </c>
      <c r="AT1745" s="145" t="s">
        <v>172</v>
      </c>
      <c r="AU1745" s="145" t="s">
        <v>89</v>
      </c>
      <c r="AY1745" s="19" t="s">
        <v>169</v>
      </c>
      <c r="BE1745" s="146">
        <f>IF(N1745="základní",J1745,0)</f>
        <v>0</v>
      </c>
      <c r="BF1745" s="146">
        <f>IF(N1745="snížená",J1745,0)</f>
        <v>0</v>
      </c>
      <c r="BG1745" s="146">
        <f>IF(N1745="zákl. přenesená",J1745,0)</f>
        <v>0</v>
      </c>
      <c r="BH1745" s="146">
        <f>IF(N1745="sníž. přenesená",J1745,0)</f>
        <v>0</v>
      </c>
      <c r="BI1745" s="146">
        <f>IF(N1745="nulová",J1745,0)</f>
        <v>0</v>
      </c>
      <c r="BJ1745" s="19" t="s">
        <v>83</v>
      </c>
      <c r="BK1745" s="146">
        <f>ROUND(I1745*H1745,2)</f>
        <v>0</v>
      </c>
      <c r="BL1745" s="19" t="s">
        <v>270</v>
      </c>
      <c r="BM1745" s="145" t="s">
        <v>2321</v>
      </c>
    </row>
    <row r="1746" spans="2:65" s="12" customFormat="1" ht="12">
      <c r="B1746" s="147"/>
      <c r="D1746" s="148" t="s">
        <v>179</v>
      </c>
      <c r="E1746" s="149" t="s">
        <v>34</v>
      </c>
      <c r="F1746" s="150" t="s">
        <v>2254</v>
      </c>
      <c r="H1746" s="149" t="s">
        <v>34</v>
      </c>
      <c r="I1746" s="151"/>
      <c r="L1746" s="147"/>
      <c r="M1746" s="152"/>
      <c r="T1746" s="153"/>
      <c r="AT1746" s="149" t="s">
        <v>179</v>
      </c>
      <c r="AU1746" s="149" t="s">
        <v>89</v>
      </c>
      <c r="AV1746" s="12" t="s">
        <v>83</v>
      </c>
      <c r="AW1746" s="12" t="s">
        <v>39</v>
      </c>
      <c r="AX1746" s="12" t="s">
        <v>78</v>
      </c>
      <c r="AY1746" s="149" t="s">
        <v>169</v>
      </c>
    </row>
    <row r="1747" spans="2:65" s="12" customFormat="1" ht="24">
      <c r="B1747" s="147"/>
      <c r="D1747" s="148" t="s">
        <v>179</v>
      </c>
      <c r="E1747" s="149" t="s">
        <v>34</v>
      </c>
      <c r="F1747" s="150" t="s">
        <v>2255</v>
      </c>
      <c r="H1747" s="149" t="s">
        <v>34</v>
      </c>
      <c r="I1747" s="151"/>
      <c r="L1747" s="147"/>
      <c r="M1747" s="152"/>
      <c r="T1747" s="153"/>
      <c r="AT1747" s="149" t="s">
        <v>179</v>
      </c>
      <c r="AU1747" s="149" t="s">
        <v>89</v>
      </c>
      <c r="AV1747" s="12" t="s">
        <v>83</v>
      </c>
      <c r="AW1747" s="12" t="s">
        <v>39</v>
      </c>
      <c r="AX1747" s="12" t="s">
        <v>78</v>
      </c>
      <c r="AY1747" s="149" t="s">
        <v>169</v>
      </c>
    </row>
    <row r="1748" spans="2:65" s="12" customFormat="1" ht="12">
      <c r="B1748" s="147"/>
      <c r="D1748" s="148" t="s">
        <v>179</v>
      </c>
      <c r="E1748" s="149" t="s">
        <v>34</v>
      </c>
      <c r="F1748" s="150" t="s">
        <v>2256</v>
      </c>
      <c r="H1748" s="149" t="s">
        <v>34</v>
      </c>
      <c r="I1748" s="151"/>
      <c r="L1748" s="147"/>
      <c r="M1748" s="152"/>
      <c r="T1748" s="153"/>
      <c r="AT1748" s="149" t="s">
        <v>179</v>
      </c>
      <c r="AU1748" s="149" t="s">
        <v>89</v>
      </c>
      <c r="AV1748" s="12" t="s">
        <v>83</v>
      </c>
      <c r="AW1748" s="12" t="s">
        <v>39</v>
      </c>
      <c r="AX1748" s="12" t="s">
        <v>78</v>
      </c>
      <c r="AY1748" s="149" t="s">
        <v>169</v>
      </c>
    </row>
    <row r="1749" spans="2:65" s="12" customFormat="1" ht="12">
      <c r="B1749" s="147"/>
      <c r="D1749" s="148" t="s">
        <v>179</v>
      </c>
      <c r="E1749" s="149" t="s">
        <v>34</v>
      </c>
      <c r="F1749" s="150" t="s">
        <v>2257</v>
      </c>
      <c r="H1749" s="149" t="s">
        <v>34</v>
      </c>
      <c r="I1749" s="151"/>
      <c r="L1749" s="147"/>
      <c r="M1749" s="152"/>
      <c r="T1749" s="153"/>
      <c r="AT1749" s="149" t="s">
        <v>179</v>
      </c>
      <c r="AU1749" s="149" t="s">
        <v>89</v>
      </c>
      <c r="AV1749" s="12" t="s">
        <v>83</v>
      </c>
      <c r="AW1749" s="12" t="s">
        <v>39</v>
      </c>
      <c r="AX1749" s="12" t="s">
        <v>78</v>
      </c>
      <c r="AY1749" s="149" t="s">
        <v>169</v>
      </c>
    </row>
    <row r="1750" spans="2:65" s="12" customFormat="1" ht="12">
      <c r="B1750" s="147"/>
      <c r="D1750" s="148" t="s">
        <v>179</v>
      </c>
      <c r="E1750" s="149" t="s">
        <v>34</v>
      </c>
      <c r="F1750" s="150" t="s">
        <v>2258</v>
      </c>
      <c r="H1750" s="149" t="s">
        <v>34</v>
      </c>
      <c r="I1750" s="151"/>
      <c r="L1750" s="147"/>
      <c r="M1750" s="152"/>
      <c r="T1750" s="153"/>
      <c r="AT1750" s="149" t="s">
        <v>179</v>
      </c>
      <c r="AU1750" s="149" t="s">
        <v>89</v>
      </c>
      <c r="AV1750" s="12" t="s">
        <v>83</v>
      </c>
      <c r="AW1750" s="12" t="s">
        <v>39</v>
      </c>
      <c r="AX1750" s="12" t="s">
        <v>78</v>
      </c>
      <c r="AY1750" s="149" t="s">
        <v>169</v>
      </c>
    </row>
    <row r="1751" spans="2:65" s="12" customFormat="1" ht="24">
      <c r="B1751" s="147"/>
      <c r="D1751" s="148" t="s">
        <v>179</v>
      </c>
      <c r="E1751" s="149" t="s">
        <v>34</v>
      </c>
      <c r="F1751" s="150" t="s">
        <v>2272</v>
      </c>
      <c r="H1751" s="149" t="s">
        <v>34</v>
      </c>
      <c r="I1751" s="151"/>
      <c r="L1751" s="147"/>
      <c r="M1751" s="152"/>
      <c r="T1751" s="153"/>
      <c r="AT1751" s="149" t="s">
        <v>179</v>
      </c>
      <c r="AU1751" s="149" t="s">
        <v>89</v>
      </c>
      <c r="AV1751" s="12" t="s">
        <v>83</v>
      </c>
      <c r="AW1751" s="12" t="s">
        <v>39</v>
      </c>
      <c r="AX1751" s="12" t="s">
        <v>78</v>
      </c>
      <c r="AY1751" s="149" t="s">
        <v>169</v>
      </c>
    </row>
    <row r="1752" spans="2:65" s="12" customFormat="1" ht="24">
      <c r="B1752" s="147"/>
      <c r="D1752" s="148" t="s">
        <v>179</v>
      </c>
      <c r="E1752" s="149" t="s">
        <v>34</v>
      </c>
      <c r="F1752" s="150" t="s">
        <v>2291</v>
      </c>
      <c r="H1752" s="149" t="s">
        <v>34</v>
      </c>
      <c r="I1752" s="151"/>
      <c r="L1752" s="147"/>
      <c r="M1752" s="152"/>
      <c r="T1752" s="153"/>
      <c r="AT1752" s="149" t="s">
        <v>179</v>
      </c>
      <c r="AU1752" s="149" t="s">
        <v>89</v>
      </c>
      <c r="AV1752" s="12" t="s">
        <v>83</v>
      </c>
      <c r="AW1752" s="12" t="s">
        <v>39</v>
      </c>
      <c r="AX1752" s="12" t="s">
        <v>78</v>
      </c>
      <c r="AY1752" s="149" t="s">
        <v>169</v>
      </c>
    </row>
    <row r="1753" spans="2:65" s="12" customFormat="1" ht="12">
      <c r="B1753" s="147"/>
      <c r="D1753" s="148" t="s">
        <v>179</v>
      </c>
      <c r="E1753" s="149" t="s">
        <v>34</v>
      </c>
      <c r="F1753" s="150" t="s">
        <v>2283</v>
      </c>
      <c r="H1753" s="149" t="s">
        <v>34</v>
      </c>
      <c r="I1753" s="151"/>
      <c r="L1753" s="147"/>
      <c r="M1753" s="152"/>
      <c r="T1753" s="153"/>
      <c r="AT1753" s="149" t="s">
        <v>179</v>
      </c>
      <c r="AU1753" s="149" t="s">
        <v>89</v>
      </c>
      <c r="AV1753" s="12" t="s">
        <v>83</v>
      </c>
      <c r="AW1753" s="12" t="s">
        <v>39</v>
      </c>
      <c r="AX1753" s="12" t="s">
        <v>78</v>
      </c>
      <c r="AY1753" s="149" t="s">
        <v>169</v>
      </c>
    </row>
    <row r="1754" spans="2:65" s="12" customFormat="1" ht="12">
      <c r="B1754" s="147"/>
      <c r="D1754" s="148" t="s">
        <v>179</v>
      </c>
      <c r="E1754" s="149" t="s">
        <v>34</v>
      </c>
      <c r="F1754" s="150" t="s">
        <v>2322</v>
      </c>
      <c r="H1754" s="149" t="s">
        <v>34</v>
      </c>
      <c r="I1754" s="151"/>
      <c r="L1754" s="147"/>
      <c r="M1754" s="152"/>
      <c r="T1754" s="153"/>
      <c r="AT1754" s="149" t="s">
        <v>179</v>
      </c>
      <c r="AU1754" s="149" t="s">
        <v>89</v>
      </c>
      <c r="AV1754" s="12" t="s">
        <v>83</v>
      </c>
      <c r="AW1754" s="12" t="s">
        <v>39</v>
      </c>
      <c r="AX1754" s="12" t="s">
        <v>78</v>
      </c>
      <c r="AY1754" s="149" t="s">
        <v>169</v>
      </c>
    </row>
    <row r="1755" spans="2:65" s="13" customFormat="1" ht="12">
      <c r="B1755" s="154"/>
      <c r="D1755" s="148" t="s">
        <v>179</v>
      </c>
      <c r="E1755" s="155" t="s">
        <v>34</v>
      </c>
      <c r="F1755" s="156" t="s">
        <v>177</v>
      </c>
      <c r="H1755" s="157">
        <v>4</v>
      </c>
      <c r="I1755" s="158"/>
      <c r="L1755" s="154"/>
      <c r="M1755" s="159"/>
      <c r="T1755" s="160"/>
      <c r="AT1755" s="155" t="s">
        <v>179</v>
      </c>
      <c r="AU1755" s="155" t="s">
        <v>89</v>
      </c>
      <c r="AV1755" s="13" t="s">
        <v>89</v>
      </c>
      <c r="AW1755" s="13" t="s">
        <v>39</v>
      </c>
      <c r="AX1755" s="13" t="s">
        <v>83</v>
      </c>
      <c r="AY1755" s="155" t="s">
        <v>169</v>
      </c>
    </row>
    <row r="1756" spans="2:65" s="1" customFormat="1" ht="21.75" customHeight="1">
      <c r="B1756" s="35"/>
      <c r="C1756" s="134" t="s">
        <v>2323</v>
      </c>
      <c r="D1756" s="134" t="s">
        <v>172</v>
      </c>
      <c r="E1756" s="135" t="s">
        <v>2324</v>
      </c>
      <c r="F1756" s="136" t="s">
        <v>2325</v>
      </c>
      <c r="G1756" s="137" t="s">
        <v>620</v>
      </c>
      <c r="H1756" s="138">
        <v>1</v>
      </c>
      <c r="I1756" s="139"/>
      <c r="J1756" s="140">
        <f>ROUND(I1756*H1756,2)</f>
        <v>0</v>
      </c>
      <c r="K1756" s="136" t="s">
        <v>621</v>
      </c>
      <c r="L1756" s="35"/>
      <c r="M1756" s="141" t="s">
        <v>34</v>
      </c>
      <c r="N1756" s="142" t="s">
        <v>49</v>
      </c>
      <c r="P1756" s="143">
        <f>O1756*H1756</f>
        <v>0</v>
      </c>
      <c r="Q1756" s="143">
        <v>0</v>
      </c>
      <c r="R1756" s="143">
        <f>Q1756*H1756</f>
        <v>0</v>
      </c>
      <c r="S1756" s="143">
        <v>0</v>
      </c>
      <c r="T1756" s="144">
        <f>S1756*H1756</f>
        <v>0</v>
      </c>
      <c r="AR1756" s="145" t="s">
        <v>270</v>
      </c>
      <c r="AT1756" s="145" t="s">
        <v>172</v>
      </c>
      <c r="AU1756" s="145" t="s">
        <v>89</v>
      </c>
      <c r="AY1756" s="19" t="s">
        <v>169</v>
      </c>
      <c r="BE1756" s="146">
        <f>IF(N1756="základní",J1756,0)</f>
        <v>0</v>
      </c>
      <c r="BF1756" s="146">
        <f>IF(N1756="snížená",J1756,0)</f>
        <v>0</v>
      </c>
      <c r="BG1756" s="146">
        <f>IF(N1756="zákl. přenesená",J1756,0)</f>
        <v>0</v>
      </c>
      <c r="BH1756" s="146">
        <f>IF(N1756="sníž. přenesená",J1756,0)</f>
        <v>0</v>
      </c>
      <c r="BI1756" s="146">
        <f>IF(N1756="nulová",J1756,0)</f>
        <v>0</v>
      </c>
      <c r="BJ1756" s="19" t="s">
        <v>83</v>
      </c>
      <c r="BK1756" s="146">
        <f>ROUND(I1756*H1756,2)</f>
        <v>0</v>
      </c>
      <c r="BL1756" s="19" t="s">
        <v>270</v>
      </c>
      <c r="BM1756" s="145" t="s">
        <v>2326</v>
      </c>
    </row>
    <row r="1757" spans="2:65" s="12" customFormat="1" ht="12">
      <c r="B1757" s="147"/>
      <c r="D1757" s="148" t="s">
        <v>179</v>
      </c>
      <c r="E1757" s="149" t="s">
        <v>34</v>
      </c>
      <c r="F1757" s="150" t="s">
        <v>2299</v>
      </c>
      <c r="H1757" s="149" t="s">
        <v>34</v>
      </c>
      <c r="I1757" s="151"/>
      <c r="L1757" s="147"/>
      <c r="M1757" s="152"/>
      <c r="T1757" s="153"/>
      <c r="AT1757" s="149" t="s">
        <v>179</v>
      </c>
      <c r="AU1757" s="149" t="s">
        <v>89</v>
      </c>
      <c r="AV1757" s="12" t="s">
        <v>83</v>
      </c>
      <c r="AW1757" s="12" t="s">
        <v>39</v>
      </c>
      <c r="AX1757" s="12" t="s">
        <v>78</v>
      </c>
      <c r="AY1757" s="149" t="s">
        <v>169</v>
      </c>
    </row>
    <row r="1758" spans="2:65" s="12" customFormat="1" ht="24">
      <c r="B1758" s="147"/>
      <c r="D1758" s="148" t="s">
        <v>179</v>
      </c>
      <c r="E1758" s="149" t="s">
        <v>34</v>
      </c>
      <c r="F1758" s="150" t="s">
        <v>2255</v>
      </c>
      <c r="H1758" s="149" t="s">
        <v>34</v>
      </c>
      <c r="I1758" s="151"/>
      <c r="L1758" s="147"/>
      <c r="M1758" s="152"/>
      <c r="T1758" s="153"/>
      <c r="AT1758" s="149" t="s">
        <v>179</v>
      </c>
      <c r="AU1758" s="149" t="s">
        <v>89</v>
      </c>
      <c r="AV1758" s="12" t="s">
        <v>83</v>
      </c>
      <c r="AW1758" s="12" t="s">
        <v>39</v>
      </c>
      <c r="AX1758" s="12" t="s">
        <v>78</v>
      </c>
      <c r="AY1758" s="149" t="s">
        <v>169</v>
      </c>
    </row>
    <row r="1759" spans="2:65" s="12" customFormat="1" ht="12">
      <c r="B1759" s="147"/>
      <c r="D1759" s="148" t="s">
        <v>179</v>
      </c>
      <c r="E1759" s="149" t="s">
        <v>34</v>
      </c>
      <c r="F1759" s="150" t="s">
        <v>2256</v>
      </c>
      <c r="H1759" s="149" t="s">
        <v>34</v>
      </c>
      <c r="I1759" s="151"/>
      <c r="L1759" s="147"/>
      <c r="M1759" s="152"/>
      <c r="T1759" s="153"/>
      <c r="AT1759" s="149" t="s">
        <v>179</v>
      </c>
      <c r="AU1759" s="149" t="s">
        <v>89</v>
      </c>
      <c r="AV1759" s="12" t="s">
        <v>83</v>
      </c>
      <c r="AW1759" s="12" t="s">
        <v>39</v>
      </c>
      <c r="AX1759" s="12" t="s">
        <v>78</v>
      </c>
      <c r="AY1759" s="149" t="s">
        <v>169</v>
      </c>
    </row>
    <row r="1760" spans="2:65" s="12" customFormat="1" ht="12">
      <c r="B1760" s="147"/>
      <c r="D1760" s="148" t="s">
        <v>179</v>
      </c>
      <c r="E1760" s="149" t="s">
        <v>34</v>
      </c>
      <c r="F1760" s="150" t="s">
        <v>2257</v>
      </c>
      <c r="H1760" s="149" t="s">
        <v>34</v>
      </c>
      <c r="I1760" s="151"/>
      <c r="L1760" s="147"/>
      <c r="M1760" s="152"/>
      <c r="T1760" s="153"/>
      <c r="AT1760" s="149" t="s">
        <v>179</v>
      </c>
      <c r="AU1760" s="149" t="s">
        <v>89</v>
      </c>
      <c r="AV1760" s="12" t="s">
        <v>83</v>
      </c>
      <c r="AW1760" s="12" t="s">
        <v>39</v>
      </c>
      <c r="AX1760" s="12" t="s">
        <v>78</v>
      </c>
      <c r="AY1760" s="149" t="s">
        <v>169</v>
      </c>
    </row>
    <row r="1761" spans="2:65" s="12" customFormat="1" ht="12">
      <c r="B1761" s="147"/>
      <c r="D1761" s="148" t="s">
        <v>179</v>
      </c>
      <c r="E1761" s="149" t="s">
        <v>34</v>
      </c>
      <c r="F1761" s="150" t="s">
        <v>2258</v>
      </c>
      <c r="H1761" s="149" t="s">
        <v>34</v>
      </c>
      <c r="I1761" s="151"/>
      <c r="L1761" s="147"/>
      <c r="M1761" s="152"/>
      <c r="T1761" s="153"/>
      <c r="AT1761" s="149" t="s">
        <v>179</v>
      </c>
      <c r="AU1761" s="149" t="s">
        <v>89</v>
      </c>
      <c r="AV1761" s="12" t="s">
        <v>83</v>
      </c>
      <c r="AW1761" s="12" t="s">
        <v>39</v>
      </c>
      <c r="AX1761" s="12" t="s">
        <v>78</v>
      </c>
      <c r="AY1761" s="149" t="s">
        <v>169</v>
      </c>
    </row>
    <row r="1762" spans="2:65" s="12" customFormat="1" ht="12">
      <c r="B1762" s="147"/>
      <c r="D1762" s="148" t="s">
        <v>179</v>
      </c>
      <c r="E1762" s="149" t="s">
        <v>34</v>
      </c>
      <c r="F1762" s="150" t="s">
        <v>2259</v>
      </c>
      <c r="H1762" s="149" t="s">
        <v>34</v>
      </c>
      <c r="I1762" s="151"/>
      <c r="L1762" s="147"/>
      <c r="M1762" s="152"/>
      <c r="T1762" s="153"/>
      <c r="AT1762" s="149" t="s">
        <v>179</v>
      </c>
      <c r="AU1762" s="149" t="s">
        <v>89</v>
      </c>
      <c r="AV1762" s="12" t="s">
        <v>83</v>
      </c>
      <c r="AW1762" s="12" t="s">
        <v>39</v>
      </c>
      <c r="AX1762" s="12" t="s">
        <v>78</v>
      </c>
      <c r="AY1762" s="149" t="s">
        <v>169</v>
      </c>
    </row>
    <row r="1763" spans="2:65" s="12" customFormat="1" ht="12">
      <c r="B1763" s="147"/>
      <c r="D1763" s="148" t="s">
        <v>179</v>
      </c>
      <c r="E1763" s="149" t="s">
        <v>34</v>
      </c>
      <c r="F1763" s="150" t="s">
        <v>2260</v>
      </c>
      <c r="H1763" s="149" t="s">
        <v>34</v>
      </c>
      <c r="I1763" s="151"/>
      <c r="L1763" s="147"/>
      <c r="M1763" s="152"/>
      <c r="T1763" s="153"/>
      <c r="AT1763" s="149" t="s">
        <v>179</v>
      </c>
      <c r="AU1763" s="149" t="s">
        <v>89</v>
      </c>
      <c r="AV1763" s="12" t="s">
        <v>83</v>
      </c>
      <c r="AW1763" s="12" t="s">
        <v>39</v>
      </c>
      <c r="AX1763" s="12" t="s">
        <v>78</v>
      </c>
      <c r="AY1763" s="149" t="s">
        <v>169</v>
      </c>
    </row>
    <row r="1764" spans="2:65" s="12" customFormat="1" ht="12">
      <c r="B1764" s="147"/>
      <c r="D1764" s="148" t="s">
        <v>179</v>
      </c>
      <c r="E1764" s="149" t="s">
        <v>34</v>
      </c>
      <c r="F1764" s="150" t="s">
        <v>2261</v>
      </c>
      <c r="H1764" s="149" t="s">
        <v>34</v>
      </c>
      <c r="I1764" s="151"/>
      <c r="L1764" s="147"/>
      <c r="M1764" s="152"/>
      <c r="T1764" s="153"/>
      <c r="AT1764" s="149" t="s">
        <v>179</v>
      </c>
      <c r="AU1764" s="149" t="s">
        <v>89</v>
      </c>
      <c r="AV1764" s="12" t="s">
        <v>83</v>
      </c>
      <c r="AW1764" s="12" t="s">
        <v>39</v>
      </c>
      <c r="AX1764" s="12" t="s">
        <v>78</v>
      </c>
      <c r="AY1764" s="149" t="s">
        <v>169</v>
      </c>
    </row>
    <row r="1765" spans="2:65" s="12" customFormat="1" ht="12">
      <c r="B1765" s="147"/>
      <c r="D1765" s="148" t="s">
        <v>179</v>
      </c>
      <c r="E1765" s="149" t="s">
        <v>34</v>
      </c>
      <c r="F1765" s="150" t="s">
        <v>2327</v>
      </c>
      <c r="H1765" s="149" t="s">
        <v>34</v>
      </c>
      <c r="I1765" s="151"/>
      <c r="L1765" s="147"/>
      <c r="M1765" s="152"/>
      <c r="T1765" s="153"/>
      <c r="AT1765" s="149" t="s">
        <v>179</v>
      </c>
      <c r="AU1765" s="149" t="s">
        <v>89</v>
      </c>
      <c r="AV1765" s="12" t="s">
        <v>83</v>
      </c>
      <c r="AW1765" s="12" t="s">
        <v>39</v>
      </c>
      <c r="AX1765" s="12" t="s">
        <v>78</v>
      </c>
      <c r="AY1765" s="149" t="s">
        <v>169</v>
      </c>
    </row>
    <row r="1766" spans="2:65" s="12" customFormat="1" ht="12">
      <c r="B1766" s="147"/>
      <c r="D1766" s="148" t="s">
        <v>179</v>
      </c>
      <c r="E1766" s="149" t="s">
        <v>34</v>
      </c>
      <c r="F1766" s="150" t="s">
        <v>2328</v>
      </c>
      <c r="H1766" s="149" t="s">
        <v>34</v>
      </c>
      <c r="I1766" s="151"/>
      <c r="L1766" s="147"/>
      <c r="M1766" s="152"/>
      <c r="T1766" s="153"/>
      <c r="AT1766" s="149" t="s">
        <v>179</v>
      </c>
      <c r="AU1766" s="149" t="s">
        <v>89</v>
      </c>
      <c r="AV1766" s="12" t="s">
        <v>83</v>
      </c>
      <c r="AW1766" s="12" t="s">
        <v>39</v>
      </c>
      <c r="AX1766" s="12" t="s">
        <v>78</v>
      </c>
      <c r="AY1766" s="149" t="s">
        <v>169</v>
      </c>
    </row>
    <row r="1767" spans="2:65" s="12" customFormat="1" ht="12">
      <c r="B1767" s="147"/>
      <c r="D1767" s="148" t="s">
        <v>179</v>
      </c>
      <c r="E1767" s="149" t="s">
        <v>34</v>
      </c>
      <c r="F1767" s="150" t="s">
        <v>2329</v>
      </c>
      <c r="H1767" s="149" t="s">
        <v>34</v>
      </c>
      <c r="I1767" s="151"/>
      <c r="L1767" s="147"/>
      <c r="M1767" s="152"/>
      <c r="T1767" s="153"/>
      <c r="AT1767" s="149" t="s">
        <v>179</v>
      </c>
      <c r="AU1767" s="149" t="s">
        <v>89</v>
      </c>
      <c r="AV1767" s="12" t="s">
        <v>83</v>
      </c>
      <c r="AW1767" s="12" t="s">
        <v>39</v>
      </c>
      <c r="AX1767" s="12" t="s">
        <v>78</v>
      </c>
      <c r="AY1767" s="149" t="s">
        <v>169</v>
      </c>
    </row>
    <row r="1768" spans="2:65" s="12" customFormat="1" ht="12">
      <c r="B1768" s="147"/>
      <c r="D1768" s="148" t="s">
        <v>179</v>
      </c>
      <c r="E1768" s="149" t="s">
        <v>34</v>
      </c>
      <c r="F1768" s="150" t="s">
        <v>2330</v>
      </c>
      <c r="H1768" s="149" t="s">
        <v>34</v>
      </c>
      <c r="I1768" s="151"/>
      <c r="L1768" s="147"/>
      <c r="M1768" s="152"/>
      <c r="T1768" s="153"/>
      <c r="AT1768" s="149" t="s">
        <v>179</v>
      </c>
      <c r="AU1768" s="149" t="s">
        <v>89</v>
      </c>
      <c r="AV1768" s="12" t="s">
        <v>83</v>
      </c>
      <c r="AW1768" s="12" t="s">
        <v>39</v>
      </c>
      <c r="AX1768" s="12" t="s">
        <v>78</v>
      </c>
      <c r="AY1768" s="149" t="s">
        <v>169</v>
      </c>
    </row>
    <row r="1769" spans="2:65" s="13" customFormat="1" ht="12">
      <c r="B1769" s="154"/>
      <c r="D1769" s="148" t="s">
        <v>179</v>
      </c>
      <c r="E1769" s="155" t="s">
        <v>34</v>
      </c>
      <c r="F1769" s="156" t="s">
        <v>83</v>
      </c>
      <c r="H1769" s="157">
        <v>1</v>
      </c>
      <c r="I1769" s="158"/>
      <c r="L1769" s="154"/>
      <c r="M1769" s="159"/>
      <c r="T1769" s="160"/>
      <c r="AT1769" s="155" t="s">
        <v>179</v>
      </c>
      <c r="AU1769" s="155" t="s">
        <v>89</v>
      </c>
      <c r="AV1769" s="13" t="s">
        <v>89</v>
      </c>
      <c r="AW1769" s="13" t="s">
        <v>39</v>
      </c>
      <c r="AX1769" s="13" t="s">
        <v>83</v>
      </c>
      <c r="AY1769" s="155" t="s">
        <v>169</v>
      </c>
    </row>
    <row r="1770" spans="2:65" s="1" customFormat="1" ht="24.25" customHeight="1">
      <c r="B1770" s="35"/>
      <c r="C1770" s="134" t="s">
        <v>2331</v>
      </c>
      <c r="D1770" s="134" t="s">
        <v>172</v>
      </c>
      <c r="E1770" s="135" t="s">
        <v>2332</v>
      </c>
      <c r="F1770" s="136" t="s">
        <v>2333</v>
      </c>
      <c r="G1770" s="137" t="s">
        <v>620</v>
      </c>
      <c r="H1770" s="138">
        <v>2</v>
      </c>
      <c r="I1770" s="139"/>
      <c r="J1770" s="140">
        <f>ROUND(I1770*H1770,2)</f>
        <v>0</v>
      </c>
      <c r="K1770" s="136" t="s">
        <v>621</v>
      </c>
      <c r="L1770" s="35"/>
      <c r="M1770" s="141" t="s">
        <v>34</v>
      </c>
      <c r="N1770" s="142" t="s">
        <v>49</v>
      </c>
      <c r="P1770" s="143">
        <f>O1770*H1770</f>
        <v>0</v>
      </c>
      <c r="Q1770" s="143">
        <v>0</v>
      </c>
      <c r="R1770" s="143">
        <f>Q1770*H1770</f>
        <v>0</v>
      </c>
      <c r="S1770" s="143">
        <v>0</v>
      </c>
      <c r="T1770" s="144">
        <f>S1770*H1770</f>
        <v>0</v>
      </c>
      <c r="AR1770" s="145" t="s">
        <v>270</v>
      </c>
      <c r="AT1770" s="145" t="s">
        <v>172</v>
      </c>
      <c r="AU1770" s="145" t="s">
        <v>89</v>
      </c>
      <c r="AY1770" s="19" t="s">
        <v>169</v>
      </c>
      <c r="BE1770" s="146">
        <f>IF(N1770="základní",J1770,0)</f>
        <v>0</v>
      </c>
      <c r="BF1770" s="146">
        <f>IF(N1770="snížená",J1770,0)</f>
        <v>0</v>
      </c>
      <c r="BG1770" s="146">
        <f>IF(N1770="zákl. přenesená",J1770,0)</f>
        <v>0</v>
      </c>
      <c r="BH1770" s="146">
        <f>IF(N1770="sníž. přenesená",J1770,0)</f>
        <v>0</v>
      </c>
      <c r="BI1770" s="146">
        <f>IF(N1770="nulová",J1770,0)</f>
        <v>0</v>
      </c>
      <c r="BJ1770" s="19" t="s">
        <v>83</v>
      </c>
      <c r="BK1770" s="146">
        <f>ROUND(I1770*H1770,2)</f>
        <v>0</v>
      </c>
      <c r="BL1770" s="19" t="s">
        <v>270</v>
      </c>
      <c r="BM1770" s="145" t="s">
        <v>2334</v>
      </c>
    </row>
    <row r="1771" spans="2:65" s="12" customFormat="1" ht="12">
      <c r="B1771" s="147"/>
      <c r="D1771" s="148" t="s">
        <v>179</v>
      </c>
      <c r="E1771" s="149" t="s">
        <v>34</v>
      </c>
      <c r="F1771" s="150" t="s">
        <v>2282</v>
      </c>
      <c r="H1771" s="149" t="s">
        <v>34</v>
      </c>
      <c r="I1771" s="151"/>
      <c r="L1771" s="147"/>
      <c r="M1771" s="152"/>
      <c r="T1771" s="153"/>
      <c r="AT1771" s="149" t="s">
        <v>179</v>
      </c>
      <c r="AU1771" s="149" t="s">
        <v>89</v>
      </c>
      <c r="AV1771" s="12" t="s">
        <v>83</v>
      </c>
      <c r="AW1771" s="12" t="s">
        <v>39</v>
      </c>
      <c r="AX1771" s="12" t="s">
        <v>78</v>
      </c>
      <c r="AY1771" s="149" t="s">
        <v>169</v>
      </c>
    </row>
    <row r="1772" spans="2:65" s="12" customFormat="1" ht="12">
      <c r="B1772" s="147"/>
      <c r="D1772" s="148" t="s">
        <v>179</v>
      </c>
      <c r="E1772" s="149" t="s">
        <v>34</v>
      </c>
      <c r="F1772" s="150" t="s">
        <v>2271</v>
      </c>
      <c r="H1772" s="149" t="s">
        <v>34</v>
      </c>
      <c r="I1772" s="151"/>
      <c r="L1772" s="147"/>
      <c r="M1772" s="152"/>
      <c r="T1772" s="153"/>
      <c r="AT1772" s="149" t="s">
        <v>179</v>
      </c>
      <c r="AU1772" s="149" t="s">
        <v>89</v>
      </c>
      <c r="AV1772" s="12" t="s">
        <v>83</v>
      </c>
      <c r="AW1772" s="12" t="s">
        <v>39</v>
      </c>
      <c r="AX1772" s="12" t="s">
        <v>78</v>
      </c>
      <c r="AY1772" s="149" t="s">
        <v>169</v>
      </c>
    </row>
    <row r="1773" spans="2:65" s="12" customFormat="1" ht="12">
      <c r="B1773" s="147"/>
      <c r="D1773" s="148" t="s">
        <v>179</v>
      </c>
      <c r="E1773" s="149" t="s">
        <v>34</v>
      </c>
      <c r="F1773" s="150" t="s">
        <v>2283</v>
      </c>
      <c r="H1773" s="149" t="s">
        <v>34</v>
      </c>
      <c r="I1773" s="151"/>
      <c r="L1773" s="147"/>
      <c r="M1773" s="152"/>
      <c r="T1773" s="153"/>
      <c r="AT1773" s="149" t="s">
        <v>179</v>
      </c>
      <c r="AU1773" s="149" t="s">
        <v>89</v>
      </c>
      <c r="AV1773" s="12" t="s">
        <v>83</v>
      </c>
      <c r="AW1773" s="12" t="s">
        <v>39</v>
      </c>
      <c r="AX1773" s="12" t="s">
        <v>78</v>
      </c>
      <c r="AY1773" s="149" t="s">
        <v>169</v>
      </c>
    </row>
    <row r="1774" spans="2:65" s="12" customFormat="1" ht="24">
      <c r="B1774" s="147"/>
      <c r="D1774" s="148" t="s">
        <v>179</v>
      </c>
      <c r="E1774" s="149" t="s">
        <v>34</v>
      </c>
      <c r="F1774" s="150" t="s">
        <v>2335</v>
      </c>
      <c r="H1774" s="149" t="s">
        <v>34</v>
      </c>
      <c r="I1774" s="151"/>
      <c r="L1774" s="147"/>
      <c r="M1774" s="152"/>
      <c r="T1774" s="153"/>
      <c r="AT1774" s="149" t="s">
        <v>179</v>
      </c>
      <c r="AU1774" s="149" t="s">
        <v>89</v>
      </c>
      <c r="AV1774" s="12" t="s">
        <v>83</v>
      </c>
      <c r="AW1774" s="12" t="s">
        <v>39</v>
      </c>
      <c r="AX1774" s="12" t="s">
        <v>78</v>
      </c>
      <c r="AY1774" s="149" t="s">
        <v>169</v>
      </c>
    </row>
    <row r="1775" spans="2:65" s="12" customFormat="1" ht="12">
      <c r="B1775" s="147"/>
      <c r="D1775" s="148" t="s">
        <v>179</v>
      </c>
      <c r="E1775" s="149" t="s">
        <v>34</v>
      </c>
      <c r="F1775" s="150" t="s">
        <v>2257</v>
      </c>
      <c r="H1775" s="149" t="s">
        <v>34</v>
      </c>
      <c r="I1775" s="151"/>
      <c r="L1775" s="147"/>
      <c r="M1775" s="152"/>
      <c r="T1775" s="153"/>
      <c r="AT1775" s="149" t="s">
        <v>179</v>
      </c>
      <c r="AU1775" s="149" t="s">
        <v>89</v>
      </c>
      <c r="AV1775" s="12" t="s">
        <v>83</v>
      </c>
      <c r="AW1775" s="12" t="s">
        <v>39</v>
      </c>
      <c r="AX1775" s="12" t="s">
        <v>78</v>
      </c>
      <c r="AY1775" s="149" t="s">
        <v>169</v>
      </c>
    </row>
    <row r="1776" spans="2:65" s="12" customFormat="1" ht="12">
      <c r="B1776" s="147"/>
      <c r="D1776" s="148" t="s">
        <v>179</v>
      </c>
      <c r="E1776" s="149" t="s">
        <v>34</v>
      </c>
      <c r="F1776" s="150" t="s">
        <v>2258</v>
      </c>
      <c r="H1776" s="149" t="s">
        <v>34</v>
      </c>
      <c r="I1776" s="151"/>
      <c r="L1776" s="147"/>
      <c r="M1776" s="152"/>
      <c r="T1776" s="153"/>
      <c r="AT1776" s="149" t="s">
        <v>179</v>
      </c>
      <c r="AU1776" s="149" t="s">
        <v>89</v>
      </c>
      <c r="AV1776" s="12" t="s">
        <v>83</v>
      </c>
      <c r="AW1776" s="12" t="s">
        <v>39</v>
      </c>
      <c r="AX1776" s="12" t="s">
        <v>78</v>
      </c>
      <c r="AY1776" s="149" t="s">
        <v>169</v>
      </c>
    </row>
    <row r="1777" spans="2:65" s="12" customFormat="1" ht="24">
      <c r="B1777" s="147"/>
      <c r="D1777" s="148" t="s">
        <v>179</v>
      </c>
      <c r="E1777" s="149" t="s">
        <v>34</v>
      </c>
      <c r="F1777" s="150" t="s">
        <v>2272</v>
      </c>
      <c r="H1777" s="149" t="s">
        <v>34</v>
      </c>
      <c r="I1777" s="151"/>
      <c r="L1777" s="147"/>
      <c r="M1777" s="152"/>
      <c r="T1777" s="153"/>
      <c r="AT1777" s="149" t="s">
        <v>179</v>
      </c>
      <c r="AU1777" s="149" t="s">
        <v>89</v>
      </c>
      <c r="AV1777" s="12" t="s">
        <v>83</v>
      </c>
      <c r="AW1777" s="12" t="s">
        <v>39</v>
      </c>
      <c r="AX1777" s="12" t="s">
        <v>78</v>
      </c>
      <c r="AY1777" s="149" t="s">
        <v>169</v>
      </c>
    </row>
    <row r="1778" spans="2:65" s="12" customFormat="1" ht="12">
      <c r="B1778" s="147"/>
      <c r="D1778" s="148" t="s">
        <v>179</v>
      </c>
      <c r="E1778" s="149" t="s">
        <v>34</v>
      </c>
      <c r="F1778" s="150" t="s">
        <v>2273</v>
      </c>
      <c r="H1778" s="149" t="s">
        <v>34</v>
      </c>
      <c r="I1778" s="151"/>
      <c r="L1778" s="147"/>
      <c r="M1778" s="152"/>
      <c r="T1778" s="153"/>
      <c r="AT1778" s="149" t="s">
        <v>179</v>
      </c>
      <c r="AU1778" s="149" t="s">
        <v>89</v>
      </c>
      <c r="AV1778" s="12" t="s">
        <v>83</v>
      </c>
      <c r="AW1778" s="12" t="s">
        <v>39</v>
      </c>
      <c r="AX1778" s="12" t="s">
        <v>78</v>
      </c>
      <c r="AY1778" s="149" t="s">
        <v>169</v>
      </c>
    </row>
    <row r="1779" spans="2:65" s="12" customFormat="1" ht="12">
      <c r="B1779" s="147"/>
      <c r="D1779" s="148" t="s">
        <v>179</v>
      </c>
      <c r="E1779" s="149" t="s">
        <v>34</v>
      </c>
      <c r="F1779" s="150" t="s">
        <v>2261</v>
      </c>
      <c r="H1779" s="149" t="s">
        <v>34</v>
      </c>
      <c r="I1779" s="151"/>
      <c r="L1779" s="147"/>
      <c r="M1779" s="152"/>
      <c r="T1779" s="153"/>
      <c r="AT1779" s="149" t="s">
        <v>179</v>
      </c>
      <c r="AU1779" s="149" t="s">
        <v>89</v>
      </c>
      <c r="AV1779" s="12" t="s">
        <v>83</v>
      </c>
      <c r="AW1779" s="12" t="s">
        <v>39</v>
      </c>
      <c r="AX1779" s="12" t="s">
        <v>78</v>
      </c>
      <c r="AY1779" s="149" t="s">
        <v>169</v>
      </c>
    </row>
    <row r="1780" spans="2:65" s="12" customFormat="1" ht="12">
      <c r="B1780" s="147"/>
      <c r="D1780" s="148" t="s">
        <v>179</v>
      </c>
      <c r="E1780" s="149" t="s">
        <v>34</v>
      </c>
      <c r="F1780" s="150" t="s">
        <v>2262</v>
      </c>
      <c r="H1780" s="149" t="s">
        <v>34</v>
      </c>
      <c r="I1780" s="151"/>
      <c r="L1780" s="147"/>
      <c r="M1780" s="152"/>
      <c r="T1780" s="153"/>
      <c r="AT1780" s="149" t="s">
        <v>179</v>
      </c>
      <c r="AU1780" s="149" t="s">
        <v>89</v>
      </c>
      <c r="AV1780" s="12" t="s">
        <v>83</v>
      </c>
      <c r="AW1780" s="12" t="s">
        <v>39</v>
      </c>
      <c r="AX1780" s="12" t="s">
        <v>78</v>
      </c>
      <c r="AY1780" s="149" t="s">
        <v>169</v>
      </c>
    </row>
    <row r="1781" spans="2:65" s="12" customFormat="1" ht="12">
      <c r="B1781" s="147"/>
      <c r="D1781" s="148" t="s">
        <v>179</v>
      </c>
      <c r="E1781" s="149" t="s">
        <v>34</v>
      </c>
      <c r="F1781" s="150" t="s">
        <v>2284</v>
      </c>
      <c r="H1781" s="149" t="s">
        <v>34</v>
      </c>
      <c r="I1781" s="151"/>
      <c r="L1781" s="147"/>
      <c r="M1781" s="152"/>
      <c r="T1781" s="153"/>
      <c r="AT1781" s="149" t="s">
        <v>179</v>
      </c>
      <c r="AU1781" s="149" t="s">
        <v>89</v>
      </c>
      <c r="AV1781" s="12" t="s">
        <v>83</v>
      </c>
      <c r="AW1781" s="12" t="s">
        <v>39</v>
      </c>
      <c r="AX1781" s="12" t="s">
        <v>78</v>
      </c>
      <c r="AY1781" s="149" t="s">
        <v>169</v>
      </c>
    </row>
    <row r="1782" spans="2:65" s="12" customFormat="1" ht="12">
      <c r="B1782" s="147"/>
      <c r="D1782" s="148" t="s">
        <v>179</v>
      </c>
      <c r="E1782" s="149" t="s">
        <v>34</v>
      </c>
      <c r="F1782" s="150" t="s">
        <v>2263</v>
      </c>
      <c r="H1782" s="149" t="s">
        <v>34</v>
      </c>
      <c r="I1782" s="151"/>
      <c r="L1782" s="147"/>
      <c r="M1782" s="152"/>
      <c r="T1782" s="153"/>
      <c r="AT1782" s="149" t="s">
        <v>179</v>
      </c>
      <c r="AU1782" s="149" t="s">
        <v>89</v>
      </c>
      <c r="AV1782" s="12" t="s">
        <v>83</v>
      </c>
      <c r="AW1782" s="12" t="s">
        <v>39</v>
      </c>
      <c r="AX1782" s="12" t="s">
        <v>78</v>
      </c>
      <c r="AY1782" s="149" t="s">
        <v>169</v>
      </c>
    </row>
    <row r="1783" spans="2:65" s="12" customFormat="1" ht="12">
      <c r="B1783" s="147"/>
      <c r="D1783" s="148" t="s">
        <v>179</v>
      </c>
      <c r="E1783" s="149" t="s">
        <v>34</v>
      </c>
      <c r="F1783" s="150" t="s">
        <v>2264</v>
      </c>
      <c r="H1783" s="149" t="s">
        <v>34</v>
      </c>
      <c r="I1783" s="151"/>
      <c r="L1783" s="147"/>
      <c r="M1783" s="152"/>
      <c r="T1783" s="153"/>
      <c r="AT1783" s="149" t="s">
        <v>179</v>
      </c>
      <c r="AU1783" s="149" t="s">
        <v>89</v>
      </c>
      <c r="AV1783" s="12" t="s">
        <v>83</v>
      </c>
      <c r="AW1783" s="12" t="s">
        <v>39</v>
      </c>
      <c r="AX1783" s="12" t="s">
        <v>78</v>
      </c>
      <c r="AY1783" s="149" t="s">
        <v>169</v>
      </c>
    </row>
    <row r="1784" spans="2:65" s="13" customFormat="1" ht="12">
      <c r="B1784" s="154"/>
      <c r="D1784" s="148" t="s">
        <v>179</v>
      </c>
      <c r="E1784" s="155" t="s">
        <v>34</v>
      </c>
      <c r="F1784" s="156" t="s">
        <v>89</v>
      </c>
      <c r="H1784" s="157">
        <v>2</v>
      </c>
      <c r="I1784" s="158"/>
      <c r="L1784" s="154"/>
      <c r="M1784" s="159"/>
      <c r="T1784" s="160"/>
      <c r="AT1784" s="155" t="s">
        <v>179</v>
      </c>
      <c r="AU1784" s="155" t="s">
        <v>89</v>
      </c>
      <c r="AV1784" s="13" t="s">
        <v>89</v>
      </c>
      <c r="AW1784" s="13" t="s">
        <v>39</v>
      </c>
      <c r="AX1784" s="13" t="s">
        <v>83</v>
      </c>
      <c r="AY1784" s="155" t="s">
        <v>169</v>
      </c>
    </row>
    <row r="1785" spans="2:65" s="1" customFormat="1" ht="21.75" customHeight="1">
      <c r="B1785" s="35"/>
      <c r="C1785" s="134" t="s">
        <v>2336</v>
      </c>
      <c r="D1785" s="134" t="s">
        <v>172</v>
      </c>
      <c r="E1785" s="135" t="s">
        <v>2337</v>
      </c>
      <c r="F1785" s="136" t="s">
        <v>2338</v>
      </c>
      <c r="G1785" s="137" t="s">
        <v>620</v>
      </c>
      <c r="H1785" s="138">
        <v>1</v>
      </c>
      <c r="I1785" s="139"/>
      <c r="J1785" s="140">
        <f>ROUND(I1785*H1785,2)</f>
        <v>0</v>
      </c>
      <c r="K1785" s="136" t="s">
        <v>621</v>
      </c>
      <c r="L1785" s="35"/>
      <c r="M1785" s="141" t="s">
        <v>34</v>
      </c>
      <c r="N1785" s="142" t="s">
        <v>49</v>
      </c>
      <c r="P1785" s="143">
        <f>O1785*H1785</f>
        <v>0</v>
      </c>
      <c r="Q1785" s="143">
        <v>0</v>
      </c>
      <c r="R1785" s="143">
        <f>Q1785*H1785</f>
        <v>0</v>
      </c>
      <c r="S1785" s="143">
        <v>0</v>
      </c>
      <c r="T1785" s="144">
        <f>S1785*H1785</f>
        <v>0</v>
      </c>
      <c r="AR1785" s="145" t="s">
        <v>270</v>
      </c>
      <c r="AT1785" s="145" t="s">
        <v>172</v>
      </c>
      <c r="AU1785" s="145" t="s">
        <v>89</v>
      </c>
      <c r="AY1785" s="19" t="s">
        <v>169</v>
      </c>
      <c r="BE1785" s="146">
        <f>IF(N1785="základní",J1785,0)</f>
        <v>0</v>
      </c>
      <c r="BF1785" s="146">
        <f>IF(N1785="snížená",J1785,0)</f>
        <v>0</v>
      </c>
      <c r="BG1785" s="146">
        <f>IF(N1785="zákl. přenesená",J1785,0)</f>
        <v>0</v>
      </c>
      <c r="BH1785" s="146">
        <f>IF(N1785="sníž. přenesená",J1785,0)</f>
        <v>0</v>
      </c>
      <c r="BI1785" s="146">
        <f>IF(N1785="nulová",J1785,0)</f>
        <v>0</v>
      </c>
      <c r="BJ1785" s="19" t="s">
        <v>83</v>
      </c>
      <c r="BK1785" s="146">
        <f>ROUND(I1785*H1785,2)</f>
        <v>0</v>
      </c>
      <c r="BL1785" s="19" t="s">
        <v>270</v>
      </c>
      <c r="BM1785" s="145" t="s">
        <v>2339</v>
      </c>
    </row>
    <row r="1786" spans="2:65" s="12" customFormat="1" ht="12">
      <c r="B1786" s="147"/>
      <c r="D1786" s="148" t="s">
        <v>179</v>
      </c>
      <c r="E1786" s="149" t="s">
        <v>34</v>
      </c>
      <c r="F1786" s="150" t="s">
        <v>2271</v>
      </c>
      <c r="H1786" s="149" t="s">
        <v>34</v>
      </c>
      <c r="I1786" s="151"/>
      <c r="L1786" s="147"/>
      <c r="M1786" s="152"/>
      <c r="T1786" s="153"/>
      <c r="AT1786" s="149" t="s">
        <v>179</v>
      </c>
      <c r="AU1786" s="149" t="s">
        <v>89</v>
      </c>
      <c r="AV1786" s="12" t="s">
        <v>83</v>
      </c>
      <c r="AW1786" s="12" t="s">
        <v>39</v>
      </c>
      <c r="AX1786" s="12" t="s">
        <v>78</v>
      </c>
      <c r="AY1786" s="149" t="s">
        <v>169</v>
      </c>
    </row>
    <row r="1787" spans="2:65" s="12" customFormat="1" ht="12">
      <c r="B1787" s="147"/>
      <c r="D1787" s="148" t="s">
        <v>179</v>
      </c>
      <c r="E1787" s="149" t="s">
        <v>34</v>
      </c>
      <c r="F1787" s="150" t="s">
        <v>2283</v>
      </c>
      <c r="H1787" s="149" t="s">
        <v>34</v>
      </c>
      <c r="I1787" s="151"/>
      <c r="L1787" s="147"/>
      <c r="M1787" s="152"/>
      <c r="T1787" s="153"/>
      <c r="AT1787" s="149" t="s">
        <v>179</v>
      </c>
      <c r="AU1787" s="149" t="s">
        <v>89</v>
      </c>
      <c r="AV1787" s="12" t="s">
        <v>83</v>
      </c>
      <c r="AW1787" s="12" t="s">
        <v>39</v>
      </c>
      <c r="AX1787" s="12" t="s">
        <v>78</v>
      </c>
      <c r="AY1787" s="149" t="s">
        <v>169</v>
      </c>
    </row>
    <row r="1788" spans="2:65" s="12" customFormat="1" ht="24">
      <c r="B1788" s="147"/>
      <c r="D1788" s="148" t="s">
        <v>179</v>
      </c>
      <c r="E1788" s="149" t="s">
        <v>34</v>
      </c>
      <c r="F1788" s="150" t="s">
        <v>2335</v>
      </c>
      <c r="H1788" s="149" t="s">
        <v>34</v>
      </c>
      <c r="I1788" s="151"/>
      <c r="L1788" s="147"/>
      <c r="M1788" s="152"/>
      <c r="T1788" s="153"/>
      <c r="AT1788" s="149" t="s">
        <v>179</v>
      </c>
      <c r="AU1788" s="149" t="s">
        <v>89</v>
      </c>
      <c r="AV1788" s="12" t="s">
        <v>83</v>
      </c>
      <c r="AW1788" s="12" t="s">
        <v>39</v>
      </c>
      <c r="AX1788" s="12" t="s">
        <v>78</v>
      </c>
      <c r="AY1788" s="149" t="s">
        <v>169</v>
      </c>
    </row>
    <row r="1789" spans="2:65" s="12" customFormat="1" ht="12">
      <c r="B1789" s="147"/>
      <c r="D1789" s="148" t="s">
        <v>179</v>
      </c>
      <c r="E1789" s="149" t="s">
        <v>34</v>
      </c>
      <c r="F1789" s="150" t="s">
        <v>2257</v>
      </c>
      <c r="H1789" s="149" t="s">
        <v>34</v>
      </c>
      <c r="I1789" s="151"/>
      <c r="L1789" s="147"/>
      <c r="M1789" s="152"/>
      <c r="T1789" s="153"/>
      <c r="AT1789" s="149" t="s">
        <v>179</v>
      </c>
      <c r="AU1789" s="149" t="s">
        <v>89</v>
      </c>
      <c r="AV1789" s="12" t="s">
        <v>83</v>
      </c>
      <c r="AW1789" s="12" t="s">
        <v>39</v>
      </c>
      <c r="AX1789" s="12" t="s">
        <v>78</v>
      </c>
      <c r="AY1789" s="149" t="s">
        <v>169</v>
      </c>
    </row>
    <row r="1790" spans="2:65" s="12" customFormat="1" ht="12">
      <c r="B1790" s="147"/>
      <c r="D1790" s="148" t="s">
        <v>179</v>
      </c>
      <c r="E1790" s="149" t="s">
        <v>34</v>
      </c>
      <c r="F1790" s="150" t="s">
        <v>2258</v>
      </c>
      <c r="H1790" s="149" t="s">
        <v>34</v>
      </c>
      <c r="I1790" s="151"/>
      <c r="L1790" s="147"/>
      <c r="M1790" s="152"/>
      <c r="T1790" s="153"/>
      <c r="AT1790" s="149" t="s">
        <v>179</v>
      </c>
      <c r="AU1790" s="149" t="s">
        <v>89</v>
      </c>
      <c r="AV1790" s="12" t="s">
        <v>83</v>
      </c>
      <c r="AW1790" s="12" t="s">
        <v>39</v>
      </c>
      <c r="AX1790" s="12" t="s">
        <v>78</v>
      </c>
      <c r="AY1790" s="149" t="s">
        <v>169</v>
      </c>
    </row>
    <row r="1791" spans="2:65" s="12" customFormat="1" ht="24">
      <c r="B1791" s="147"/>
      <c r="D1791" s="148" t="s">
        <v>179</v>
      </c>
      <c r="E1791" s="149" t="s">
        <v>34</v>
      </c>
      <c r="F1791" s="150" t="s">
        <v>2272</v>
      </c>
      <c r="H1791" s="149" t="s">
        <v>34</v>
      </c>
      <c r="I1791" s="151"/>
      <c r="L1791" s="147"/>
      <c r="M1791" s="152"/>
      <c r="T1791" s="153"/>
      <c r="AT1791" s="149" t="s">
        <v>179</v>
      </c>
      <c r="AU1791" s="149" t="s">
        <v>89</v>
      </c>
      <c r="AV1791" s="12" t="s">
        <v>83</v>
      </c>
      <c r="AW1791" s="12" t="s">
        <v>39</v>
      </c>
      <c r="AX1791" s="12" t="s">
        <v>78</v>
      </c>
      <c r="AY1791" s="149" t="s">
        <v>169</v>
      </c>
    </row>
    <row r="1792" spans="2:65" s="12" customFormat="1" ht="12">
      <c r="B1792" s="147"/>
      <c r="D1792" s="148" t="s">
        <v>179</v>
      </c>
      <c r="E1792" s="149" t="s">
        <v>34</v>
      </c>
      <c r="F1792" s="150" t="s">
        <v>2273</v>
      </c>
      <c r="H1792" s="149" t="s">
        <v>34</v>
      </c>
      <c r="I1792" s="151"/>
      <c r="L1792" s="147"/>
      <c r="M1792" s="152"/>
      <c r="T1792" s="153"/>
      <c r="AT1792" s="149" t="s">
        <v>179</v>
      </c>
      <c r="AU1792" s="149" t="s">
        <v>89</v>
      </c>
      <c r="AV1792" s="12" t="s">
        <v>83</v>
      </c>
      <c r="AW1792" s="12" t="s">
        <v>39</v>
      </c>
      <c r="AX1792" s="12" t="s">
        <v>78</v>
      </c>
      <c r="AY1792" s="149" t="s">
        <v>169</v>
      </c>
    </row>
    <row r="1793" spans="2:65" s="12" customFormat="1" ht="12">
      <c r="B1793" s="147"/>
      <c r="D1793" s="148" t="s">
        <v>179</v>
      </c>
      <c r="E1793" s="149" t="s">
        <v>34</v>
      </c>
      <c r="F1793" s="150" t="s">
        <v>2261</v>
      </c>
      <c r="H1793" s="149" t="s">
        <v>34</v>
      </c>
      <c r="I1793" s="151"/>
      <c r="L1793" s="147"/>
      <c r="M1793" s="152"/>
      <c r="T1793" s="153"/>
      <c r="AT1793" s="149" t="s">
        <v>179</v>
      </c>
      <c r="AU1793" s="149" t="s">
        <v>89</v>
      </c>
      <c r="AV1793" s="12" t="s">
        <v>83</v>
      </c>
      <c r="AW1793" s="12" t="s">
        <v>39</v>
      </c>
      <c r="AX1793" s="12" t="s">
        <v>78</v>
      </c>
      <c r="AY1793" s="149" t="s">
        <v>169</v>
      </c>
    </row>
    <row r="1794" spans="2:65" s="12" customFormat="1" ht="24">
      <c r="B1794" s="147"/>
      <c r="D1794" s="148" t="s">
        <v>179</v>
      </c>
      <c r="E1794" s="149" t="s">
        <v>34</v>
      </c>
      <c r="F1794" s="150" t="s">
        <v>2340</v>
      </c>
      <c r="H1794" s="149" t="s">
        <v>34</v>
      </c>
      <c r="I1794" s="151"/>
      <c r="L1794" s="147"/>
      <c r="M1794" s="152"/>
      <c r="T1794" s="153"/>
      <c r="AT1794" s="149" t="s">
        <v>179</v>
      </c>
      <c r="AU1794" s="149" t="s">
        <v>89</v>
      </c>
      <c r="AV1794" s="12" t="s">
        <v>83</v>
      </c>
      <c r="AW1794" s="12" t="s">
        <v>39</v>
      </c>
      <c r="AX1794" s="12" t="s">
        <v>78</v>
      </c>
      <c r="AY1794" s="149" t="s">
        <v>169</v>
      </c>
    </row>
    <row r="1795" spans="2:65" s="12" customFormat="1" ht="12">
      <c r="B1795" s="147"/>
      <c r="D1795" s="148" t="s">
        <v>179</v>
      </c>
      <c r="E1795" s="149" t="s">
        <v>34</v>
      </c>
      <c r="F1795" s="150" t="s">
        <v>2341</v>
      </c>
      <c r="H1795" s="149" t="s">
        <v>34</v>
      </c>
      <c r="I1795" s="151"/>
      <c r="L1795" s="147"/>
      <c r="M1795" s="152"/>
      <c r="T1795" s="153"/>
      <c r="AT1795" s="149" t="s">
        <v>179</v>
      </c>
      <c r="AU1795" s="149" t="s">
        <v>89</v>
      </c>
      <c r="AV1795" s="12" t="s">
        <v>83</v>
      </c>
      <c r="AW1795" s="12" t="s">
        <v>39</v>
      </c>
      <c r="AX1795" s="12" t="s">
        <v>78</v>
      </c>
      <c r="AY1795" s="149" t="s">
        <v>169</v>
      </c>
    </row>
    <row r="1796" spans="2:65" s="12" customFormat="1" ht="12">
      <c r="B1796" s="147"/>
      <c r="D1796" s="148" t="s">
        <v>179</v>
      </c>
      <c r="E1796" s="149" t="s">
        <v>34</v>
      </c>
      <c r="F1796" s="150" t="s">
        <v>2284</v>
      </c>
      <c r="H1796" s="149" t="s">
        <v>34</v>
      </c>
      <c r="I1796" s="151"/>
      <c r="L1796" s="147"/>
      <c r="M1796" s="152"/>
      <c r="T1796" s="153"/>
      <c r="AT1796" s="149" t="s">
        <v>179</v>
      </c>
      <c r="AU1796" s="149" t="s">
        <v>89</v>
      </c>
      <c r="AV1796" s="12" t="s">
        <v>83</v>
      </c>
      <c r="AW1796" s="12" t="s">
        <v>39</v>
      </c>
      <c r="AX1796" s="12" t="s">
        <v>78</v>
      </c>
      <c r="AY1796" s="149" t="s">
        <v>169</v>
      </c>
    </row>
    <row r="1797" spans="2:65" s="12" customFormat="1" ht="12">
      <c r="B1797" s="147"/>
      <c r="D1797" s="148" t="s">
        <v>179</v>
      </c>
      <c r="E1797" s="149" t="s">
        <v>34</v>
      </c>
      <c r="F1797" s="150" t="s">
        <v>2263</v>
      </c>
      <c r="H1797" s="149" t="s">
        <v>34</v>
      </c>
      <c r="I1797" s="151"/>
      <c r="L1797" s="147"/>
      <c r="M1797" s="152"/>
      <c r="T1797" s="153"/>
      <c r="AT1797" s="149" t="s">
        <v>179</v>
      </c>
      <c r="AU1797" s="149" t="s">
        <v>89</v>
      </c>
      <c r="AV1797" s="12" t="s">
        <v>83</v>
      </c>
      <c r="AW1797" s="12" t="s">
        <v>39</v>
      </c>
      <c r="AX1797" s="12" t="s">
        <v>78</v>
      </c>
      <c r="AY1797" s="149" t="s">
        <v>169</v>
      </c>
    </row>
    <row r="1798" spans="2:65" s="12" customFormat="1" ht="12">
      <c r="B1798" s="147"/>
      <c r="D1798" s="148" t="s">
        <v>179</v>
      </c>
      <c r="E1798" s="149" t="s">
        <v>34</v>
      </c>
      <c r="F1798" s="150" t="s">
        <v>2264</v>
      </c>
      <c r="H1798" s="149" t="s">
        <v>34</v>
      </c>
      <c r="I1798" s="151"/>
      <c r="L1798" s="147"/>
      <c r="M1798" s="152"/>
      <c r="T1798" s="153"/>
      <c r="AT1798" s="149" t="s">
        <v>179</v>
      </c>
      <c r="AU1798" s="149" t="s">
        <v>89</v>
      </c>
      <c r="AV1798" s="12" t="s">
        <v>83</v>
      </c>
      <c r="AW1798" s="12" t="s">
        <v>39</v>
      </c>
      <c r="AX1798" s="12" t="s">
        <v>78</v>
      </c>
      <c r="AY1798" s="149" t="s">
        <v>169</v>
      </c>
    </row>
    <row r="1799" spans="2:65" s="13" customFormat="1" ht="12">
      <c r="B1799" s="154"/>
      <c r="D1799" s="148" t="s">
        <v>179</v>
      </c>
      <c r="E1799" s="155" t="s">
        <v>34</v>
      </c>
      <c r="F1799" s="156" t="s">
        <v>83</v>
      </c>
      <c r="H1799" s="157">
        <v>1</v>
      </c>
      <c r="I1799" s="158"/>
      <c r="L1799" s="154"/>
      <c r="M1799" s="159"/>
      <c r="T1799" s="160"/>
      <c r="AT1799" s="155" t="s">
        <v>179</v>
      </c>
      <c r="AU1799" s="155" t="s">
        <v>89</v>
      </c>
      <c r="AV1799" s="13" t="s">
        <v>89</v>
      </c>
      <c r="AW1799" s="13" t="s">
        <v>39</v>
      </c>
      <c r="AX1799" s="13" t="s">
        <v>83</v>
      </c>
      <c r="AY1799" s="155" t="s">
        <v>169</v>
      </c>
    </row>
    <row r="1800" spans="2:65" s="1" customFormat="1" ht="16.5" customHeight="1">
      <c r="B1800" s="35"/>
      <c r="C1800" s="134" t="s">
        <v>2342</v>
      </c>
      <c r="D1800" s="134" t="s">
        <v>172</v>
      </c>
      <c r="E1800" s="135" t="s">
        <v>2343</v>
      </c>
      <c r="F1800" s="136" t="s">
        <v>2344</v>
      </c>
      <c r="G1800" s="137" t="s">
        <v>620</v>
      </c>
      <c r="H1800" s="138">
        <v>1</v>
      </c>
      <c r="I1800" s="139"/>
      <c r="J1800" s="140">
        <f>ROUND(I1800*H1800,2)</f>
        <v>0</v>
      </c>
      <c r="K1800" s="136" t="s">
        <v>621</v>
      </c>
      <c r="L1800" s="35"/>
      <c r="M1800" s="141" t="s">
        <v>34</v>
      </c>
      <c r="N1800" s="142" t="s">
        <v>49</v>
      </c>
      <c r="P1800" s="143">
        <f>O1800*H1800</f>
        <v>0</v>
      </c>
      <c r="Q1800" s="143">
        <v>0</v>
      </c>
      <c r="R1800" s="143">
        <f>Q1800*H1800</f>
        <v>0</v>
      </c>
      <c r="S1800" s="143">
        <v>0</v>
      </c>
      <c r="T1800" s="144">
        <f>S1800*H1800</f>
        <v>0</v>
      </c>
      <c r="AR1800" s="145" t="s">
        <v>270</v>
      </c>
      <c r="AT1800" s="145" t="s">
        <v>172</v>
      </c>
      <c r="AU1800" s="145" t="s">
        <v>89</v>
      </c>
      <c r="AY1800" s="19" t="s">
        <v>169</v>
      </c>
      <c r="BE1800" s="146">
        <f>IF(N1800="základní",J1800,0)</f>
        <v>0</v>
      </c>
      <c r="BF1800" s="146">
        <f>IF(N1800="snížená",J1800,0)</f>
        <v>0</v>
      </c>
      <c r="BG1800" s="146">
        <f>IF(N1800="zákl. přenesená",J1800,0)</f>
        <v>0</v>
      </c>
      <c r="BH1800" s="146">
        <f>IF(N1800="sníž. přenesená",J1800,0)</f>
        <v>0</v>
      </c>
      <c r="BI1800" s="146">
        <f>IF(N1800="nulová",J1800,0)</f>
        <v>0</v>
      </c>
      <c r="BJ1800" s="19" t="s">
        <v>83</v>
      </c>
      <c r="BK1800" s="146">
        <f>ROUND(I1800*H1800,2)</f>
        <v>0</v>
      </c>
      <c r="BL1800" s="19" t="s">
        <v>270</v>
      </c>
      <c r="BM1800" s="145" t="s">
        <v>2345</v>
      </c>
    </row>
    <row r="1801" spans="2:65" s="12" customFormat="1" ht="24">
      <c r="B1801" s="147"/>
      <c r="D1801" s="148" t="s">
        <v>179</v>
      </c>
      <c r="E1801" s="149" t="s">
        <v>34</v>
      </c>
      <c r="F1801" s="150" t="s">
        <v>2255</v>
      </c>
      <c r="H1801" s="149" t="s">
        <v>34</v>
      </c>
      <c r="I1801" s="151"/>
      <c r="L1801" s="147"/>
      <c r="M1801" s="152"/>
      <c r="T1801" s="153"/>
      <c r="AT1801" s="149" t="s">
        <v>179</v>
      </c>
      <c r="AU1801" s="149" t="s">
        <v>89</v>
      </c>
      <c r="AV1801" s="12" t="s">
        <v>83</v>
      </c>
      <c r="AW1801" s="12" t="s">
        <v>39</v>
      </c>
      <c r="AX1801" s="12" t="s">
        <v>78</v>
      </c>
      <c r="AY1801" s="149" t="s">
        <v>169</v>
      </c>
    </row>
    <row r="1802" spans="2:65" s="12" customFormat="1" ht="12">
      <c r="B1802" s="147"/>
      <c r="D1802" s="148" t="s">
        <v>179</v>
      </c>
      <c r="E1802" s="149" t="s">
        <v>34</v>
      </c>
      <c r="F1802" s="150" t="s">
        <v>2257</v>
      </c>
      <c r="H1802" s="149" t="s">
        <v>34</v>
      </c>
      <c r="I1802" s="151"/>
      <c r="L1802" s="147"/>
      <c r="M1802" s="152"/>
      <c r="T1802" s="153"/>
      <c r="AT1802" s="149" t="s">
        <v>179</v>
      </c>
      <c r="AU1802" s="149" t="s">
        <v>89</v>
      </c>
      <c r="AV1802" s="12" t="s">
        <v>83</v>
      </c>
      <c r="AW1802" s="12" t="s">
        <v>39</v>
      </c>
      <c r="AX1802" s="12" t="s">
        <v>78</v>
      </c>
      <c r="AY1802" s="149" t="s">
        <v>169</v>
      </c>
    </row>
    <row r="1803" spans="2:65" s="12" customFormat="1" ht="12">
      <c r="B1803" s="147"/>
      <c r="D1803" s="148" t="s">
        <v>179</v>
      </c>
      <c r="E1803" s="149" t="s">
        <v>34</v>
      </c>
      <c r="F1803" s="150" t="s">
        <v>2258</v>
      </c>
      <c r="H1803" s="149" t="s">
        <v>34</v>
      </c>
      <c r="I1803" s="151"/>
      <c r="L1803" s="147"/>
      <c r="M1803" s="152"/>
      <c r="T1803" s="153"/>
      <c r="AT1803" s="149" t="s">
        <v>179</v>
      </c>
      <c r="AU1803" s="149" t="s">
        <v>89</v>
      </c>
      <c r="AV1803" s="12" t="s">
        <v>83</v>
      </c>
      <c r="AW1803" s="12" t="s">
        <v>39</v>
      </c>
      <c r="AX1803" s="12" t="s">
        <v>78</v>
      </c>
      <c r="AY1803" s="149" t="s">
        <v>169</v>
      </c>
    </row>
    <row r="1804" spans="2:65" s="12" customFormat="1" ht="12">
      <c r="B1804" s="147"/>
      <c r="D1804" s="148" t="s">
        <v>179</v>
      </c>
      <c r="E1804" s="149" t="s">
        <v>34</v>
      </c>
      <c r="F1804" s="150" t="s">
        <v>2259</v>
      </c>
      <c r="H1804" s="149" t="s">
        <v>34</v>
      </c>
      <c r="I1804" s="151"/>
      <c r="L1804" s="147"/>
      <c r="M1804" s="152"/>
      <c r="T1804" s="153"/>
      <c r="AT1804" s="149" t="s">
        <v>179</v>
      </c>
      <c r="AU1804" s="149" t="s">
        <v>89</v>
      </c>
      <c r="AV1804" s="12" t="s">
        <v>83</v>
      </c>
      <c r="AW1804" s="12" t="s">
        <v>39</v>
      </c>
      <c r="AX1804" s="12" t="s">
        <v>78</v>
      </c>
      <c r="AY1804" s="149" t="s">
        <v>169</v>
      </c>
    </row>
    <row r="1805" spans="2:65" s="12" customFormat="1" ht="12">
      <c r="B1805" s="147"/>
      <c r="D1805" s="148" t="s">
        <v>179</v>
      </c>
      <c r="E1805" s="149" t="s">
        <v>34</v>
      </c>
      <c r="F1805" s="150" t="s">
        <v>2346</v>
      </c>
      <c r="H1805" s="149" t="s">
        <v>34</v>
      </c>
      <c r="I1805" s="151"/>
      <c r="L1805" s="147"/>
      <c r="M1805" s="152"/>
      <c r="T1805" s="153"/>
      <c r="AT1805" s="149" t="s">
        <v>179</v>
      </c>
      <c r="AU1805" s="149" t="s">
        <v>89</v>
      </c>
      <c r="AV1805" s="12" t="s">
        <v>83</v>
      </c>
      <c r="AW1805" s="12" t="s">
        <v>39</v>
      </c>
      <c r="AX1805" s="12" t="s">
        <v>78</v>
      </c>
      <c r="AY1805" s="149" t="s">
        <v>169</v>
      </c>
    </row>
    <row r="1806" spans="2:65" s="12" customFormat="1" ht="12">
      <c r="B1806" s="147"/>
      <c r="D1806" s="148" t="s">
        <v>179</v>
      </c>
      <c r="E1806" s="149" t="s">
        <v>34</v>
      </c>
      <c r="F1806" s="150" t="s">
        <v>2347</v>
      </c>
      <c r="H1806" s="149" t="s">
        <v>34</v>
      </c>
      <c r="I1806" s="151"/>
      <c r="L1806" s="147"/>
      <c r="M1806" s="152"/>
      <c r="T1806" s="153"/>
      <c r="AT1806" s="149" t="s">
        <v>179</v>
      </c>
      <c r="AU1806" s="149" t="s">
        <v>89</v>
      </c>
      <c r="AV1806" s="12" t="s">
        <v>83</v>
      </c>
      <c r="AW1806" s="12" t="s">
        <v>39</v>
      </c>
      <c r="AX1806" s="12" t="s">
        <v>78</v>
      </c>
      <c r="AY1806" s="149" t="s">
        <v>169</v>
      </c>
    </row>
    <row r="1807" spans="2:65" s="12" customFormat="1" ht="12">
      <c r="B1807" s="147"/>
      <c r="D1807" s="148" t="s">
        <v>179</v>
      </c>
      <c r="E1807" s="149" t="s">
        <v>34</v>
      </c>
      <c r="F1807" s="150" t="s">
        <v>2348</v>
      </c>
      <c r="H1807" s="149" t="s">
        <v>34</v>
      </c>
      <c r="I1807" s="151"/>
      <c r="L1807" s="147"/>
      <c r="M1807" s="152"/>
      <c r="T1807" s="153"/>
      <c r="AT1807" s="149" t="s">
        <v>179</v>
      </c>
      <c r="AU1807" s="149" t="s">
        <v>89</v>
      </c>
      <c r="AV1807" s="12" t="s">
        <v>83</v>
      </c>
      <c r="AW1807" s="12" t="s">
        <v>39</v>
      </c>
      <c r="AX1807" s="12" t="s">
        <v>78</v>
      </c>
      <c r="AY1807" s="149" t="s">
        <v>169</v>
      </c>
    </row>
    <row r="1808" spans="2:65" s="12" customFormat="1" ht="12">
      <c r="B1808" s="147"/>
      <c r="D1808" s="148" t="s">
        <v>179</v>
      </c>
      <c r="E1808" s="149" t="s">
        <v>34</v>
      </c>
      <c r="F1808" s="150" t="s">
        <v>2349</v>
      </c>
      <c r="H1808" s="149" t="s">
        <v>34</v>
      </c>
      <c r="I1808" s="151"/>
      <c r="L1808" s="147"/>
      <c r="M1808" s="152"/>
      <c r="T1808" s="153"/>
      <c r="AT1808" s="149" t="s">
        <v>179</v>
      </c>
      <c r="AU1808" s="149" t="s">
        <v>89</v>
      </c>
      <c r="AV1808" s="12" t="s">
        <v>83</v>
      </c>
      <c r="AW1808" s="12" t="s">
        <v>39</v>
      </c>
      <c r="AX1808" s="12" t="s">
        <v>78</v>
      </c>
      <c r="AY1808" s="149" t="s">
        <v>169</v>
      </c>
    </row>
    <row r="1809" spans="2:65" s="13" customFormat="1" ht="12">
      <c r="B1809" s="154"/>
      <c r="D1809" s="148" t="s">
        <v>179</v>
      </c>
      <c r="E1809" s="155" t="s">
        <v>34</v>
      </c>
      <c r="F1809" s="156" t="s">
        <v>83</v>
      </c>
      <c r="H1809" s="157">
        <v>1</v>
      </c>
      <c r="I1809" s="158"/>
      <c r="L1809" s="154"/>
      <c r="M1809" s="159"/>
      <c r="T1809" s="160"/>
      <c r="AT1809" s="155" t="s">
        <v>179</v>
      </c>
      <c r="AU1809" s="155" t="s">
        <v>89</v>
      </c>
      <c r="AV1809" s="13" t="s">
        <v>89</v>
      </c>
      <c r="AW1809" s="13" t="s">
        <v>39</v>
      </c>
      <c r="AX1809" s="13" t="s">
        <v>83</v>
      </c>
      <c r="AY1809" s="155" t="s">
        <v>169</v>
      </c>
    </row>
    <row r="1810" spans="2:65" s="1" customFormat="1" ht="16.5" customHeight="1">
      <c r="B1810" s="35"/>
      <c r="C1810" s="134" t="s">
        <v>2350</v>
      </c>
      <c r="D1810" s="134" t="s">
        <v>172</v>
      </c>
      <c r="E1810" s="135" t="s">
        <v>2351</v>
      </c>
      <c r="F1810" s="136" t="s">
        <v>2352</v>
      </c>
      <c r="G1810" s="137" t="s">
        <v>620</v>
      </c>
      <c r="H1810" s="138">
        <v>5</v>
      </c>
      <c r="I1810" s="139"/>
      <c r="J1810" s="140">
        <f>ROUND(I1810*H1810,2)</f>
        <v>0</v>
      </c>
      <c r="K1810" s="136" t="s">
        <v>621</v>
      </c>
      <c r="L1810" s="35"/>
      <c r="M1810" s="141" t="s">
        <v>34</v>
      </c>
      <c r="N1810" s="142" t="s">
        <v>49</v>
      </c>
      <c r="P1810" s="143">
        <f>O1810*H1810</f>
        <v>0</v>
      </c>
      <c r="Q1810" s="143">
        <v>0</v>
      </c>
      <c r="R1810" s="143">
        <f>Q1810*H1810</f>
        <v>0</v>
      </c>
      <c r="S1810" s="143">
        <v>0</v>
      </c>
      <c r="T1810" s="144">
        <f>S1810*H1810</f>
        <v>0</v>
      </c>
      <c r="AR1810" s="145" t="s">
        <v>270</v>
      </c>
      <c r="AT1810" s="145" t="s">
        <v>172</v>
      </c>
      <c r="AU1810" s="145" t="s">
        <v>89</v>
      </c>
      <c r="AY1810" s="19" t="s">
        <v>169</v>
      </c>
      <c r="BE1810" s="146">
        <f>IF(N1810="základní",J1810,0)</f>
        <v>0</v>
      </c>
      <c r="BF1810" s="146">
        <f>IF(N1810="snížená",J1810,0)</f>
        <v>0</v>
      </c>
      <c r="BG1810" s="146">
        <f>IF(N1810="zákl. přenesená",J1810,0)</f>
        <v>0</v>
      </c>
      <c r="BH1810" s="146">
        <f>IF(N1810="sníž. přenesená",J1810,0)</f>
        <v>0</v>
      </c>
      <c r="BI1810" s="146">
        <f>IF(N1810="nulová",J1810,0)</f>
        <v>0</v>
      </c>
      <c r="BJ1810" s="19" t="s">
        <v>83</v>
      </c>
      <c r="BK1810" s="146">
        <f>ROUND(I1810*H1810,2)</f>
        <v>0</v>
      </c>
      <c r="BL1810" s="19" t="s">
        <v>270</v>
      </c>
      <c r="BM1810" s="145" t="s">
        <v>2353</v>
      </c>
    </row>
    <row r="1811" spans="2:65" s="12" customFormat="1" ht="12">
      <c r="B1811" s="147"/>
      <c r="D1811" s="148" t="s">
        <v>179</v>
      </c>
      <c r="E1811" s="149" t="s">
        <v>34</v>
      </c>
      <c r="F1811" s="150" t="s">
        <v>2254</v>
      </c>
      <c r="H1811" s="149" t="s">
        <v>34</v>
      </c>
      <c r="I1811" s="151"/>
      <c r="L1811" s="147"/>
      <c r="M1811" s="152"/>
      <c r="T1811" s="153"/>
      <c r="AT1811" s="149" t="s">
        <v>179</v>
      </c>
      <c r="AU1811" s="149" t="s">
        <v>89</v>
      </c>
      <c r="AV1811" s="12" t="s">
        <v>83</v>
      </c>
      <c r="AW1811" s="12" t="s">
        <v>39</v>
      </c>
      <c r="AX1811" s="12" t="s">
        <v>78</v>
      </c>
      <c r="AY1811" s="149" t="s">
        <v>169</v>
      </c>
    </row>
    <row r="1812" spans="2:65" s="12" customFormat="1" ht="24">
      <c r="B1812" s="147"/>
      <c r="D1812" s="148" t="s">
        <v>179</v>
      </c>
      <c r="E1812" s="149" t="s">
        <v>34</v>
      </c>
      <c r="F1812" s="150" t="s">
        <v>2255</v>
      </c>
      <c r="H1812" s="149" t="s">
        <v>34</v>
      </c>
      <c r="I1812" s="151"/>
      <c r="L1812" s="147"/>
      <c r="M1812" s="152"/>
      <c r="T1812" s="153"/>
      <c r="AT1812" s="149" t="s">
        <v>179</v>
      </c>
      <c r="AU1812" s="149" t="s">
        <v>89</v>
      </c>
      <c r="AV1812" s="12" t="s">
        <v>83</v>
      </c>
      <c r="AW1812" s="12" t="s">
        <v>39</v>
      </c>
      <c r="AX1812" s="12" t="s">
        <v>78</v>
      </c>
      <c r="AY1812" s="149" t="s">
        <v>169</v>
      </c>
    </row>
    <row r="1813" spans="2:65" s="12" customFormat="1" ht="12">
      <c r="B1813" s="147"/>
      <c r="D1813" s="148" t="s">
        <v>179</v>
      </c>
      <c r="E1813" s="149" t="s">
        <v>34</v>
      </c>
      <c r="F1813" s="150" t="s">
        <v>2256</v>
      </c>
      <c r="H1813" s="149" t="s">
        <v>34</v>
      </c>
      <c r="I1813" s="151"/>
      <c r="L1813" s="147"/>
      <c r="M1813" s="152"/>
      <c r="T1813" s="153"/>
      <c r="AT1813" s="149" t="s">
        <v>179</v>
      </c>
      <c r="AU1813" s="149" t="s">
        <v>89</v>
      </c>
      <c r="AV1813" s="12" t="s">
        <v>83</v>
      </c>
      <c r="AW1813" s="12" t="s">
        <v>39</v>
      </c>
      <c r="AX1813" s="12" t="s">
        <v>78</v>
      </c>
      <c r="AY1813" s="149" t="s">
        <v>169</v>
      </c>
    </row>
    <row r="1814" spans="2:65" s="12" customFormat="1" ht="12">
      <c r="B1814" s="147"/>
      <c r="D1814" s="148" t="s">
        <v>179</v>
      </c>
      <c r="E1814" s="149" t="s">
        <v>34</v>
      </c>
      <c r="F1814" s="150" t="s">
        <v>2257</v>
      </c>
      <c r="H1814" s="149" t="s">
        <v>34</v>
      </c>
      <c r="I1814" s="151"/>
      <c r="L1814" s="147"/>
      <c r="M1814" s="152"/>
      <c r="T1814" s="153"/>
      <c r="AT1814" s="149" t="s">
        <v>179</v>
      </c>
      <c r="AU1814" s="149" t="s">
        <v>89</v>
      </c>
      <c r="AV1814" s="12" t="s">
        <v>83</v>
      </c>
      <c r="AW1814" s="12" t="s">
        <v>39</v>
      </c>
      <c r="AX1814" s="12" t="s">
        <v>78</v>
      </c>
      <c r="AY1814" s="149" t="s">
        <v>169</v>
      </c>
    </row>
    <row r="1815" spans="2:65" s="12" customFormat="1" ht="12">
      <c r="B1815" s="147"/>
      <c r="D1815" s="148" t="s">
        <v>179</v>
      </c>
      <c r="E1815" s="149" t="s">
        <v>34</v>
      </c>
      <c r="F1815" s="150" t="s">
        <v>2258</v>
      </c>
      <c r="H1815" s="149" t="s">
        <v>34</v>
      </c>
      <c r="I1815" s="151"/>
      <c r="L1815" s="147"/>
      <c r="M1815" s="152"/>
      <c r="T1815" s="153"/>
      <c r="AT1815" s="149" t="s">
        <v>179</v>
      </c>
      <c r="AU1815" s="149" t="s">
        <v>89</v>
      </c>
      <c r="AV1815" s="12" t="s">
        <v>83</v>
      </c>
      <c r="AW1815" s="12" t="s">
        <v>39</v>
      </c>
      <c r="AX1815" s="12" t="s">
        <v>78</v>
      </c>
      <c r="AY1815" s="149" t="s">
        <v>169</v>
      </c>
    </row>
    <row r="1816" spans="2:65" s="12" customFormat="1" ht="12">
      <c r="B1816" s="147"/>
      <c r="D1816" s="148" t="s">
        <v>179</v>
      </c>
      <c r="E1816" s="149" t="s">
        <v>34</v>
      </c>
      <c r="F1816" s="150" t="s">
        <v>2259</v>
      </c>
      <c r="H1816" s="149" t="s">
        <v>34</v>
      </c>
      <c r="I1816" s="151"/>
      <c r="L1816" s="147"/>
      <c r="M1816" s="152"/>
      <c r="T1816" s="153"/>
      <c r="AT1816" s="149" t="s">
        <v>179</v>
      </c>
      <c r="AU1816" s="149" t="s">
        <v>89</v>
      </c>
      <c r="AV1816" s="12" t="s">
        <v>83</v>
      </c>
      <c r="AW1816" s="12" t="s">
        <v>39</v>
      </c>
      <c r="AX1816" s="12" t="s">
        <v>78</v>
      </c>
      <c r="AY1816" s="149" t="s">
        <v>169</v>
      </c>
    </row>
    <row r="1817" spans="2:65" s="12" customFormat="1" ht="12">
      <c r="B1817" s="147"/>
      <c r="D1817" s="148" t="s">
        <v>179</v>
      </c>
      <c r="E1817" s="149" t="s">
        <v>34</v>
      </c>
      <c r="F1817" s="150" t="s">
        <v>2346</v>
      </c>
      <c r="H1817" s="149" t="s">
        <v>34</v>
      </c>
      <c r="I1817" s="151"/>
      <c r="L1817" s="147"/>
      <c r="M1817" s="152"/>
      <c r="T1817" s="153"/>
      <c r="AT1817" s="149" t="s">
        <v>179</v>
      </c>
      <c r="AU1817" s="149" t="s">
        <v>89</v>
      </c>
      <c r="AV1817" s="12" t="s">
        <v>83</v>
      </c>
      <c r="AW1817" s="12" t="s">
        <v>39</v>
      </c>
      <c r="AX1817" s="12" t="s">
        <v>78</v>
      </c>
      <c r="AY1817" s="149" t="s">
        <v>169</v>
      </c>
    </row>
    <row r="1818" spans="2:65" s="12" customFormat="1" ht="12">
      <c r="B1818" s="147"/>
      <c r="D1818" s="148" t="s">
        <v>179</v>
      </c>
      <c r="E1818" s="149" t="s">
        <v>34</v>
      </c>
      <c r="F1818" s="150" t="s">
        <v>2354</v>
      </c>
      <c r="H1818" s="149" t="s">
        <v>34</v>
      </c>
      <c r="I1818" s="151"/>
      <c r="L1818" s="147"/>
      <c r="M1818" s="152"/>
      <c r="T1818" s="153"/>
      <c r="AT1818" s="149" t="s">
        <v>179</v>
      </c>
      <c r="AU1818" s="149" t="s">
        <v>89</v>
      </c>
      <c r="AV1818" s="12" t="s">
        <v>83</v>
      </c>
      <c r="AW1818" s="12" t="s">
        <v>39</v>
      </c>
      <c r="AX1818" s="12" t="s">
        <v>78</v>
      </c>
      <c r="AY1818" s="149" t="s">
        <v>169</v>
      </c>
    </row>
    <row r="1819" spans="2:65" s="13" customFormat="1" ht="12">
      <c r="B1819" s="154"/>
      <c r="D1819" s="148" t="s">
        <v>179</v>
      </c>
      <c r="E1819" s="155" t="s">
        <v>34</v>
      </c>
      <c r="F1819" s="156" t="s">
        <v>201</v>
      </c>
      <c r="H1819" s="157">
        <v>5</v>
      </c>
      <c r="I1819" s="158"/>
      <c r="L1819" s="154"/>
      <c r="M1819" s="159"/>
      <c r="T1819" s="160"/>
      <c r="AT1819" s="155" t="s">
        <v>179</v>
      </c>
      <c r="AU1819" s="155" t="s">
        <v>89</v>
      </c>
      <c r="AV1819" s="13" t="s">
        <v>89</v>
      </c>
      <c r="AW1819" s="13" t="s">
        <v>39</v>
      </c>
      <c r="AX1819" s="13" t="s">
        <v>83</v>
      </c>
      <c r="AY1819" s="155" t="s">
        <v>169</v>
      </c>
    </row>
    <row r="1820" spans="2:65" s="1" customFormat="1" ht="16.5" customHeight="1">
      <c r="B1820" s="35"/>
      <c r="C1820" s="134" t="s">
        <v>2355</v>
      </c>
      <c r="D1820" s="134" t="s">
        <v>172</v>
      </c>
      <c r="E1820" s="135" t="s">
        <v>2356</v>
      </c>
      <c r="F1820" s="136" t="s">
        <v>2357</v>
      </c>
      <c r="G1820" s="137" t="s">
        <v>620</v>
      </c>
      <c r="H1820" s="138">
        <v>1</v>
      </c>
      <c r="I1820" s="139"/>
      <c r="J1820" s="140">
        <f>ROUND(I1820*H1820,2)</f>
        <v>0</v>
      </c>
      <c r="K1820" s="136" t="s">
        <v>621</v>
      </c>
      <c r="L1820" s="35"/>
      <c r="M1820" s="141" t="s">
        <v>34</v>
      </c>
      <c r="N1820" s="142" t="s">
        <v>49</v>
      </c>
      <c r="P1820" s="143">
        <f>O1820*H1820</f>
        <v>0</v>
      </c>
      <c r="Q1820" s="143">
        <v>0</v>
      </c>
      <c r="R1820" s="143">
        <f>Q1820*H1820</f>
        <v>0</v>
      </c>
      <c r="S1820" s="143">
        <v>0</v>
      </c>
      <c r="T1820" s="144">
        <f>S1820*H1820</f>
        <v>0</v>
      </c>
      <c r="AR1820" s="145" t="s">
        <v>270</v>
      </c>
      <c r="AT1820" s="145" t="s">
        <v>172</v>
      </c>
      <c r="AU1820" s="145" t="s">
        <v>89</v>
      </c>
      <c r="AY1820" s="19" t="s">
        <v>169</v>
      </c>
      <c r="BE1820" s="146">
        <f>IF(N1820="základní",J1820,0)</f>
        <v>0</v>
      </c>
      <c r="BF1820" s="146">
        <f>IF(N1820="snížená",J1820,0)</f>
        <v>0</v>
      </c>
      <c r="BG1820" s="146">
        <f>IF(N1820="zákl. přenesená",J1820,0)</f>
        <v>0</v>
      </c>
      <c r="BH1820" s="146">
        <f>IF(N1820="sníž. přenesená",J1820,0)</f>
        <v>0</v>
      </c>
      <c r="BI1820" s="146">
        <f>IF(N1820="nulová",J1820,0)</f>
        <v>0</v>
      </c>
      <c r="BJ1820" s="19" t="s">
        <v>83</v>
      </c>
      <c r="BK1820" s="146">
        <f>ROUND(I1820*H1820,2)</f>
        <v>0</v>
      </c>
      <c r="BL1820" s="19" t="s">
        <v>270</v>
      </c>
      <c r="BM1820" s="145" t="s">
        <v>2358</v>
      </c>
    </row>
    <row r="1821" spans="2:65" s="12" customFormat="1" ht="12">
      <c r="B1821" s="147"/>
      <c r="D1821" s="148" t="s">
        <v>179</v>
      </c>
      <c r="E1821" s="149" t="s">
        <v>34</v>
      </c>
      <c r="F1821" s="150" t="s">
        <v>2299</v>
      </c>
      <c r="H1821" s="149" t="s">
        <v>34</v>
      </c>
      <c r="I1821" s="151"/>
      <c r="L1821" s="147"/>
      <c r="M1821" s="152"/>
      <c r="T1821" s="153"/>
      <c r="AT1821" s="149" t="s">
        <v>179</v>
      </c>
      <c r="AU1821" s="149" t="s">
        <v>89</v>
      </c>
      <c r="AV1821" s="12" t="s">
        <v>83</v>
      </c>
      <c r="AW1821" s="12" t="s">
        <v>39</v>
      </c>
      <c r="AX1821" s="12" t="s">
        <v>78</v>
      </c>
      <c r="AY1821" s="149" t="s">
        <v>169</v>
      </c>
    </row>
    <row r="1822" spans="2:65" s="12" customFormat="1" ht="24">
      <c r="B1822" s="147"/>
      <c r="D1822" s="148" t="s">
        <v>179</v>
      </c>
      <c r="E1822" s="149" t="s">
        <v>34</v>
      </c>
      <c r="F1822" s="150" t="s">
        <v>2255</v>
      </c>
      <c r="H1822" s="149" t="s">
        <v>34</v>
      </c>
      <c r="I1822" s="151"/>
      <c r="L1822" s="147"/>
      <c r="M1822" s="152"/>
      <c r="T1822" s="153"/>
      <c r="AT1822" s="149" t="s">
        <v>179</v>
      </c>
      <c r="AU1822" s="149" t="s">
        <v>89</v>
      </c>
      <c r="AV1822" s="12" t="s">
        <v>83</v>
      </c>
      <c r="AW1822" s="12" t="s">
        <v>39</v>
      </c>
      <c r="AX1822" s="12" t="s">
        <v>78</v>
      </c>
      <c r="AY1822" s="149" t="s">
        <v>169</v>
      </c>
    </row>
    <row r="1823" spans="2:65" s="12" customFormat="1" ht="12">
      <c r="B1823" s="147"/>
      <c r="D1823" s="148" t="s">
        <v>179</v>
      </c>
      <c r="E1823" s="149" t="s">
        <v>34</v>
      </c>
      <c r="F1823" s="150" t="s">
        <v>2256</v>
      </c>
      <c r="H1823" s="149" t="s">
        <v>34</v>
      </c>
      <c r="I1823" s="151"/>
      <c r="L1823" s="147"/>
      <c r="M1823" s="152"/>
      <c r="T1823" s="153"/>
      <c r="AT1823" s="149" t="s">
        <v>179</v>
      </c>
      <c r="AU1823" s="149" t="s">
        <v>89</v>
      </c>
      <c r="AV1823" s="12" t="s">
        <v>83</v>
      </c>
      <c r="AW1823" s="12" t="s">
        <v>39</v>
      </c>
      <c r="AX1823" s="12" t="s">
        <v>78</v>
      </c>
      <c r="AY1823" s="149" t="s">
        <v>169</v>
      </c>
    </row>
    <row r="1824" spans="2:65" s="12" customFormat="1" ht="12">
      <c r="B1824" s="147"/>
      <c r="D1824" s="148" t="s">
        <v>179</v>
      </c>
      <c r="E1824" s="149" t="s">
        <v>34</v>
      </c>
      <c r="F1824" s="150" t="s">
        <v>2257</v>
      </c>
      <c r="H1824" s="149" t="s">
        <v>34</v>
      </c>
      <c r="I1824" s="151"/>
      <c r="L1824" s="147"/>
      <c r="M1824" s="152"/>
      <c r="T1824" s="153"/>
      <c r="AT1824" s="149" t="s">
        <v>179</v>
      </c>
      <c r="AU1824" s="149" t="s">
        <v>89</v>
      </c>
      <c r="AV1824" s="12" t="s">
        <v>83</v>
      </c>
      <c r="AW1824" s="12" t="s">
        <v>39</v>
      </c>
      <c r="AX1824" s="12" t="s">
        <v>78</v>
      </c>
      <c r="AY1824" s="149" t="s">
        <v>169</v>
      </c>
    </row>
    <row r="1825" spans="2:65" s="12" customFormat="1" ht="12">
      <c r="B1825" s="147"/>
      <c r="D1825" s="148" t="s">
        <v>179</v>
      </c>
      <c r="E1825" s="149" t="s">
        <v>34</v>
      </c>
      <c r="F1825" s="150" t="s">
        <v>2258</v>
      </c>
      <c r="H1825" s="149" t="s">
        <v>34</v>
      </c>
      <c r="I1825" s="151"/>
      <c r="L1825" s="147"/>
      <c r="M1825" s="152"/>
      <c r="T1825" s="153"/>
      <c r="AT1825" s="149" t="s">
        <v>179</v>
      </c>
      <c r="AU1825" s="149" t="s">
        <v>89</v>
      </c>
      <c r="AV1825" s="12" t="s">
        <v>83</v>
      </c>
      <c r="AW1825" s="12" t="s">
        <v>39</v>
      </c>
      <c r="AX1825" s="12" t="s">
        <v>78</v>
      </c>
      <c r="AY1825" s="149" t="s">
        <v>169</v>
      </c>
    </row>
    <row r="1826" spans="2:65" s="12" customFormat="1" ht="12">
      <c r="B1826" s="147"/>
      <c r="D1826" s="148" t="s">
        <v>179</v>
      </c>
      <c r="E1826" s="149" t="s">
        <v>34</v>
      </c>
      <c r="F1826" s="150" t="s">
        <v>2259</v>
      </c>
      <c r="H1826" s="149" t="s">
        <v>34</v>
      </c>
      <c r="I1826" s="151"/>
      <c r="L1826" s="147"/>
      <c r="M1826" s="152"/>
      <c r="T1826" s="153"/>
      <c r="AT1826" s="149" t="s">
        <v>179</v>
      </c>
      <c r="AU1826" s="149" t="s">
        <v>89</v>
      </c>
      <c r="AV1826" s="12" t="s">
        <v>83</v>
      </c>
      <c r="AW1826" s="12" t="s">
        <v>39</v>
      </c>
      <c r="AX1826" s="12" t="s">
        <v>78</v>
      </c>
      <c r="AY1826" s="149" t="s">
        <v>169</v>
      </c>
    </row>
    <row r="1827" spans="2:65" s="12" customFormat="1" ht="12">
      <c r="B1827" s="147"/>
      <c r="D1827" s="148" t="s">
        <v>179</v>
      </c>
      <c r="E1827" s="149" t="s">
        <v>34</v>
      </c>
      <c r="F1827" s="150" t="s">
        <v>2359</v>
      </c>
      <c r="H1827" s="149" t="s">
        <v>34</v>
      </c>
      <c r="I1827" s="151"/>
      <c r="L1827" s="147"/>
      <c r="M1827" s="152"/>
      <c r="T1827" s="153"/>
      <c r="AT1827" s="149" t="s">
        <v>179</v>
      </c>
      <c r="AU1827" s="149" t="s">
        <v>89</v>
      </c>
      <c r="AV1827" s="12" t="s">
        <v>83</v>
      </c>
      <c r="AW1827" s="12" t="s">
        <v>39</v>
      </c>
      <c r="AX1827" s="12" t="s">
        <v>78</v>
      </c>
      <c r="AY1827" s="149" t="s">
        <v>169</v>
      </c>
    </row>
    <row r="1828" spans="2:65" s="12" customFormat="1" ht="12">
      <c r="B1828" s="147"/>
      <c r="D1828" s="148" t="s">
        <v>179</v>
      </c>
      <c r="E1828" s="149" t="s">
        <v>34</v>
      </c>
      <c r="F1828" s="150" t="s">
        <v>2261</v>
      </c>
      <c r="H1828" s="149" t="s">
        <v>34</v>
      </c>
      <c r="I1828" s="151"/>
      <c r="L1828" s="147"/>
      <c r="M1828" s="152"/>
      <c r="T1828" s="153"/>
      <c r="AT1828" s="149" t="s">
        <v>179</v>
      </c>
      <c r="AU1828" s="149" t="s">
        <v>89</v>
      </c>
      <c r="AV1828" s="12" t="s">
        <v>83</v>
      </c>
      <c r="AW1828" s="12" t="s">
        <v>39</v>
      </c>
      <c r="AX1828" s="12" t="s">
        <v>78</v>
      </c>
      <c r="AY1828" s="149" t="s">
        <v>169</v>
      </c>
    </row>
    <row r="1829" spans="2:65" s="12" customFormat="1" ht="12">
      <c r="B1829" s="147"/>
      <c r="D1829" s="148" t="s">
        <v>179</v>
      </c>
      <c r="E1829" s="149" t="s">
        <v>34</v>
      </c>
      <c r="F1829" s="150" t="s">
        <v>2263</v>
      </c>
      <c r="H1829" s="149" t="s">
        <v>34</v>
      </c>
      <c r="I1829" s="151"/>
      <c r="L1829" s="147"/>
      <c r="M1829" s="152"/>
      <c r="T1829" s="153"/>
      <c r="AT1829" s="149" t="s">
        <v>179</v>
      </c>
      <c r="AU1829" s="149" t="s">
        <v>89</v>
      </c>
      <c r="AV1829" s="12" t="s">
        <v>83</v>
      </c>
      <c r="AW1829" s="12" t="s">
        <v>39</v>
      </c>
      <c r="AX1829" s="12" t="s">
        <v>78</v>
      </c>
      <c r="AY1829" s="149" t="s">
        <v>169</v>
      </c>
    </row>
    <row r="1830" spans="2:65" s="12" customFormat="1" ht="12">
      <c r="B1830" s="147"/>
      <c r="D1830" s="148" t="s">
        <v>179</v>
      </c>
      <c r="E1830" s="149" t="s">
        <v>34</v>
      </c>
      <c r="F1830" s="150" t="s">
        <v>2264</v>
      </c>
      <c r="H1830" s="149" t="s">
        <v>34</v>
      </c>
      <c r="I1830" s="151"/>
      <c r="L1830" s="147"/>
      <c r="M1830" s="152"/>
      <c r="T1830" s="153"/>
      <c r="AT1830" s="149" t="s">
        <v>179</v>
      </c>
      <c r="AU1830" s="149" t="s">
        <v>89</v>
      </c>
      <c r="AV1830" s="12" t="s">
        <v>83</v>
      </c>
      <c r="AW1830" s="12" t="s">
        <v>39</v>
      </c>
      <c r="AX1830" s="12" t="s">
        <v>78</v>
      </c>
      <c r="AY1830" s="149" t="s">
        <v>169</v>
      </c>
    </row>
    <row r="1831" spans="2:65" s="13" customFormat="1" ht="12">
      <c r="B1831" s="154"/>
      <c r="D1831" s="148" t="s">
        <v>179</v>
      </c>
      <c r="E1831" s="155" t="s">
        <v>34</v>
      </c>
      <c r="F1831" s="156" t="s">
        <v>83</v>
      </c>
      <c r="H1831" s="157">
        <v>1</v>
      </c>
      <c r="I1831" s="158"/>
      <c r="L1831" s="154"/>
      <c r="M1831" s="159"/>
      <c r="T1831" s="160"/>
      <c r="AT1831" s="155" t="s">
        <v>179</v>
      </c>
      <c r="AU1831" s="155" t="s">
        <v>89</v>
      </c>
      <c r="AV1831" s="13" t="s">
        <v>89</v>
      </c>
      <c r="AW1831" s="13" t="s">
        <v>39</v>
      </c>
      <c r="AX1831" s="13" t="s">
        <v>83</v>
      </c>
      <c r="AY1831" s="155" t="s">
        <v>169</v>
      </c>
    </row>
    <row r="1832" spans="2:65" s="1" customFormat="1" ht="16.5" customHeight="1">
      <c r="B1832" s="35"/>
      <c r="C1832" s="134" t="s">
        <v>2360</v>
      </c>
      <c r="D1832" s="134" t="s">
        <v>172</v>
      </c>
      <c r="E1832" s="135" t="s">
        <v>2361</v>
      </c>
      <c r="F1832" s="136" t="s">
        <v>2362</v>
      </c>
      <c r="G1832" s="137" t="s">
        <v>620</v>
      </c>
      <c r="H1832" s="138">
        <v>1</v>
      </c>
      <c r="I1832" s="139"/>
      <c r="J1832" s="140">
        <f>ROUND(I1832*H1832,2)</f>
        <v>0</v>
      </c>
      <c r="K1832" s="136" t="s">
        <v>621</v>
      </c>
      <c r="L1832" s="35"/>
      <c r="M1832" s="141" t="s">
        <v>34</v>
      </c>
      <c r="N1832" s="142" t="s">
        <v>49</v>
      </c>
      <c r="P1832" s="143">
        <f>O1832*H1832</f>
        <v>0</v>
      </c>
      <c r="Q1832" s="143">
        <v>0</v>
      </c>
      <c r="R1832" s="143">
        <f>Q1832*H1832</f>
        <v>0</v>
      </c>
      <c r="S1832" s="143">
        <v>0</v>
      </c>
      <c r="T1832" s="144">
        <f>S1832*H1832</f>
        <v>0</v>
      </c>
      <c r="AR1832" s="145" t="s">
        <v>270</v>
      </c>
      <c r="AT1832" s="145" t="s">
        <v>172</v>
      </c>
      <c r="AU1832" s="145" t="s">
        <v>89</v>
      </c>
      <c r="AY1832" s="19" t="s">
        <v>169</v>
      </c>
      <c r="BE1832" s="146">
        <f>IF(N1832="základní",J1832,0)</f>
        <v>0</v>
      </c>
      <c r="BF1832" s="146">
        <f>IF(N1832="snížená",J1832,0)</f>
        <v>0</v>
      </c>
      <c r="BG1832" s="146">
        <f>IF(N1832="zákl. přenesená",J1832,0)</f>
        <v>0</v>
      </c>
      <c r="BH1832" s="146">
        <f>IF(N1832="sníž. přenesená",J1832,0)</f>
        <v>0</v>
      </c>
      <c r="BI1832" s="146">
        <f>IF(N1832="nulová",J1832,0)</f>
        <v>0</v>
      </c>
      <c r="BJ1832" s="19" t="s">
        <v>83</v>
      </c>
      <c r="BK1832" s="146">
        <f>ROUND(I1832*H1832,2)</f>
        <v>0</v>
      </c>
      <c r="BL1832" s="19" t="s">
        <v>270</v>
      </c>
      <c r="BM1832" s="145" t="s">
        <v>2363</v>
      </c>
    </row>
    <row r="1833" spans="2:65" s="12" customFormat="1" ht="12">
      <c r="B1833" s="147"/>
      <c r="D1833" s="148" t="s">
        <v>179</v>
      </c>
      <c r="E1833" s="149" t="s">
        <v>34</v>
      </c>
      <c r="F1833" s="150" t="s">
        <v>2254</v>
      </c>
      <c r="H1833" s="149" t="s">
        <v>34</v>
      </c>
      <c r="I1833" s="151"/>
      <c r="L1833" s="147"/>
      <c r="M1833" s="152"/>
      <c r="T1833" s="153"/>
      <c r="AT1833" s="149" t="s">
        <v>179</v>
      </c>
      <c r="AU1833" s="149" t="s">
        <v>89</v>
      </c>
      <c r="AV1833" s="12" t="s">
        <v>83</v>
      </c>
      <c r="AW1833" s="12" t="s">
        <v>39</v>
      </c>
      <c r="AX1833" s="12" t="s">
        <v>78</v>
      </c>
      <c r="AY1833" s="149" t="s">
        <v>169</v>
      </c>
    </row>
    <row r="1834" spans="2:65" s="12" customFormat="1" ht="24">
      <c r="B1834" s="147"/>
      <c r="D1834" s="148" t="s">
        <v>179</v>
      </c>
      <c r="E1834" s="149" t="s">
        <v>34</v>
      </c>
      <c r="F1834" s="150" t="s">
        <v>2255</v>
      </c>
      <c r="H1834" s="149" t="s">
        <v>34</v>
      </c>
      <c r="I1834" s="151"/>
      <c r="L1834" s="147"/>
      <c r="M1834" s="152"/>
      <c r="T1834" s="153"/>
      <c r="AT1834" s="149" t="s">
        <v>179</v>
      </c>
      <c r="AU1834" s="149" t="s">
        <v>89</v>
      </c>
      <c r="AV1834" s="12" t="s">
        <v>83</v>
      </c>
      <c r="AW1834" s="12" t="s">
        <v>39</v>
      </c>
      <c r="AX1834" s="12" t="s">
        <v>78</v>
      </c>
      <c r="AY1834" s="149" t="s">
        <v>169</v>
      </c>
    </row>
    <row r="1835" spans="2:65" s="12" customFormat="1" ht="12">
      <c r="B1835" s="147"/>
      <c r="D1835" s="148" t="s">
        <v>179</v>
      </c>
      <c r="E1835" s="149" t="s">
        <v>34</v>
      </c>
      <c r="F1835" s="150" t="s">
        <v>2256</v>
      </c>
      <c r="H1835" s="149" t="s">
        <v>34</v>
      </c>
      <c r="I1835" s="151"/>
      <c r="L1835" s="147"/>
      <c r="M1835" s="152"/>
      <c r="T1835" s="153"/>
      <c r="AT1835" s="149" t="s">
        <v>179</v>
      </c>
      <c r="AU1835" s="149" t="s">
        <v>89</v>
      </c>
      <c r="AV1835" s="12" t="s">
        <v>83</v>
      </c>
      <c r="AW1835" s="12" t="s">
        <v>39</v>
      </c>
      <c r="AX1835" s="12" t="s">
        <v>78</v>
      </c>
      <c r="AY1835" s="149" t="s">
        <v>169</v>
      </c>
    </row>
    <row r="1836" spans="2:65" s="12" customFormat="1" ht="12">
      <c r="B1836" s="147"/>
      <c r="D1836" s="148" t="s">
        <v>179</v>
      </c>
      <c r="E1836" s="149" t="s">
        <v>34</v>
      </c>
      <c r="F1836" s="150" t="s">
        <v>2257</v>
      </c>
      <c r="H1836" s="149" t="s">
        <v>34</v>
      </c>
      <c r="I1836" s="151"/>
      <c r="L1836" s="147"/>
      <c r="M1836" s="152"/>
      <c r="T1836" s="153"/>
      <c r="AT1836" s="149" t="s">
        <v>179</v>
      </c>
      <c r="AU1836" s="149" t="s">
        <v>89</v>
      </c>
      <c r="AV1836" s="12" t="s">
        <v>83</v>
      </c>
      <c r="AW1836" s="12" t="s">
        <v>39</v>
      </c>
      <c r="AX1836" s="12" t="s">
        <v>78</v>
      </c>
      <c r="AY1836" s="149" t="s">
        <v>169</v>
      </c>
    </row>
    <row r="1837" spans="2:65" s="12" customFormat="1" ht="12">
      <c r="B1837" s="147"/>
      <c r="D1837" s="148" t="s">
        <v>179</v>
      </c>
      <c r="E1837" s="149" t="s">
        <v>34</v>
      </c>
      <c r="F1837" s="150" t="s">
        <v>2258</v>
      </c>
      <c r="H1837" s="149" t="s">
        <v>34</v>
      </c>
      <c r="I1837" s="151"/>
      <c r="L1837" s="147"/>
      <c r="M1837" s="152"/>
      <c r="T1837" s="153"/>
      <c r="AT1837" s="149" t="s">
        <v>179</v>
      </c>
      <c r="AU1837" s="149" t="s">
        <v>89</v>
      </c>
      <c r="AV1837" s="12" t="s">
        <v>83</v>
      </c>
      <c r="AW1837" s="12" t="s">
        <v>39</v>
      </c>
      <c r="AX1837" s="12" t="s">
        <v>78</v>
      </c>
      <c r="AY1837" s="149" t="s">
        <v>169</v>
      </c>
    </row>
    <row r="1838" spans="2:65" s="12" customFormat="1" ht="12">
      <c r="B1838" s="147"/>
      <c r="D1838" s="148" t="s">
        <v>179</v>
      </c>
      <c r="E1838" s="149" t="s">
        <v>34</v>
      </c>
      <c r="F1838" s="150" t="s">
        <v>2259</v>
      </c>
      <c r="H1838" s="149" t="s">
        <v>34</v>
      </c>
      <c r="I1838" s="151"/>
      <c r="L1838" s="147"/>
      <c r="M1838" s="152"/>
      <c r="T1838" s="153"/>
      <c r="AT1838" s="149" t="s">
        <v>179</v>
      </c>
      <c r="AU1838" s="149" t="s">
        <v>89</v>
      </c>
      <c r="AV1838" s="12" t="s">
        <v>83</v>
      </c>
      <c r="AW1838" s="12" t="s">
        <v>39</v>
      </c>
      <c r="AX1838" s="12" t="s">
        <v>78</v>
      </c>
      <c r="AY1838" s="149" t="s">
        <v>169</v>
      </c>
    </row>
    <row r="1839" spans="2:65" s="12" customFormat="1" ht="12">
      <c r="B1839" s="147"/>
      <c r="D1839" s="148" t="s">
        <v>179</v>
      </c>
      <c r="E1839" s="149" t="s">
        <v>34</v>
      </c>
      <c r="F1839" s="150" t="s">
        <v>2260</v>
      </c>
      <c r="H1839" s="149" t="s">
        <v>34</v>
      </c>
      <c r="I1839" s="151"/>
      <c r="L1839" s="147"/>
      <c r="M1839" s="152"/>
      <c r="T1839" s="153"/>
      <c r="AT1839" s="149" t="s">
        <v>179</v>
      </c>
      <c r="AU1839" s="149" t="s">
        <v>89</v>
      </c>
      <c r="AV1839" s="12" t="s">
        <v>83</v>
      </c>
      <c r="AW1839" s="12" t="s">
        <v>39</v>
      </c>
      <c r="AX1839" s="12" t="s">
        <v>78</v>
      </c>
      <c r="AY1839" s="149" t="s">
        <v>169</v>
      </c>
    </row>
    <row r="1840" spans="2:65" s="12" customFormat="1" ht="12">
      <c r="B1840" s="147"/>
      <c r="D1840" s="148" t="s">
        <v>179</v>
      </c>
      <c r="E1840" s="149" t="s">
        <v>34</v>
      </c>
      <c r="F1840" s="150" t="s">
        <v>2261</v>
      </c>
      <c r="H1840" s="149" t="s">
        <v>34</v>
      </c>
      <c r="I1840" s="151"/>
      <c r="L1840" s="147"/>
      <c r="M1840" s="152"/>
      <c r="T1840" s="153"/>
      <c r="AT1840" s="149" t="s">
        <v>179</v>
      </c>
      <c r="AU1840" s="149" t="s">
        <v>89</v>
      </c>
      <c r="AV1840" s="12" t="s">
        <v>83</v>
      </c>
      <c r="AW1840" s="12" t="s">
        <v>39</v>
      </c>
      <c r="AX1840" s="12" t="s">
        <v>78</v>
      </c>
      <c r="AY1840" s="149" t="s">
        <v>169</v>
      </c>
    </row>
    <row r="1841" spans="2:65" s="13" customFormat="1" ht="12">
      <c r="B1841" s="154"/>
      <c r="D1841" s="148" t="s">
        <v>179</v>
      </c>
      <c r="E1841" s="155" t="s">
        <v>34</v>
      </c>
      <c r="F1841" s="156" t="s">
        <v>83</v>
      </c>
      <c r="H1841" s="157">
        <v>1</v>
      </c>
      <c r="I1841" s="158"/>
      <c r="L1841" s="154"/>
      <c r="M1841" s="159"/>
      <c r="T1841" s="160"/>
      <c r="AT1841" s="155" t="s">
        <v>179</v>
      </c>
      <c r="AU1841" s="155" t="s">
        <v>89</v>
      </c>
      <c r="AV1841" s="13" t="s">
        <v>89</v>
      </c>
      <c r="AW1841" s="13" t="s">
        <v>39</v>
      </c>
      <c r="AX1841" s="13" t="s">
        <v>83</v>
      </c>
      <c r="AY1841" s="155" t="s">
        <v>169</v>
      </c>
    </row>
    <row r="1842" spans="2:65" s="1" customFormat="1" ht="16.5" customHeight="1">
      <c r="B1842" s="35"/>
      <c r="C1842" s="134" t="s">
        <v>2364</v>
      </c>
      <c r="D1842" s="134" t="s">
        <v>172</v>
      </c>
      <c r="E1842" s="135" t="s">
        <v>2365</v>
      </c>
      <c r="F1842" s="136" t="s">
        <v>2366</v>
      </c>
      <c r="G1842" s="137" t="s">
        <v>620</v>
      </c>
      <c r="H1842" s="138">
        <v>1</v>
      </c>
      <c r="I1842" s="139"/>
      <c r="J1842" s="140">
        <f>ROUND(I1842*H1842,2)</f>
        <v>0</v>
      </c>
      <c r="K1842" s="136" t="s">
        <v>621</v>
      </c>
      <c r="L1842" s="35"/>
      <c r="M1842" s="141" t="s">
        <v>34</v>
      </c>
      <c r="N1842" s="142" t="s">
        <v>49</v>
      </c>
      <c r="P1842" s="143">
        <f>O1842*H1842</f>
        <v>0</v>
      </c>
      <c r="Q1842" s="143">
        <v>0</v>
      </c>
      <c r="R1842" s="143">
        <f>Q1842*H1842</f>
        <v>0</v>
      </c>
      <c r="S1842" s="143">
        <v>0</v>
      </c>
      <c r="T1842" s="144">
        <f>S1842*H1842</f>
        <v>0</v>
      </c>
      <c r="AR1842" s="145" t="s">
        <v>270</v>
      </c>
      <c r="AT1842" s="145" t="s">
        <v>172</v>
      </c>
      <c r="AU1842" s="145" t="s">
        <v>89</v>
      </c>
      <c r="AY1842" s="19" t="s">
        <v>169</v>
      </c>
      <c r="BE1842" s="146">
        <f>IF(N1842="základní",J1842,0)</f>
        <v>0</v>
      </c>
      <c r="BF1842" s="146">
        <f>IF(N1842="snížená",J1842,0)</f>
        <v>0</v>
      </c>
      <c r="BG1842" s="146">
        <f>IF(N1842="zákl. přenesená",J1842,0)</f>
        <v>0</v>
      </c>
      <c r="BH1842" s="146">
        <f>IF(N1842="sníž. přenesená",J1842,0)</f>
        <v>0</v>
      </c>
      <c r="BI1842" s="146">
        <f>IF(N1842="nulová",J1842,0)</f>
        <v>0</v>
      </c>
      <c r="BJ1842" s="19" t="s">
        <v>83</v>
      </c>
      <c r="BK1842" s="146">
        <f>ROUND(I1842*H1842,2)</f>
        <v>0</v>
      </c>
      <c r="BL1842" s="19" t="s">
        <v>270</v>
      </c>
      <c r="BM1842" s="145" t="s">
        <v>2367</v>
      </c>
    </row>
    <row r="1843" spans="2:65" s="12" customFormat="1" ht="12">
      <c r="B1843" s="147"/>
      <c r="D1843" s="148" t="s">
        <v>179</v>
      </c>
      <c r="E1843" s="149" t="s">
        <v>34</v>
      </c>
      <c r="F1843" s="150" t="s">
        <v>2299</v>
      </c>
      <c r="H1843" s="149" t="s">
        <v>34</v>
      </c>
      <c r="I1843" s="151"/>
      <c r="L1843" s="147"/>
      <c r="M1843" s="152"/>
      <c r="T1843" s="153"/>
      <c r="AT1843" s="149" t="s">
        <v>179</v>
      </c>
      <c r="AU1843" s="149" t="s">
        <v>89</v>
      </c>
      <c r="AV1843" s="12" t="s">
        <v>83</v>
      </c>
      <c r="AW1843" s="12" t="s">
        <v>39</v>
      </c>
      <c r="AX1843" s="12" t="s">
        <v>78</v>
      </c>
      <c r="AY1843" s="149" t="s">
        <v>169</v>
      </c>
    </row>
    <row r="1844" spans="2:65" s="12" customFormat="1" ht="24">
      <c r="B1844" s="147"/>
      <c r="D1844" s="148" t="s">
        <v>179</v>
      </c>
      <c r="E1844" s="149" t="s">
        <v>34</v>
      </c>
      <c r="F1844" s="150" t="s">
        <v>2255</v>
      </c>
      <c r="H1844" s="149" t="s">
        <v>34</v>
      </c>
      <c r="I1844" s="151"/>
      <c r="L1844" s="147"/>
      <c r="M1844" s="152"/>
      <c r="T1844" s="153"/>
      <c r="AT1844" s="149" t="s">
        <v>179</v>
      </c>
      <c r="AU1844" s="149" t="s">
        <v>89</v>
      </c>
      <c r="AV1844" s="12" t="s">
        <v>83</v>
      </c>
      <c r="AW1844" s="12" t="s">
        <v>39</v>
      </c>
      <c r="AX1844" s="12" t="s">
        <v>78</v>
      </c>
      <c r="AY1844" s="149" t="s">
        <v>169</v>
      </c>
    </row>
    <row r="1845" spans="2:65" s="12" customFormat="1" ht="12">
      <c r="B1845" s="147"/>
      <c r="D1845" s="148" t="s">
        <v>179</v>
      </c>
      <c r="E1845" s="149" t="s">
        <v>34</v>
      </c>
      <c r="F1845" s="150" t="s">
        <v>2256</v>
      </c>
      <c r="H1845" s="149" t="s">
        <v>34</v>
      </c>
      <c r="I1845" s="151"/>
      <c r="L1845" s="147"/>
      <c r="M1845" s="152"/>
      <c r="T1845" s="153"/>
      <c r="AT1845" s="149" t="s">
        <v>179</v>
      </c>
      <c r="AU1845" s="149" t="s">
        <v>89</v>
      </c>
      <c r="AV1845" s="12" t="s">
        <v>83</v>
      </c>
      <c r="AW1845" s="12" t="s">
        <v>39</v>
      </c>
      <c r="AX1845" s="12" t="s">
        <v>78</v>
      </c>
      <c r="AY1845" s="149" t="s">
        <v>169</v>
      </c>
    </row>
    <row r="1846" spans="2:65" s="12" customFormat="1" ht="12">
      <c r="B1846" s="147"/>
      <c r="D1846" s="148" t="s">
        <v>179</v>
      </c>
      <c r="E1846" s="149" t="s">
        <v>34</v>
      </c>
      <c r="F1846" s="150" t="s">
        <v>2257</v>
      </c>
      <c r="H1846" s="149" t="s">
        <v>34</v>
      </c>
      <c r="I1846" s="151"/>
      <c r="L1846" s="147"/>
      <c r="M1846" s="152"/>
      <c r="T1846" s="153"/>
      <c r="AT1846" s="149" t="s">
        <v>179</v>
      </c>
      <c r="AU1846" s="149" t="s">
        <v>89</v>
      </c>
      <c r="AV1846" s="12" t="s">
        <v>83</v>
      </c>
      <c r="AW1846" s="12" t="s">
        <v>39</v>
      </c>
      <c r="AX1846" s="12" t="s">
        <v>78</v>
      </c>
      <c r="AY1846" s="149" t="s">
        <v>169</v>
      </c>
    </row>
    <row r="1847" spans="2:65" s="12" customFormat="1" ht="12">
      <c r="B1847" s="147"/>
      <c r="D1847" s="148" t="s">
        <v>179</v>
      </c>
      <c r="E1847" s="149" t="s">
        <v>34</v>
      </c>
      <c r="F1847" s="150" t="s">
        <v>2258</v>
      </c>
      <c r="H1847" s="149" t="s">
        <v>34</v>
      </c>
      <c r="I1847" s="151"/>
      <c r="L1847" s="147"/>
      <c r="M1847" s="152"/>
      <c r="T1847" s="153"/>
      <c r="AT1847" s="149" t="s">
        <v>179</v>
      </c>
      <c r="AU1847" s="149" t="s">
        <v>89</v>
      </c>
      <c r="AV1847" s="12" t="s">
        <v>83</v>
      </c>
      <c r="AW1847" s="12" t="s">
        <v>39</v>
      </c>
      <c r="AX1847" s="12" t="s">
        <v>78</v>
      </c>
      <c r="AY1847" s="149" t="s">
        <v>169</v>
      </c>
    </row>
    <row r="1848" spans="2:65" s="12" customFormat="1" ht="24">
      <c r="B1848" s="147"/>
      <c r="D1848" s="148" t="s">
        <v>179</v>
      </c>
      <c r="E1848" s="149" t="s">
        <v>34</v>
      </c>
      <c r="F1848" s="150" t="s">
        <v>2272</v>
      </c>
      <c r="H1848" s="149" t="s">
        <v>34</v>
      </c>
      <c r="I1848" s="151"/>
      <c r="L1848" s="147"/>
      <c r="M1848" s="152"/>
      <c r="T1848" s="153"/>
      <c r="AT1848" s="149" t="s">
        <v>179</v>
      </c>
      <c r="AU1848" s="149" t="s">
        <v>89</v>
      </c>
      <c r="AV1848" s="12" t="s">
        <v>83</v>
      </c>
      <c r="AW1848" s="12" t="s">
        <v>39</v>
      </c>
      <c r="AX1848" s="12" t="s">
        <v>78</v>
      </c>
      <c r="AY1848" s="149" t="s">
        <v>169</v>
      </c>
    </row>
    <row r="1849" spans="2:65" s="12" customFormat="1" ht="12">
      <c r="B1849" s="147"/>
      <c r="D1849" s="148" t="s">
        <v>179</v>
      </c>
      <c r="E1849" s="149" t="s">
        <v>34</v>
      </c>
      <c r="F1849" s="150" t="s">
        <v>2273</v>
      </c>
      <c r="H1849" s="149" t="s">
        <v>34</v>
      </c>
      <c r="I1849" s="151"/>
      <c r="L1849" s="147"/>
      <c r="M1849" s="152"/>
      <c r="T1849" s="153"/>
      <c r="AT1849" s="149" t="s">
        <v>179</v>
      </c>
      <c r="AU1849" s="149" t="s">
        <v>89</v>
      </c>
      <c r="AV1849" s="12" t="s">
        <v>83</v>
      </c>
      <c r="AW1849" s="12" t="s">
        <v>39</v>
      </c>
      <c r="AX1849" s="12" t="s">
        <v>78</v>
      </c>
      <c r="AY1849" s="149" t="s">
        <v>169</v>
      </c>
    </row>
    <row r="1850" spans="2:65" s="12" customFormat="1" ht="12">
      <c r="B1850" s="147"/>
      <c r="D1850" s="148" t="s">
        <v>179</v>
      </c>
      <c r="E1850" s="149" t="s">
        <v>34</v>
      </c>
      <c r="F1850" s="150" t="s">
        <v>2261</v>
      </c>
      <c r="H1850" s="149" t="s">
        <v>34</v>
      </c>
      <c r="I1850" s="151"/>
      <c r="L1850" s="147"/>
      <c r="M1850" s="152"/>
      <c r="T1850" s="153"/>
      <c r="AT1850" s="149" t="s">
        <v>179</v>
      </c>
      <c r="AU1850" s="149" t="s">
        <v>89</v>
      </c>
      <c r="AV1850" s="12" t="s">
        <v>83</v>
      </c>
      <c r="AW1850" s="12" t="s">
        <v>39</v>
      </c>
      <c r="AX1850" s="12" t="s">
        <v>78</v>
      </c>
      <c r="AY1850" s="149" t="s">
        <v>169</v>
      </c>
    </row>
    <row r="1851" spans="2:65" s="12" customFormat="1" ht="12">
      <c r="B1851" s="147"/>
      <c r="D1851" s="148" t="s">
        <v>179</v>
      </c>
      <c r="E1851" s="149" t="s">
        <v>34</v>
      </c>
      <c r="F1851" s="150" t="s">
        <v>2263</v>
      </c>
      <c r="H1851" s="149" t="s">
        <v>34</v>
      </c>
      <c r="I1851" s="151"/>
      <c r="L1851" s="147"/>
      <c r="M1851" s="152"/>
      <c r="T1851" s="153"/>
      <c r="AT1851" s="149" t="s">
        <v>179</v>
      </c>
      <c r="AU1851" s="149" t="s">
        <v>89</v>
      </c>
      <c r="AV1851" s="12" t="s">
        <v>83</v>
      </c>
      <c r="AW1851" s="12" t="s">
        <v>39</v>
      </c>
      <c r="AX1851" s="12" t="s">
        <v>78</v>
      </c>
      <c r="AY1851" s="149" t="s">
        <v>169</v>
      </c>
    </row>
    <row r="1852" spans="2:65" s="12" customFormat="1" ht="12">
      <c r="B1852" s="147"/>
      <c r="D1852" s="148" t="s">
        <v>179</v>
      </c>
      <c r="E1852" s="149" t="s">
        <v>34</v>
      </c>
      <c r="F1852" s="150" t="s">
        <v>2368</v>
      </c>
      <c r="H1852" s="149" t="s">
        <v>34</v>
      </c>
      <c r="I1852" s="151"/>
      <c r="L1852" s="147"/>
      <c r="M1852" s="152"/>
      <c r="T1852" s="153"/>
      <c r="AT1852" s="149" t="s">
        <v>179</v>
      </c>
      <c r="AU1852" s="149" t="s">
        <v>89</v>
      </c>
      <c r="AV1852" s="12" t="s">
        <v>83</v>
      </c>
      <c r="AW1852" s="12" t="s">
        <v>39</v>
      </c>
      <c r="AX1852" s="12" t="s">
        <v>78</v>
      </c>
      <c r="AY1852" s="149" t="s">
        <v>169</v>
      </c>
    </row>
    <row r="1853" spans="2:65" s="13" customFormat="1" ht="12">
      <c r="B1853" s="154"/>
      <c r="D1853" s="148" t="s">
        <v>179</v>
      </c>
      <c r="E1853" s="155" t="s">
        <v>34</v>
      </c>
      <c r="F1853" s="156" t="s">
        <v>83</v>
      </c>
      <c r="H1853" s="157">
        <v>1</v>
      </c>
      <c r="I1853" s="158"/>
      <c r="L1853" s="154"/>
      <c r="M1853" s="159"/>
      <c r="T1853" s="160"/>
      <c r="AT1853" s="155" t="s">
        <v>179</v>
      </c>
      <c r="AU1853" s="155" t="s">
        <v>89</v>
      </c>
      <c r="AV1853" s="13" t="s">
        <v>89</v>
      </c>
      <c r="AW1853" s="13" t="s">
        <v>39</v>
      </c>
      <c r="AX1853" s="13" t="s">
        <v>83</v>
      </c>
      <c r="AY1853" s="155" t="s">
        <v>169</v>
      </c>
    </row>
    <row r="1854" spans="2:65" s="1" customFormat="1" ht="16.5" customHeight="1">
      <c r="B1854" s="35"/>
      <c r="C1854" s="134" t="s">
        <v>2369</v>
      </c>
      <c r="D1854" s="134" t="s">
        <v>172</v>
      </c>
      <c r="E1854" s="135" t="s">
        <v>2370</v>
      </c>
      <c r="F1854" s="136" t="s">
        <v>2371</v>
      </c>
      <c r="G1854" s="137" t="s">
        <v>620</v>
      </c>
      <c r="H1854" s="138">
        <v>1</v>
      </c>
      <c r="I1854" s="139"/>
      <c r="J1854" s="140">
        <f>ROUND(I1854*H1854,2)</f>
        <v>0</v>
      </c>
      <c r="K1854" s="136" t="s">
        <v>621</v>
      </c>
      <c r="L1854" s="35"/>
      <c r="M1854" s="141" t="s">
        <v>34</v>
      </c>
      <c r="N1854" s="142" t="s">
        <v>49</v>
      </c>
      <c r="P1854" s="143">
        <f>O1854*H1854</f>
        <v>0</v>
      </c>
      <c r="Q1854" s="143">
        <v>0</v>
      </c>
      <c r="R1854" s="143">
        <f>Q1854*H1854</f>
        <v>0</v>
      </c>
      <c r="S1854" s="143">
        <v>0</v>
      </c>
      <c r="T1854" s="144">
        <f>S1854*H1854</f>
        <v>0</v>
      </c>
      <c r="AR1854" s="145" t="s">
        <v>270</v>
      </c>
      <c r="AT1854" s="145" t="s">
        <v>172</v>
      </c>
      <c r="AU1854" s="145" t="s">
        <v>89</v>
      </c>
      <c r="AY1854" s="19" t="s">
        <v>169</v>
      </c>
      <c r="BE1854" s="146">
        <f>IF(N1854="základní",J1854,0)</f>
        <v>0</v>
      </c>
      <c r="BF1854" s="146">
        <f>IF(N1854="snížená",J1854,0)</f>
        <v>0</v>
      </c>
      <c r="BG1854" s="146">
        <f>IF(N1854="zákl. přenesená",J1854,0)</f>
        <v>0</v>
      </c>
      <c r="BH1854" s="146">
        <f>IF(N1854="sníž. přenesená",J1854,0)</f>
        <v>0</v>
      </c>
      <c r="BI1854" s="146">
        <f>IF(N1854="nulová",J1854,0)</f>
        <v>0</v>
      </c>
      <c r="BJ1854" s="19" t="s">
        <v>83</v>
      </c>
      <c r="BK1854" s="146">
        <f>ROUND(I1854*H1854,2)</f>
        <v>0</v>
      </c>
      <c r="BL1854" s="19" t="s">
        <v>270</v>
      </c>
      <c r="BM1854" s="145" t="s">
        <v>2372</v>
      </c>
    </row>
    <row r="1855" spans="2:65" s="12" customFormat="1" ht="12">
      <c r="B1855" s="147"/>
      <c r="D1855" s="148" t="s">
        <v>179</v>
      </c>
      <c r="E1855" s="149" t="s">
        <v>34</v>
      </c>
      <c r="F1855" s="150" t="s">
        <v>2254</v>
      </c>
      <c r="H1855" s="149" t="s">
        <v>34</v>
      </c>
      <c r="I1855" s="151"/>
      <c r="L1855" s="147"/>
      <c r="M1855" s="152"/>
      <c r="T1855" s="153"/>
      <c r="AT1855" s="149" t="s">
        <v>179</v>
      </c>
      <c r="AU1855" s="149" t="s">
        <v>89</v>
      </c>
      <c r="AV1855" s="12" t="s">
        <v>83</v>
      </c>
      <c r="AW1855" s="12" t="s">
        <v>39</v>
      </c>
      <c r="AX1855" s="12" t="s">
        <v>78</v>
      </c>
      <c r="AY1855" s="149" t="s">
        <v>169</v>
      </c>
    </row>
    <row r="1856" spans="2:65" s="12" customFormat="1" ht="24">
      <c r="B1856" s="147"/>
      <c r="D1856" s="148" t="s">
        <v>179</v>
      </c>
      <c r="E1856" s="149" t="s">
        <v>34</v>
      </c>
      <c r="F1856" s="150" t="s">
        <v>2255</v>
      </c>
      <c r="H1856" s="149" t="s">
        <v>34</v>
      </c>
      <c r="I1856" s="151"/>
      <c r="L1856" s="147"/>
      <c r="M1856" s="152"/>
      <c r="T1856" s="153"/>
      <c r="AT1856" s="149" t="s">
        <v>179</v>
      </c>
      <c r="AU1856" s="149" t="s">
        <v>89</v>
      </c>
      <c r="AV1856" s="12" t="s">
        <v>83</v>
      </c>
      <c r="AW1856" s="12" t="s">
        <v>39</v>
      </c>
      <c r="AX1856" s="12" t="s">
        <v>78</v>
      </c>
      <c r="AY1856" s="149" t="s">
        <v>169</v>
      </c>
    </row>
    <row r="1857" spans="2:65" s="12" customFormat="1" ht="12">
      <c r="B1857" s="147"/>
      <c r="D1857" s="148" t="s">
        <v>179</v>
      </c>
      <c r="E1857" s="149" t="s">
        <v>34</v>
      </c>
      <c r="F1857" s="150" t="s">
        <v>2256</v>
      </c>
      <c r="H1857" s="149" t="s">
        <v>34</v>
      </c>
      <c r="I1857" s="151"/>
      <c r="L1857" s="147"/>
      <c r="M1857" s="152"/>
      <c r="T1857" s="153"/>
      <c r="AT1857" s="149" t="s">
        <v>179</v>
      </c>
      <c r="AU1857" s="149" t="s">
        <v>89</v>
      </c>
      <c r="AV1857" s="12" t="s">
        <v>83</v>
      </c>
      <c r="AW1857" s="12" t="s">
        <v>39</v>
      </c>
      <c r="AX1857" s="12" t="s">
        <v>78</v>
      </c>
      <c r="AY1857" s="149" t="s">
        <v>169</v>
      </c>
    </row>
    <row r="1858" spans="2:65" s="12" customFormat="1" ht="12">
      <c r="B1858" s="147"/>
      <c r="D1858" s="148" t="s">
        <v>179</v>
      </c>
      <c r="E1858" s="149" t="s">
        <v>34</v>
      </c>
      <c r="F1858" s="150" t="s">
        <v>2257</v>
      </c>
      <c r="H1858" s="149" t="s">
        <v>34</v>
      </c>
      <c r="I1858" s="151"/>
      <c r="L1858" s="147"/>
      <c r="M1858" s="152"/>
      <c r="T1858" s="153"/>
      <c r="AT1858" s="149" t="s">
        <v>179</v>
      </c>
      <c r="AU1858" s="149" t="s">
        <v>89</v>
      </c>
      <c r="AV1858" s="12" t="s">
        <v>83</v>
      </c>
      <c r="AW1858" s="12" t="s">
        <v>39</v>
      </c>
      <c r="AX1858" s="12" t="s">
        <v>78</v>
      </c>
      <c r="AY1858" s="149" t="s">
        <v>169</v>
      </c>
    </row>
    <row r="1859" spans="2:65" s="12" customFormat="1" ht="12">
      <c r="B1859" s="147"/>
      <c r="D1859" s="148" t="s">
        <v>179</v>
      </c>
      <c r="E1859" s="149" t="s">
        <v>34</v>
      </c>
      <c r="F1859" s="150" t="s">
        <v>2258</v>
      </c>
      <c r="H1859" s="149" t="s">
        <v>34</v>
      </c>
      <c r="I1859" s="151"/>
      <c r="L1859" s="147"/>
      <c r="M1859" s="152"/>
      <c r="T1859" s="153"/>
      <c r="AT1859" s="149" t="s">
        <v>179</v>
      </c>
      <c r="AU1859" s="149" t="s">
        <v>89</v>
      </c>
      <c r="AV1859" s="12" t="s">
        <v>83</v>
      </c>
      <c r="AW1859" s="12" t="s">
        <v>39</v>
      </c>
      <c r="AX1859" s="12" t="s">
        <v>78</v>
      </c>
      <c r="AY1859" s="149" t="s">
        <v>169</v>
      </c>
    </row>
    <row r="1860" spans="2:65" s="12" customFormat="1" ht="24">
      <c r="B1860" s="147"/>
      <c r="D1860" s="148" t="s">
        <v>179</v>
      </c>
      <c r="E1860" s="149" t="s">
        <v>34</v>
      </c>
      <c r="F1860" s="150" t="s">
        <v>2272</v>
      </c>
      <c r="H1860" s="149" t="s">
        <v>34</v>
      </c>
      <c r="I1860" s="151"/>
      <c r="L1860" s="147"/>
      <c r="M1860" s="152"/>
      <c r="T1860" s="153"/>
      <c r="AT1860" s="149" t="s">
        <v>179</v>
      </c>
      <c r="AU1860" s="149" t="s">
        <v>89</v>
      </c>
      <c r="AV1860" s="12" t="s">
        <v>83</v>
      </c>
      <c r="AW1860" s="12" t="s">
        <v>39</v>
      </c>
      <c r="AX1860" s="12" t="s">
        <v>78</v>
      </c>
      <c r="AY1860" s="149" t="s">
        <v>169</v>
      </c>
    </row>
    <row r="1861" spans="2:65" s="12" customFormat="1" ht="12">
      <c r="B1861" s="147"/>
      <c r="D1861" s="148" t="s">
        <v>179</v>
      </c>
      <c r="E1861" s="149" t="s">
        <v>34</v>
      </c>
      <c r="F1861" s="150" t="s">
        <v>2273</v>
      </c>
      <c r="H1861" s="149" t="s">
        <v>34</v>
      </c>
      <c r="I1861" s="151"/>
      <c r="L1861" s="147"/>
      <c r="M1861" s="152"/>
      <c r="T1861" s="153"/>
      <c r="AT1861" s="149" t="s">
        <v>179</v>
      </c>
      <c r="AU1861" s="149" t="s">
        <v>89</v>
      </c>
      <c r="AV1861" s="12" t="s">
        <v>83</v>
      </c>
      <c r="AW1861" s="12" t="s">
        <v>39</v>
      </c>
      <c r="AX1861" s="12" t="s">
        <v>78</v>
      </c>
      <c r="AY1861" s="149" t="s">
        <v>169</v>
      </c>
    </row>
    <row r="1862" spans="2:65" s="12" customFormat="1" ht="12">
      <c r="B1862" s="147"/>
      <c r="D1862" s="148" t="s">
        <v>179</v>
      </c>
      <c r="E1862" s="149" t="s">
        <v>34</v>
      </c>
      <c r="F1862" s="150" t="s">
        <v>2261</v>
      </c>
      <c r="H1862" s="149" t="s">
        <v>34</v>
      </c>
      <c r="I1862" s="151"/>
      <c r="L1862" s="147"/>
      <c r="M1862" s="152"/>
      <c r="T1862" s="153"/>
      <c r="AT1862" s="149" t="s">
        <v>179</v>
      </c>
      <c r="AU1862" s="149" t="s">
        <v>89</v>
      </c>
      <c r="AV1862" s="12" t="s">
        <v>83</v>
      </c>
      <c r="AW1862" s="12" t="s">
        <v>39</v>
      </c>
      <c r="AX1862" s="12" t="s">
        <v>78</v>
      </c>
      <c r="AY1862" s="149" t="s">
        <v>169</v>
      </c>
    </row>
    <row r="1863" spans="2:65" s="12" customFormat="1" ht="12">
      <c r="B1863" s="147"/>
      <c r="D1863" s="148" t="s">
        <v>179</v>
      </c>
      <c r="E1863" s="149" t="s">
        <v>34</v>
      </c>
      <c r="F1863" s="150" t="s">
        <v>2263</v>
      </c>
      <c r="H1863" s="149" t="s">
        <v>34</v>
      </c>
      <c r="I1863" s="151"/>
      <c r="L1863" s="147"/>
      <c r="M1863" s="152"/>
      <c r="T1863" s="153"/>
      <c r="AT1863" s="149" t="s">
        <v>179</v>
      </c>
      <c r="AU1863" s="149" t="s">
        <v>89</v>
      </c>
      <c r="AV1863" s="12" t="s">
        <v>83</v>
      </c>
      <c r="AW1863" s="12" t="s">
        <v>39</v>
      </c>
      <c r="AX1863" s="12" t="s">
        <v>78</v>
      </c>
      <c r="AY1863" s="149" t="s">
        <v>169</v>
      </c>
    </row>
    <row r="1864" spans="2:65" s="12" customFormat="1" ht="12">
      <c r="B1864" s="147"/>
      <c r="D1864" s="148" t="s">
        <v>179</v>
      </c>
      <c r="E1864" s="149" t="s">
        <v>34</v>
      </c>
      <c r="F1864" s="150" t="s">
        <v>2264</v>
      </c>
      <c r="H1864" s="149" t="s">
        <v>34</v>
      </c>
      <c r="I1864" s="151"/>
      <c r="L1864" s="147"/>
      <c r="M1864" s="152"/>
      <c r="T1864" s="153"/>
      <c r="AT1864" s="149" t="s">
        <v>179</v>
      </c>
      <c r="AU1864" s="149" t="s">
        <v>89</v>
      </c>
      <c r="AV1864" s="12" t="s">
        <v>83</v>
      </c>
      <c r="AW1864" s="12" t="s">
        <v>39</v>
      </c>
      <c r="AX1864" s="12" t="s">
        <v>78</v>
      </c>
      <c r="AY1864" s="149" t="s">
        <v>169</v>
      </c>
    </row>
    <row r="1865" spans="2:65" s="13" customFormat="1" ht="12">
      <c r="B1865" s="154"/>
      <c r="D1865" s="148" t="s">
        <v>179</v>
      </c>
      <c r="E1865" s="155" t="s">
        <v>34</v>
      </c>
      <c r="F1865" s="156" t="s">
        <v>83</v>
      </c>
      <c r="H1865" s="157">
        <v>1</v>
      </c>
      <c r="I1865" s="158"/>
      <c r="L1865" s="154"/>
      <c r="M1865" s="159"/>
      <c r="T1865" s="160"/>
      <c r="AT1865" s="155" t="s">
        <v>179</v>
      </c>
      <c r="AU1865" s="155" t="s">
        <v>89</v>
      </c>
      <c r="AV1865" s="13" t="s">
        <v>89</v>
      </c>
      <c r="AW1865" s="13" t="s">
        <v>39</v>
      </c>
      <c r="AX1865" s="13" t="s">
        <v>83</v>
      </c>
      <c r="AY1865" s="155" t="s">
        <v>169</v>
      </c>
    </row>
    <row r="1866" spans="2:65" s="1" customFormat="1" ht="24.25" customHeight="1">
      <c r="B1866" s="35"/>
      <c r="C1866" s="134" t="s">
        <v>2373</v>
      </c>
      <c r="D1866" s="134" t="s">
        <v>172</v>
      </c>
      <c r="E1866" s="135" t="s">
        <v>2374</v>
      </c>
      <c r="F1866" s="136" t="s">
        <v>2375</v>
      </c>
      <c r="G1866" s="137" t="s">
        <v>620</v>
      </c>
      <c r="H1866" s="138">
        <v>1</v>
      </c>
      <c r="I1866" s="139"/>
      <c r="J1866" s="140">
        <f>ROUND(I1866*H1866,2)</f>
        <v>0</v>
      </c>
      <c r="K1866" s="136" t="s">
        <v>621</v>
      </c>
      <c r="L1866" s="35"/>
      <c r="M1866" s="141" t="s">
        <v>34</v>
      </c>
      <c r="N1866" s="142" t="s">
        <v>49</v>
      </c>
      <c r="P1866" s="143">
        <f>O1866*H1866</f>
        <v>0</v>
      </c>
      <c r="Q1866" s="143">
        <v>0</v>
      </c>
      <c r="R1866" s="143">
        <f>Q1866*H1866</f>
        <v>0</v>
      </c>
      <c r="S1866" s="143">
        <v>0</v>
      </c>
      <c r="T1866" s="144">
        <f>S1866*H1866</f>
        <v>0</v>
      </c>
      <c r="AR1866" s="145" t="s">
        <v>270</v>
      </c>
      <c r="AT1866" s="145" t="s">
        <v>172</v>
      </c>
      <c r="AU1866" s="145" t="s">
        <v>89</v>
      </c>
      <c r="AY1866" s="19" t="s">
        <v>169</v>
      </c>
      <c r="BE1866" s="146">
        <f>IF(N1866="základní",J1866,0)</f>
        <v>0</v>
      </c>
      <c r="BF1866" s="146">
        <f>IF(N1866="snížená",J1866,0)</f>
        <v>0</v>
      </c>
      <c r="BG1866" s="146">
        <f>IF(N1866="zákl. přenesená",J1866,0)</f>
        <v>0</v>
      </c>
      <c r="BH1866" s="146">
        <f>IF(N1866="sníž. přenesená",J1866,0)</f>
        <v>0</v>
      </c>
      <c r="BI1866" s="146">
        <f>IF(N1866="nulová",J1866,0)</f>
        <v>0</v>
      </c>
      <c r="BJ1866" s="19" t="s">
        <v>83</v>
      </c>
      <c r="BK1866" s="146">
        <f>ROUND(I1866*H1866,2)</f>
        <v>0</v>
      </c>
      <c r="BL1866" s="19" t="s">
        <v>270</v>
      </c>
      <c r="BM1866" s="145" t="s">
        <v>2376</v>
      </c>
    </row>
    <row r="1867" spans="2:65" s="1" customFormat="1" ht="24">
      <c r="B1867" s="35"/>
      <c r="D1867" s="148" t="s">
        <v>929</v>
      </c>
      <c r="F1867" s="189" t="s">
        <v>2377</v>
      </c>
      <c r="I1867" s="170"/>
      <c r="L1867" s="35"/>
      <c r="M1867" s="171"/>
      <c r="T1867" s="56"/>
      <c r="AT1867" s="19" t="s">
        <v>929</v>
      </c>
      <c r="AU1867" s="19" t="s">
        <v>89</v>
      </c>
    </row>
    <row r="1868" spans="2:65" s="12" customFormat="1" ht="12">
      <c r="B1868" s="147"/>
      <c r="D1868" s="148" t="s">
        <v>179</v>
      </c>
      <c r="E1868" s="149" t="s">
        <v>34</v>
      </c>
      <c r="F1868" s="150" t="s">
        <v>2378</v>
      </c>
      <c r="H1868" s="149" t="s">
        <v>34</v>
      </c>
      <c r="I1868" s="151"/>
      <c r="L1868" s="147"/>
      <c r="M1868" s="152"/>
      <c r="T1868" s="153"/>
      <c r="AT1868" s="149" t="s">
        <v>179</v>
      </c>
      <c r="AU1868" s="149" t="s">
        <v>89</v>
      </c>
      <c r="AV1868" s="12" t="s">
        <v>83</v>
      </c>
      <c r="AW1868" s="12" t="s">
        <v>39</v>
      </c>
      <c r="AX1868" s="12" t="s">
        <v>78</v>
      </c>
      <c r="AY1868" s="149" t="s">
        <v>169</v>
      </c>
    </row>
    <row r="1869" spans="2:65" s="13" customFormat="1" ht="12">
      <c r="B1869" s="154"/>
      <c r="D1869" s="148" t="s">
        <v>179</v>
      </c>
      <c r="E1869" s="155" t="s">
        <v>34</v>
      </c>
      <c r="F1869" s="156" t="s">
        <v>83</v>
      </c>
      <c r="H1869" s="157">
        <v>1</v>
      </c>
      <c r="I1869" s="158"/>
      <c r="L1869" s="154"/>
      <c r="M1869" s="159"/>
      <c r="T1869" s="160"/>
      <c r="AT1869" s="155" t="s">
        <v>179</v>
      </c>
      <c r="AU1869" s="155" t="s">
        <v>89</v>
      </c>
      <c r="AV1869" s="13" t="s">
        <v>89</v>
      </c>
      <c r="AW1869" s="13" t="s">
        <v>39</v>
      </c>
      <c r="AX1869" s="13" t="s">
        <v>83</v>
      </c>
      <c r="AY1869" s="155" t="s">
        <v>169</v>
      </c>
    </row>
    <row r="1870" spans="2:65" s="1" customFormat="1" ht="21.75" customHeight="1">
      <c r="B1870" s="35"/>
      <c r="C1870" s="134" t="s">
        <v>2379</v>
      </c>
      <c r="D1870" s="134" t="s">
        <v>172</v>
      </c>
      <c r="E1870" s="135" t="s">
        <v>2380</v>
      </c>
      <c r="F1870" s="136" t="s">
        <v>2381</v>
      </c>
      <c r="G1870" s="137" t="s">
        <v>620</v>
      </c>
      <c r="H1870" s="138">
        <v>1</v>
      </c>
      <c r="I1870" s="139"/>
      <c r="J1870" s="140">
        <f>ROUND(I1870*H1870,2)</f>
        <v>0</v>
      </c>
      <c r="K1870" s="136" t="s">
        <v>621</v>
      </c>
      <c r="L1870" s="35"/>
      <c r="M1870" s="141" t="s">
        <v>34</v>
      </c>
      <c r="N1870" s="142" t="s">
        <v>49</v>
      </c>
      <c r="P1870" s="143">
        <f>O1870*H1870</f>
        <v>0</v>
      </c>
      <c r="Q1870" s="143">
        <v>0</v>
      </c>
      <c r="R1870" s="143">
        <f>Q1870*H1870</f>
        <v>0</v>
      </c>
      <c r="S1870" s="143">
        <v>0</v>
      </c>
      <c r="T1870" s="144">
        <f>S1870*H1870</f>
        <v>0</v>
      </c>
      <c r="AR1870" s="145" t="s">
        <v>270</v>
      </c>
      <c r="AT1870" s="145" t="s">
        <v>172</v>
      </c>
      <c r="AU1870" s="145" t="s">
        <v>89</v>
      </c>
      <c r="AY1870" s="19" t="s">
        <v>169</v>
      </c>
      <c r="BE1870" s="146">
        <f>IF(N1870="základní",J1870,0)</f>
        <v>0</v>
      </c>
      <c r="BF1870" s="146">
        <f>IF(N1870="snížená",J1870,0)</f>
        <v>0</v>
      </c>
      <c r="BG1870" s="146">
        <f>IF(N1870="zákl. přenesená",J1870,0)</f>
        <v>0</v>
      </c>
      <c r="BH1870" s="146">
        <f>IF(N1870="sníž. přenesená",J1870,0)</f>
        <v>0</v>
      </c>
      <c r="BI1870" s="146">
        <f>IF(N1870="nulová",J1870,0)</f>
        <v>0</v>
      </c>
      <c r="BJ1870" s="19" t="s">
        <v>83</v>
      </c>
      <c r="BK1870" s="146">
        <f>ROUND(I1870*H1870,2)</f>
        <v>0</v>
      </c>
      <c r="BL1870" s="19" t="s">
        <v>270</v>
      </c>
      <c r="BM1870" s="145" t="s">
        <v>2382</v>
      </c>
    </row>
    <row r="1871" spans="2:65" s="12" customFormat="1" ht="12">
      <c r="B1871" s="147"/>
      <c r="D1871" s="148" t="s">
        <v>179</v>
      </c>
      <c r="E1871" s="149" t="s">
        <v>34</v>
      </c>
      <c r="F1871" s="150" t="s">
        <v>2383</v>
      </c>
      <c r="H1871" s="149" t="s">
        <v>34</v>
      </c>
      <c r="I1871" s="151"/>
      <c r="L1871" s="147"/>
      <c r="M1871" s="152"/>
      <c r="T1871" s="153"/>
      <c r="AT1871" s="149" t="s">
        <v>179</v>
      </c>
      <c r="AU1871" s="149" t="s">
        <v>89</v>
      </c>
      <c r="AV1871" s="12" t="s">
        <v>83</v>
      </c>
      <c r="AW1871" s="12" t="s">
        <v>39</v>
      </c>
      <c r="AX1871" s="12" t="s">
        <v>78</v>
      </c>
      <c r="AY1871" s="149" t="s">
        <v>169</v>
      </c>
    </row>
    <row r="1872" spans="2:65" s="13" customFormat="1" ht="12">
      <c r="B1872" s="154"/>
      <c r="D1872" s="148" t="s">
        <v>179</v>
      </c>
      <c r="E1872" s="155" t="s">
        <v>34</v>
      </c>
      <c r="F1872" s="156" t="s">
        <v>83</v>
      </c>
      <c r="H1872" s="157">
        <v>1</v>
      </c>
      <c r="I1872" s="158"/>
      <c r="L1872" s="154"/>
      <c r="M1872" s="159"/>
      <c r="T1872" s="160"/>
      <c r="AT1872" s="155" t="s">
        <v>179</v>
      </c>
      <c r="AU1872" s="155" t="s">
        <v>89</v>
      </c>
      <c r="AV1872" s="13" t="s">
        <v>89</v>
      </c>
      <c r="AW1872" s="13" t="s">
        <v>39</v>
      </c>
      <c r="AX1872" s="13" t="s">
        <v>83</v>
      </c>
      <c r="AY1872" s="155" t="s">
        <v>169</v>
      </c>
    </row>
    <row r="1873" spans="2:65" s="1" customFormat="1" ht="21.75" customHeight="1">
      <c r="B1873" s="35"/>
      <c r="C1873" s="134" t="s">
        <v>2384</v>
      </c>
      <c r="D1873" s="134" t="s">
        <v>172</v>
      </c>
      <c r="E1873" s="135" t="s">
        <v>2385</v>
      </c>
      <c r="F1873" s="136" t="s">
        <v>2386</v>
      </c>
      <c r="G1873" s="137" t="s">
        <v>620</v>
      </c>
      <c r="H1873" s="138">
        <v>1</v>
      </c>
      <c r="I1873" s="139"/>
      <c r="J1873" s="140">
        <f>ROUND(I1873*H1873,2)</f>
        <v>0</v>
      </c>
      <c r="K1873" s="136" t="s">
        <v>621</v>
      </c>
      <c r="L1873" s="35"/>
      <c r="M1873" s="141" t="s">
        <v>34</v>
      </c>
      <c r="N1873" s="142" t="s">
        <v>49</v>
      </c>
      <c r="P1873" s="143">
        <f>O1873*H1873</f>
        <v>0</v>
      </c>
      <c r="Q1873" s="143">
        <v>0</v>
      </c>
      <c r="R1873" s="143">
        <f>Q1873*H1873</f>
        <v>0</v>
      </c>
      <c r="S1873" s="143">
        <v>0</v>
      </c>
      <c r="T1873" s="144">
        <f>S1873*H1873</f>
        <v>0</v>
      </c>
      <c r="AR1873" s="145" t="s">
        <v>270</v>
      </c>
      <c r="AT1873" s="145" t="s">
        <v>172</v>
      </c>
      <c r="AU1873" s="145" t="s">
        <v>89</v>
      </c>
      <c r="AY1873" s="19" t="s">
        <v>169</v>
      </c>
      <c r="BE1873" s="146">
        <f>IF(N1873="základní",J1873,0)</f>
        <v>0</v>
      </c>
      <c r="BF1873" s="146">
        <f>IF(N1873="snížená",J1873,0)</f>
        <v>0</v>
      </c>
      <c r="BG1873" s="146">
        <f>IF(N1873="zákl. přenesená",J1873,0)</f>
        <v>0</v>
      </c>
      <c r="BH1873" s="146">
        <f>IF(N1873="sníž. přenesená",J1873,0)</f>
        <v>0</v>
      </c>
      <c r="BI1873" s="146">
        <f>IF(N1873="nulová",J1873,0)</f>
        <v>0</v>
      </c>
      <c r="BJ1873" s="19" t="s">
        <v>83</v>
      </c>
      <c r="BK1873" s="146">
        <f>ROUND(I1873*H1873,2)</f>
        <v>0</v>
      </c>
      <c r="BL1873" s="19" t="s">
        <v>270</v>
      </c>
      <c r="BM1873" s="145" t="s">
        <v>2387</v>
      </c>
    </row>
    <row r="1874" spans="2:65" s="12" customFormat="1" ht="12">
      <c r="B1874" s="147"/>
      <c r="D1874" s="148" t="s">
        <v>179</v>
      </c>
      <c r="E1874" s="149" t="s">
        <v>34</v>
      </c>
      <c r="F1874" s="150" t="s">
        <v>2388</v>
      </c>
      <c r="H1874" s="149" t="s">
        <v>34</v>
      </c>
      <c r="I1874" s="151"/>
      <c r="L1874" s="147"/>
      <c r="M1874" s="152"/>
      <c r="T1874" s="153"/>
      <c r="AT1874" s="149" t="s">
        <v>179</v>
      </c>
      <c r="AU1874" s="149" t="s">
        <v>89</v>
      </c>
      <c r="AV1874" s="12" t="s">
        <v>83</v>
      </c>
      <c r="AW1874" s="12" t="s">
        <v>39</v>
      </c>
      <c r="AX1874" s="12" t="s">
        <v>78</v>
      </c>
      <c r="AY1874" s="149" t="s">
        <v>169</v>
      </c>
    </row>
    <row r="1875" spans="2:65" s="13" customFormat="1" ht="12">
      <c r="B1875" s="154"/>
      <c r="D1875" s="148" t="s">
        <v>179</v>
      </c>
      <c r="E1875" s="155" t="s">
        <v>34</v>
      </c>
      <c r="F1875" s="156" t="s">
        <v>83</v>
      </c>
      <c r="H1875" s="157">
        <v>1</v>
      </c>
      <c r="I1875" s="158"/>
      <c r="L1875" s="154"/>
      <c r="M1875" s="159"/>
      <c r="T1875" s="160"/>
      <c r="AT1875" s="155" t="s">
        <v>179</v>
      </c>
      <c r="AU1875" s="155" t="s">
        <v>89</v>
      </c>
      <c r="AV1875" s="13" t="s">
        <v>89</v>
      </c>
      <c r="AW1875" s="13" t="s">
        <v>39</v>
      </c>
      <c r="AX1875" s="13" t="s">
        <v>83</v>
      </c>
      <c r="AY1875" s="155" t="s">
        <v>169</v>
      </c>
    </row>
    <row r="1876" spans="2:65" s="1" customFormat="1" ht="16.5" customHeight="1">
      <c r="B1876" s="35"/>
      <c r="C1876" s="134" t="s">
        <v>2389</v>
      </c>
      <c r="D1876" s="134" t="s">
        <v>172</v>
      </c>
      <c r="E1876" s="135" t="s">
        <v>2390</v>
      </c>
      <c r="F1876" s="136" t="s">
        <v>2391</v>
      </c>
      <c r="G1876" s="137" t="s">
        <v>620</v>
      </c>
      <c r="H1876" s="138">
        <v>1</v>
      </c>
      <c r="I1876" s="139"/>
      <c r="J1876" s="140">
        <f>ROUND(I1876*H1876,2)</f>
        <v>0</v>
      </c>
      <c r="K1876" s="136" t="s">
        <v>621</v>
      </c>
      <c r="L1876" s="35"/>
      <c r="M1876" s="141" t="s">
        <v>34</v>
      </c>
      <c r="N1876" s="142" t="s">
        <v>49</v>
      </c>
      <c r="P1876" s="143">
        <f>O1876*H1876</f>
        <v>0</v>
      </c>
      <c r="Q1876" s="143">
        <v>0</v>
      </c>
      <c r="R1876" s="143">
        <f>Q1876*H1876</f>
        <v>0</v>
      </c>
      <c r="S1876" s="143">
        <v>0</v>
      </c>
      <c r="T1876" s="144">
        <f>S1876*H1876</f>
        <v>0</v>
      </c>
      <c r="AR1876" s="145" t="s">
        <v>270</v>
      </c>
      <c r="AT1876" s="145" t="s">
        <v>172</v>
      </c>
      <c r="AU1876" s="145" t="s">
        <v>89</v>
      </c>
      <c r="AY1876" s="19" t="s">
        <v>169</v>
      </c>
      <c r="BE1876" s="146">
        <f>IF(N1876="základní",J1876,0)</f>
        <v>0</v>
      </c>
      <c r="BF1876" s="146">
        <f>IF(N1876="snížená",J1876,0)</f>
        <v>0</v>
      </c>
      <c r="BG1876" s="146">
        <f>IF(N1876="zákl. přenesená",J1876,0)</f>
        <v>0</v>
      </c>
      <c r="BH1876" s="146">
        <f>IF(N1876="sníž. přenesená",J1876,0)</f>
        <v>0</v>
      </c>
      <c r="BI1876" s="146">
        <f>IF(N1876="nulová",J1876,0)</f>
        <v>0</v>
      </c>
      <c r="BJ1876" s="19" t="s">
        <v>83</v>
      </c>
      <c r="BK1876" s="146">
        <f>ROUND(I1876*H1876,2)</f>
        <v>0</v>
      </c>
      <c r="BL1876" s="19" t="s">
        <v>270</v>
      </c>
      <c r="BM1876" s="145" t="s">
        <v>2392</v>
      </c>
    </row>
    <row r="1877" spans="2:65" s="12" customFormat="1" ht="12">
      <c r="B1877" s="147"/>
      <c r="D1877" s="148" t="s">
        <v>179</v>
      </c>
      <c r="E1877" s="149" t="s">
        <v>34</v>
      </c>
      <c r="F1877" s="150" t="s">
        <v>2393</v>
      </c>
      <c r="H1877" s="149" t="s">
        <v>34</v>
      </c>
      <c r="I1877" s="151"/>
      <c r="L1877" s="147"/>
      <c r="M1877" s="152"/>
      <c r="T1877" s="153"/>
      <c r="AT1877" s="149" t="s">
        <v>179</v>
      </c>
      <c r="AU1877" s="149" t="s">
        <v>89</v>
      </c>
      <c r="AV1877" s="12" t="s">
        <v>83</v>
      </c>
      <c r="AW1877" s="12" t="s">
        <v>39</v>
      </c>
      <c r="AX1877" s="12" t="s">
        <v>78</v>
      </c>
      <c r="AY1877" s="149" t="s">
        <v>169</v>
      </c>
    </row>
    <row r="1878" spans="2:65" s="13" customFormat="1" ht="12">
      <c r="B1878" s="154"/>
      <c r="D1878" s="148" t="s">
        <v>179</v>
      </c>
      <c r="E1878" s="155" t="s">
        <v>34</v>
      </c>
      <c r="F1878" s="156" t="s">
        <v>83</v>
      </c>
      <c r="H1878" s="157">
        <v>1</v>
      </c>
      <c r="I1878" s="158"/>
      <c r="L1878" s="154"/>
      <c r="M1878" s="159"/>
      <c r="T1878" s="160"/>
      <c r="AT1878" s="155" t="s">
        <v>179</v>
      </c>
      <c r="AU1878" s="155" t="s">
        <v>89</v>
      </c>
      <c r="AV1878" s="13" t="s">
        <v>89</v>
      </c>
      <c r="AW1878" s="13" t="s">
        <v>39</v>
      </c>
      <c r="AX1878" s="13" t="s">
        <v>83</v>
      </c>
      <c r="AY1878" s="155" t="s">
        <v>169</v>
      </c>
    </row>
    <row r="1879" spans="2:65" s="1" customFormat="1" ht="16.5" customHeight="1">
      <c r="B1879" s="35"/>
      <c r="C1879" s="134" t="s">
        <v>2394</v>
      </c>
      <c r="D1879" s="134" t="s">
        <v>172</v>
      </c>
      <c r="E1879" s="135" t="s">
        <v>2395</v>
      </c>
      <c r="F1879" s="136" t="s">
        <v>2396</v>
      </c>
      <c r="G1879" s="137" t="s">
        <v>620</v>
      </c>
      <c r="H1879" s="138">
        <v>1</v>
      </c>
      <c r="I1879" s="139"/>
      <c r="J1879" s="140">
        <f>ROUND(I1879*H1879,2)</f>
        <v>0</v>
      </c>
      <c r="K1879" s="136" t="s">
        <v>621</v>
      </c>
      <c r="L1879" s="35"/>
      <c r="M1879" s="141" t="s">
        <v>34</v>
      </c>
      <c r="N1879" s="142" t="s">
        <v>49</v>
      </c>
      <c r="P1879" s="143">
        <f>O1879*H1879</f>
        <v>0</v>
      </c>
      <c r="Q1879" s="143">
        <v>0</v>
      </c>
      <c r="R1879" s="143">
        <f>Q1879*H1879</f>
        <v>0</v>
      </c>
      <c r="S1879" s="143">
        <v>0</v>
      </c>
      <c r="T1879" s="144">
        <f>S1879*H1879</f>
        <v>0</v>
      </c>
      <c r="AR1879" s="145" t="s">
        <v>270</v>
      </c>
      <c r="AT1879" s="145" t="s">
        <v>172</v>
      </c>
      <c r="AU1879" s="145" t="s">
        <v>89</v>
      </c>
      <c r="AY1879" s="19" t="s">
        <v>169</v>
      </c>
      <c r="BE1879" s="146">
        <f>IF(N1879="základní",J1879,0)</f>
        <v>0</v>
      </c>
      <c r="BF1879" s="146">
        <f>IF(N1879="snížená",J1879,0)</f>
        <v>0</v>
      </c>
      <c r="BG1879" s="146">
        <f>IF(N1879="zákl. přenesená",J1879,0)</f>
        <v>0</v>
      </c>
      <c r="BH1879" s="146">
        <f>IF(N1879="sníž. přenesená",J1879,0)</f>
        <v>0</v>
      </c>
      <c r="BI1879" s="146">
        <f>IF(N1879="nulová",J1879,0)</f>
        <v>0</v>
      </c>
      <c r="BJ1879" s="19" t="s">
        <v>83</v>
      </c>
      <c r="BK1879" s="146">
        <f>ROUND(I1879*H1879,2)</f>
        <v>0</v>
      </c>
      <c r="BL1879" s="19" t="s">
        <v>270</v>
      </c>
      <c r="BM1879" s="145" t="s">
        <v>2397</v>
      </c>
    </row>
    <row r="1880" spans="2:65" s="12" customFormat="1" ht="12">
      <c r="B1880" s="147"/>
      <c r="D1880" s="148" t="s">
        <v>179</v>
      </c>
      <c r="E1880" s="149" t="s">
        <v>34</v>
      </c>
      <c r="F1880" s="150" t="s">
        <v>2398</v>
      </c>
      <c r="H1880" s="149" t="s">
        <v>34</v>
      </c>
      <c r="I1880" s="151"/>
      <c r="L1880" s="147"/>
      <c r="M1880" s="152"/>
      <c r="T1880" s="153"/>
      <c r="AT1880" s="149" t="s">
        <v>179</v>
      </c>
      <c r="AU1880" s="149" t="s">
        <v>89</v>
      </c>
      <c r="AV1880" s="12" t="s">
        <v>83</v>
      </c>
      <c r="AW1880" s="12" t="s">
        <v>39</v>
      </c>
      <c r="AX1880" s="12" t="s">
        <v>78</v>
      </c>
      <c r="AY1880" s="149" t="s">
        <v>169</v>
      </c>
    </row>
    <row r="1881" spans="2:65" s="13" customFormat="1" ht="12">
      <c r="B1881" s="154"/>
      <c r="D1881" s="148" t="s">
        <v>179</v>
      </c>
      <c r="E1881" s="155" t="s">
        <v>34</v>
      </c>
      <c r="F1881" s="156" t="s">
        <v>83</v>
      </c>
      <c r="H1881" s="157">
        <v>1</v>
      </c>
      <c r="I1881" s="158"/>
      <c r="L1881" s="154"/>
      <c r="M1881" s="159"/>
      <c r="T1881" s="160"/>
      <c r="AT1881" s="155" t="s">
        <v>179</v>
      </c>
      <c r="AU1881" s="155" t="s">
        <v>89</v>
      </c>
      <c r="AV1881" s="13" t="s">
        <v>89</v>
      </c>
      <c r="AW1881" s="13" t="s">
        <v>39</v>
      </c>
      <c r="AX1881" s="13" t="s">
        <v>83</v>
      </c>
      <c r="AY1881" s="155" t="s">
        <v>169</v>
      </c>
    </row>
    <row r="1882" spans="2:65" s="1" customFormat="1" ht="16.5" customHeight="1">
      <c r="B1882" s="35"/>
      <c r="C1882" s="134" t="s">
        <v>2399</v>
      </c>
      <c r="D1882" s="134" t="s">
        <v>172</v>
      </c>
      <c r="E1882" s="135" t="s">
        <v>2400</v>
      </c>
      <c r="F1882" s="136" t="s">
        <v>2401</v>
      </c>
      <c r="G1882" s="137" t="s">
        <v>620</v>
      </c>
      <c r="H1882" s="138">
        <v>2</v>
      </c>
      <c r="I1882" s="139"/>
      <c r="J1882" s="140">
        <f>ROUND(I1882*H1882,2)</f>
        <v>0</v>
      </c>
      <c r="K1882" s="136" t="s">
        <v>621</v>
      </c>
      <c r="L1882" s="35"/>
      <c r="M1882" s="141" t="s">
        <v>34</v>
      </c>
      <c r="N1882" s="142" t="s">
        <v>49</v>
      </c>
      <c r="P1882" s="143">
        <f>O1882*H1882</f>
        <v>0</v>
      </c>
      <c r="Q1882" s="143">
        <v>0</v>
      </c>
      <c r="R1882" s="143">
        <f>Q1882*H1882</f>
        <v>0</v>
      </c>
      <c r="S1882" s="143">
        <v>0</v>
      </c>
      <c r="T1882" s="144">
        <f>S1882*H1882</f>
        <v>0</v>
      </c>
      <c r="AR1882" s="145" t="s">
        <v>270</v>
      </c>
      <c r="AT1882" s="145" t="s">
        <v>172</v>
      </c>
      <c r="AU1882" s="145" t="s">
        <v>89</v>
      </c>
      <c r="AY1882" s="19" t="s">
        <v>169</v>
      </c>
      <c r="BE1882" s="146">
        <f>IF(N1882="základní",J1882,0)</f>
        <v>0</v>
      </c>
      <c r="BF1882" s="146">
        <f>IF(N1882="snížená",J1882,0)</f>
        <v>0</v>
      </c>
      <c r="BG1882" s="146">
        <f>IF(N1882="zákl. přenesená",J1882,0)</f>
        <v>0</v>
      </c>
      <c r="BH1882" s="146">
        <f>IF(N1882="sníž. přenesená",J1882,0)</f>
        <v>0</v>
      </c>
      <c r="BI1882" s="146">
        <f>IF(N1882="nulová",J1882,0)</f>
        <v>0</v>
      </c>
      <c r="BJ1882" s="19" t="s">
        <v>83</v>
      </c>
      <c r="BK1882" s="146">
        <f>ROUND(I1882*H1882,2)</f>
        <v>0</v>
      </c>
      <c r="BL1882" s="19" t="s">
        <v>270</v>
      </c>
      <c r="BM1882" s="145" t="s">
        <v>2402</v>
      </c>
    </row>
    <row r="1883" spans="2:65" s="1" customFormat="1" ht="16.5" customHeight="1">
      <c r="B1883" s="35"/>
      <c r="C1883" s="134" t="s">
        <v>2403</v>
      </c>
      <c r="D1883" s="134" t="s">
        <v>172</v>
      </c>
      <c r="E1883" s="135" t="s">
        <v>2404</v>
      </c>
      <c r="F1883" s="136" t="s">
        <v>2405</v>
      </c>
      <c r="G1883" s="137" t="s">
        <v>620</v>
      </c>
      <c r="H1883" s="138">
        <v>1</v>
      </c>
      <c r="I1883" s="139"/>
      <c r="J1883" s="140">
        <f>ROUND(I1883*H1883,2)</f>
        <v>0</v>
      </c>
      <c r="K1883" s="136" t="s">
        <v>621</v>
      </c>
      <c r="L1883" s="35"/>
      <c r="M1883" s="141" t="s">
        <v>34</v>
      </c>
      <c r="N1883" s="142" t="s">
        <v>49</v>
      </c>
      <c r="P1883" s="143">
        <f>O1883*H1883</f>
        <v>0</v>
      </c>
      <c r="Q1883" s="143">
        <v>0</v>
      </c>
      <c r="R1883" s="143">
        <f>Q1883*H1883</f>
        <v>0</v>
      </c>
      <c r="S1883" s="143">
        <v>0</v>
      </c>
      <c r="T1883" s="144">
        <f>S1883*H1883</f>
        <v>0</v>
      </c>
      <c r="AR1883" s="145" t="s">
        <v>270</v>
      </c>
      <c r="AT1883" s="145" t="s">
        <v>172</v>
      </c>
      <c r="AU1883" s="145" t="s">
        <v>89</v>
      </c>
      <c r="AY1883" s="19" t="s">
        <v>169</v>
      </c>
      <c r="BE1883" s="146">
        <f>IF(N1883="základní",J1883,0)</f>
        <v>0</v>
      </c>
      <c r="BF1883" s="146">
        <f>IF(N1883="snížená",J1883,0)</f>
        <v>0</v>
      </c>
      <c r="BG1883" s="146">
        <f>IF(N1883="zákl. přenesená",J1883,0)</f>
        <v>0</v>
      </c>
      <c r="BH1883" s="146">
        <f>IF(N1883="sníž. přenesená",J1883,0)</f>
        <v>0</v>
      </c>
      <c r="BI1883" s="146">
        <f>IF(N1883="nulová",J1883,0)</f>
        <v>0</v>
      </c>
      <c r="BJ1883" s="19" t="s">
        <v>83</v>
      </c>
      <c r="BK1883" s="146">
        <f>ROUND(I1883*H1883,2)</f>
        <v>0</v>
      </c>
      <c r="BL1883" s="19" t="s">
        <v>270</v>
      </c>
      <c r="BM1883" s="145" t="s">
        <v>2406</v>
      </c>
    </row>
    <row r="1884" spans="2:65" s="1" customFormat="1" ht="16.5" customHeight="1">
      <c r="B1884" s="35"/>
      <c r="C1884" s="134" t="s">
        <v>2407</v>
      </c>
      <c r="D1884" s="134" t="s">
        <v>172</v>
      </c>
      <c r="E1884" s="135" t="s">
        <v>2408</v>
      </c>
      <c r="F1884" s="136" t="s">
        <v>2409</v>
      </c>
      <c r="G1884" s="137" t="s">
        <v>620</v>
      </c>
      <c r="H1884" s="138">
        <v>1</v>
      </c>
      <c r="I1884" s="139"/>
      <c r="J1884" s="140">
        <f>ROUND(I1884*H1884,2)</f>
        <v>0</v>
      </c>
      <c r="K1884" s="136" t="s">
        <v>621</v>
      </c>
      <c r="L1884" s="35"/>
      <c r="M1884" s="141" t="s">
        <v>34</v>
      </c>
      <c r="N1884" s="142" t="s">
        <v>49</v>
      </c>
      <c r="P1884" s="143">
        <f>O1884*H1884</f>
        <v>0</v>
      </c>
      <c r="Q1884" s="143">
        <v>0</v>
      </c>
      <c r="R1884" s="143">
        <f>Q1884*H1884</f>
        <v>0</v>
      </c>
      <c r="S1884" s="143">
        <v>0</v>
      </c>
      <c r="T1884" s="144">
        <f>S1884*H1884</f>
        <v>0</v>
      </c>
      <c r="AR1884" s="145" t="s">
        <v>270</v>
      </c>
      <c r="AT1884" s="145" t="s">
        <v>172</v>
      </c>
      <c r="AU1884" s="145" t="s">
        <v>89</v>
      </c>
      <c r="AY1884" s="19" t="s">
        <v>169</v>
      </c>
      <c r="BE1884" s="146">
        <f>IF(N1884="základní",J1884,0)</f>
        <v>0</v>
      </c>
      <c r="BF1884" s="146">
        <f>IF(N1884="snížená",J1884,0)</f>
        <v>0</v>
      </c>
      <c r="BG1884" s="146">
        <f>IF(N1884="zákl. přenesená",J1884,0)</f>
        <v>0</v>
      </c>
      <c r="BH1884" s="146">
        <f>IF(N1884="sníž. přenesená",J1884,0)</f>
        <v>0</v>
      </c>
      <c r="BI1884" s="146">
        <f>IF(N1884="nulová",J1884,0)</f>
        <v>0</v>
      </c>
      <c r="BJ1884" s="19" t="s">
        <v>83</v>
      </c>
      <c r="BK1884" s="146">
        <f>ROUND(I1884*H1884,2)</f>
        <v>0</v>
      </c>
      <c r="BL1884" s="19" t="s">
        <v>270</v>
      </c>
      <c r="BM1884" s="145" t="s">
        <v>2410</v>
      </c>
    </row>
    <row r="1885" spans="2:65" s="12" customFormat="1" ht="12">
      <c r="B1885" s="147"/>
      <c r="D1885" s="148" t="s">
        <v>179</v>
      </c>
      <c r="E1885" s="149" t="s">
        <v>34</v>
      </c>
      <c r="F1885" s="150" t="s">
        <v>2411</v>
      </c>
      <c r="H1885" s="149" t="s">
        <v>34</v>
      </c>
      <c r="I1885" s="151"/>
      <c r="L1885" s="147"/>
      <c r="M1885" s="152"/>
      <c r="T1885" s="153"/>
      <c r="AT1885" s="149" t="s">
        <v>179</v>
      </c>
      <c r="AU1885" s="149" t="s">
        <v>89</v>
      </c>
      <c r="AV1885" s="12" t="s">
        <v>83</v>
      </c>
      <c r="AW1885" s="12" t="s">
        <v>39</v>
      </c>
      <c r="AX1885" s="12" t="s">
        <v>78</v>
      </c>
      <c r="AY1885" s="149" t="s">
        <v>169</v>
      </c>
    </row>
    <row r="1886" spans="2:65" s="13" customFormat="1" ht="12">
      <c r="B1886" s="154"/>
      <c r="D1886" s="148" t="s">
        <v>179</v>
      </c>
      <c r="E1886" s="155" t="s">
        <v>34</v>
      </c>
      <c r="F1886" s="156" t="s">
        <v>83</v>
      </c>
      <c r="H1886" s="157">
        <v>1</v>
      </c>
      <c r="I1886" s="158"/>
      <c r="L1886" s="154"/>
      <c r="M1886" s="159"/>
      <c r="T1886" s="160"/>
      <c r="AT1886" s="155" t="s">
        <v>179</v>
      </c>
      <c r="AU1886" s="155" t="s">
        <v>89</v>
      </c>
      <c r="AV1886" s="13" t="s">
        <v>89</v>
      </c>
      <c r="AW1886" s="13" t="s">
        <v>39</v>
      </c>
      <c r="AX1886" s="13" t="s">
        <v>83</v>
      </c>
      <c r="AY1886" s="155" t="s">
        <v>169</v>
      </c>
    </row>
    <row r="1887" spans="2:65" s="1" customFormat="1" ht="16.5" customHeight="1">
      <c r="B1887" s="35"/>
      <c r="C1887" s="134" t="s">
        <v>2412</v>
      </c>
      <c r="D1887" s="134" t="s">
        <v>172</v>
      </c>
      <c r="E1887" s="135" t="s">
        <v>2413</v>
      </c>
      <c r="F1887" s="136" t="s">
        <v>2414</v>
      </c>
      <c r="G1887" s="137" t="s">
        <v>620</v>
      </c>
      <c r="H1887" s="138">
        <v>1</v>
      </c>
      <c r="I1887" s="139"/>
      <c r="J1887" s="140">
        <f>ROUND(I1887*H1887,2)</f>
        <v>0</v>
      </c>
      <c r="K1887" s="136" t="s">
        <v>621</v>
      </c>
      <c r="L1887" s="35"/>
      <c r="M1887" s="141" t="s">
        <v>34</v>
      </c>
      <c r="N1887" s="142" t="s">
        <v>49</v>
      </c>
      <c r="P1887" s="143">
        <f>O1887*H1887</f>
        <v>0</v>
      </c>
      <c r="Q1887" s="143">
        <v>0</v>
      </c>
      <c r="R1887" s="143">
        <f>Q1887*H1887</f>
        <v>0</v>
      </c>
      <c r="S1887" s="143">
        <v>0</v>
      </c>
      <c r="T1887" s="144">
        <f>S1887*H1887</f>
        <v>0</v>
      </c>
      <c r="AR1887" s="145" t="s">
        <v>270</v>
      </c>
      <c r="AT1887" s="145" t="s">
        <v>172</v>
      </c>
      <c r="AU1887" s="145" t="s">
        <v>89</v>
      </c>
      <c r="AY1887" s="19" t="s">
        <v>169</v>
      </c>
      <c r="BE1887" s="146">
        <f>IF(N1887="základní",J1887,0)</f>
        <v>0</v>
      </c>
      <c r="BF1887" s="146">
        <f>IF(N1887="snížená",J1887,0)</f>
        <v>0</v>
      </c>
      <c r="BG1887" s="146">
        <f>IF(N1887="zákl. přenesená",J1887,0)</f>
        <v>0</v>
      </c>
      <c r="BH1887" s="146">
        <f>IF(N1887="sníž. přenesená",J1887,0)</f>
        <v>0</v>
      </c>
      <c r="BI1887" s="146">
        <f>IF(N1887="nulová",J1887,0)</f>
        <v>0</v>
      </c>
      <c r="BJ1887" s="19" t="s">
        <v>83</v>
      </c>
      <c r="BK1887" s="146">
        <f>ROUND(I1887*H1887,2)</f>
        <v>0</v>
      </c>
      <c r="BL1887" s="19" t="s">
        <v>270</v>
      </c>
      <c r="BM1887" s="145" t="s">
        <v>2415</v>
      </c>
    </row>
    <row r="1888" spans="2:65" s="12" customFormat="1" ht="12">
      <c r="B1888" s="147"/>
      <c r="D1888" s="148" t="s">
        <v>179</v>
      </c>
      <c r="E1888" s="149" t="s">
        <v>34</v>
      </c>
      <c r="F1888" s="150" t="s">
        <v>2416</v>
      </c>
      <c r="H1888" s="149" t="s">
        <v>34</v>
      </c>
      <c r="I1888" s="151"/>
      <c r="L1888" s="147"/>
      <c r="M1888" s="152"/>
      <c r="T1888" s="153"/>
      <c r="AT1888" s="149" t="s">
        <v>179</v>
      </c>
      <c r="AU1888" s="149" t="s">
        <v>89</v>
      </c>
      <c r="AV1888" s="12" t="s">
        <v>83</v>
      </c>
      <c r="AW1888" s="12" t="s">
        <v>39</v>
      </c>
      <c r="AX1888" s="12" t="s">
        <v>78</v>
      </c>
      <c r="AY1888" s="149" t="s">
        <v>169</v>
      </c>
    </row>
    <row r="1889" spans="2:65" s="13" customFormat="1" ht="12">
      <c r="B1889" s="154"/>
      <c r="D1889" s="148" t="s">
        <v>179</v>
      </c>
      <c r="E1889" s="155" t="s">
        <v>34</v>
      </c>
      <c r="F1889" s="156" t="s">
        <v>83</v>
      </c>
      <c r="H1889" s="157">
        <v>1</v>
      </c>
      <c r="I1889" s="158"/>
      <c r="L1889" s="154"/>
      <c r="M1889" s="159"/>
      <c r="T1889" s="160"/>
      <c r="AT1889" s="155" t="s">
        <v>179</v>
      </c>
      <c r="AU1889" s="155" t="s">
        <v>89</v>
      </c>
      <c r="AV1889" s="13" t="s">
        <v>89</v>
      </c>
      <c r="AW1889" s="13" t="s">
        <v>39</v>
      </c>
      <c r="AX1889" s="13" t="s">
        <v>83</v>
      </c>
      <c r="AY1889" s="155" t="s">
        <v>169</v>
      </c>
    </row>
    <row r="1890" spans="2:65" s="1" customFormat="1" ht="16.5" customHeight="1">
      <c r="B1890" s="35"/>
      <c r="C1890" s="134" t="s">
        <v>2417</v>
      </c>
      <c r="D1890" s="134" t="s">
        <v>172</v>
      </c>
      <c r="E1890" s="135" t="s">
        <v>2418</v>
      </c>
      <c r="F1890" s="136" t="s">
        <v>2419</v>
      </c>
      <c r="G1890" s="137" t="s">
        <v>620</v>
      </c>
      <c r="H1890" s="138">
        <v>1</v>
      </c>
      <c r="I1890" s="139"/>
      <c r="J1890" s="140">
        <f>ROUND(I1890*H1890,2)</f>
        <v>0</v>
      </c>
      <c r="K1890" s="136" t="s">
        <v>621</v>
      </c>
      <c r="L1890" s="35"/>
      <c r="M1890" s="141" t="s">
        <v>34</v>
      </c>
      <c r="N1890" s="142" t="s">
        <v>49</v>
      </c>
      <c r="P1890" s="143">
        <f>O1890*H1890</f>
        <v>0</v>
      </c>
      <c r="Q1890" s="143">
        <v>0</v>
      </c>
      <c r="R1890" s="143">
        <f>Q1890*H1890</f>
        <v>0</v>
      </c>
      <c r="S1890" s="143">
        <v>0</v>
      </c>
      <c r="T1890" s="144">
        <f>S1890*H1890</f>
        <v>0</v>
      </c>
      <c r="AR1890" s="145" t="s">
        <v>270</v>
      </c>
      <c r="AT1890" s="145" t="s">
        <v>172</v>
      </c>
      <c r="AU1890" s="145" t="s">
        <v>89</v>
      </c>
      <c r="AY1890" s="19" t="s">
        <v>169</v>
      </c>
      <c r="BE1890" s="146">
        <f>IF(N1890="základní",J1890,0)</f>
        <v>0</v>
      </c>
      <c r="BF1890" s="146">
        <f>IF(N1890="snížená",J1890,0)</f>
        <v>0</v>
      </c>
      <c r="BG1890" s="146">
        <f>IF(N1890="zákl. přenesená",J1890,0)</f>
        <v>0</v>
      </c>
      <c r="BH1890" s="146">
        <f>IF(N1890="sníž. přenesená",J1890,0)</f>
        <v>0</v>
      </c>
      <c r="BI1890" s="146">
        <f>IF(N1890="nulová",J1890,0)</f>
        <v>0</v>
      </c>
      <c r="BJ1890" s="19" t="s">
        <v>83</v>
      </c>
      <c r="BK1890" s="146">
        <f>ROUND(I1890*H1890,2)</f>
        <v>0</v>
      </c>
      <c r="BL1890" s="19" t="s">
        <v>270</v>
      </c>
      <c r="BM1890" s="145" t="s">
        <v>2420</v>
      </c>
    </row>
    <row r="1891" spans="2:65" s="12" customFormat="1" ht="12">
      <c r="B1891" s="147"/>
      <c r="D1891" s="148" t="s">
        <v>179</v>
      </c>
      <c r="E1891" s="149" t="s">
        <v>34</v>
      </c>
      <c r="F1891" s="150" t="s">
        <v>2421</v>
      </c>
      <c r="H1891" s="149" t="s">
        <v>34</v>
      </c>
      <c r="I1891" s="151"/>
      <c r="L1891" s="147"/>
      <c r="M1891" s="152"/>
      <c r="T1891" s="153"/>
      <c r="AT1891" s="149" t="s">
        <v>179</v>
      </c>
      <c r="AU1891" s="149" t="s">
        <v>89</v>
      </c>
      <c r="AV1891" s="12" t="s">
        <v>83</v>
      </c>
      <c r="AW1891" s="12" t="s">
        <v>39</v>
      </c>
      <c r="AX1891" s="12" t="s">
        <v>78</v>
      </c>
      <c r="AY1891" s="149" t="s">
        <v>169</v>
      </c>
    </row>
    <row r="1892" spans="2:65" s="13" customFormat="1" ht="12">
      <c r="B1892" s="154"/>
      <c r="D1892" s="148" t="s">
        <v>179</v>
      </c>
      <c r="E1892" s="155" t="s">
        <v>34</v>
      </c>
      <c r="F1892" s="156" t="s">
        <v>83</v>
      </c>
      <c r="H1892" s="157">
        <v>1</v>
      </c>
      <c r="I1892" s="158"/>
      <c r="L1892" s="154"/>
      <c r="M1892" s="159"/>
      <c r="T1892" s="160"/>
      <c r="AT1892" s="155" t="s">
        <v>179</v>
      </c>
      <c r="AU1892" s="155" t="s">
        <v>89</v>
      </c>
      <c r="AV1892" s="13" t="s">
        <v>89</v>
      </c>
      <c r="AW1892" s="13" t="s">
        <v>39</v>
      </c>
      <c r="AX1892" s="13" t="s">
        <v>83</v>
      </c>
      <c r="AY1892" s="155" t="s">
        <v>169</v>
      </c>
    </row>
    <row r="1893" spans="2:65" s="1" customFormat="1" ht="16.5" customHeight="1">
      <c r="B1893" s="35"/>
      <c r="C1893" s="134" t="s">
        <v>2422</v>
      </c>
      <c r="D1893" s="134" t="s">
        <v>172</v>
      </c>
      <c r="E1893" s="135" t="s">
        <v>2423</v>
      </c>
      <c r="F1893" s="136" t="s">
        <v>2424</v>
      </c>
      <c r="G1893" s="137" t="s">
        <v>2425</v>
      </c>
      <c r="H1893" s="138">
        <v>1</v>
      </c>
      <c r="I1893" s="139"/>
      <c r="J1893" s="140">
        <f>ROUND(I1893*H1893,2)</f>
        <v>0</v>
      </c>
      <c r="K1893" s="136" t="s">
        <v>621</v>
      </c>
      <c r="L1893" s="35"/>
      <c r="M1893" s="141" t="s">
        <v>34</v>
      </c>
      <c r="N1893" s="142" t="s">
        <v>49</v>
      </c>
      <c r="P1893" s="143">
        <f>O1893*H1893</f>
        <v>0</v>
      </c>
      <c r="Q1893" s="143">
        <v>0</v>
      </c>
      <c r="R1893" s="143">
        <f>Q1893*H1893</f>
        <v>0</v>
      </c>
      <c r="S1893" s="143">
        <v>0</v>
      </c>
      <c r="T1893" s="144">
        <f>S1893*H1893</f>
        <v>0</v>
      </c>
      <c r="AR1893" s="145" t="s">
        <v>270</v>
      </c>
      <c r="AT1893" s="145" t="s">
        <v>172</v>
      </c>
      <c r="AU1893" s="145" t="s">
        <v>89</v>
      </c>
      <c r="AY1893" s="19" t="s">
        <v>169</v>
      </c>
      <c r="BE1893" s="146">
        <f>IF(N1893="základní",J1893,0)</f>
        <v>0</v>
      </c>
      <c r="BF1893" s="146">
        <f>IF(N1893="snížená",J1893,0)</f>
        <v>0</v>
      </c>
      <c r="BG1893" s="146">
        <f>IF(N1893="zákl. přenesená",J1893,0)</f>
        <v>0</v>
      </c>
      <c r="BH1893" s="146">
        <f>IF(N1893="sníž. přenesená",J1893,0)</f>
        <v>0</v>
      </c>
      <c r="BI1893" s="146">
        <f>IF(N1893="nulová",J1893,0)</f>
        <v>0</v>
      </c>
      <c r="BJ1893" s="19" t="s">
        <v>83</v>
      </c>
      <c r="BK1893" s="146">
        <f>ROUND(I1893*H1893,2)</f>
        <v>0</v>
      </c>
      <c r="BL1893" s="19" t="s">
        <v>270</v>
      </c>
      <c r="BM1893" s="145" t="s">
        <v>2426</v>
      </c>
    </row>
    <row r="1894" spans="2:65" s="1" customFormat="1" ht="21.75" customHeight="1">
      <c r="B1894" s="35"/>
      <c r="C1894" s="134" t="s">
        <v>2427</v>
      </c>
      <c r="D1894" s="134" t="s">
        <v>172</v>
      </c>
      <c r="E1894" s="135" t="s">
        <v>2428</v>
      </c>
      <c r="F1894" s="136" t="s">
        <v>2429</v>
      </c>
      <c r="G1894" s="137" t="s">
        <v>620</v>
      </c>
      <c r="H1894" s="138">
        <v>1</v>
      </c>
      <c r="I1894" s="139"/>
      <c r="J1894" s="140">
        <f>ROUND(I1894*H1894,2)</f>
        <v>0</v>
      </c>
      <c r="K1894" s="136" t="s">
        <v>621</v>
      </c>
      <c r="L1894" s="35"/>
      <c r="M1894" s="141" t="s">
        <v>34</v>
      </c>
      <c r="N1894" s="142" t="s">
        <v>49</v>
      </c>
      <c r="P1894" s="143">
        <f>O1894*H1894</f>
        <v>0</v>
      </c>
      <c r="Q1894" s="143">
        <v>0</v>
      </c>
      <c r="R1894" s="143">
        <f>Q1894*H1894</f>
        <v>0</v>
      </c>
      <c r="S1894" s="143">
        <v>0</v>
      </c>
      <c r="T1894" s="144">
        <f>S1894*H1894</f>
        <v>0</v>
      </c>
      <c r="AR1894" s="145" t="s">
        <v>270</v>
      </c>
      <c r="AT1894" s="145" t="s">
        <v>172</v>
      </c>
      <c r="AU1894" s="145" t="s">
        <v>89</v>
      </c>
      <c r="AY1894" s="19" t="s">
        <v>169</v>
      </c>
      <c r="BE1894" s="146">
        <f>IF(N1894="základní",J1894,0)</f>
        <v>0</v>
      </c>
      <c r="BF1894" s="146">
        <f>IF(N1894="snížená",J1894,0)</f>
        <v>0</v>
      </c>
      <c r="BG1894" s="146">
        <f>IF(N1894="zákl. přenesená",J1894,0)</f>
        <v>0</v>
      </c>
      <c r="BH1894" s="146">
        <f>IF(N1894="sníž. přenesená",J1894,0)</f>
        <v>0</v>
      </c>
      <c r="BI1894" s="146">
        <f>IF(N1894="nulová",J1894,0)</f>
        <v>0</v>
      </c>
      <c r="BJ1894" s="19" t="s">
        <v>83</v>
      </c>
      <c r="BK1894" s="146">
        <f>ROUND(I1894*H1894,2)</f>
        <v>0</v>
      </c>
      <c r="BL1894" s="19" t="s">
        <v>270</v>
      </c>
      <c r="BM1894" s="145" t="s">
        <v>2430</v>
      </c>
    </row>
    <row r="1895" spans="2:65" s="1" customFormat="1" ht="16.5" customHeight="1">
      <c r="B1895" s="35"/>
      <c r="C1895" s="134" t="s">
        <v>2431</v>
      </c>
      <c r="D1895" s="134" t="s">
        <v>172</v>
      </c>
      <c r="E1895" s="135" t="s">
        <v>2432</v>
      </c>
      <c r="F1895" s="136" t="s">
        <v>2433</v>
      </c>
      <c r="G1895" s="137" t="s">
        <v>620</v>
      </c>
      <c r="H1895" s="138">
        <v>1</v>
      </c>
      <c r="I1895" s="139"/>
      <c r="J1895" s="140">
        <f>ROUND(I1895*H1895,2)</f>
        <v>0</v>
      </c>
      <c r="K1895" s="136" t="s">
        <v>621</v>
      </c>
      <c r="L1895" s="35"/>
      <c r="M1895" s="141" t="s">
        <v>34</v>
      </c>
      <c r="N1895" s="142" t="s">
        <v>49</v>
      </c>
      <c r="P1895" s="143">
        <f>O1895*H1895</f>
        <v>0</v>
      </c>
      <c r="Q1895" s="143">
        <v>0</v>
      </c>
      <c r="R1895" s="143">
        <f>Q1895*H1895</f>
        <v>0</v>
      </c>
      <c r="S1895" s="143">
        <v>0</v>
      </c>
      <c r="T1895" s="144">
        <f>S1895*H1895</f>
        <v>0</v>
      </c>
      <c r="AR1895" s="145" t="s">
        <v>270</v>
      </c>
      <c r="AT1895" s="145" t="s">
        <v>172</v>
      </c>
      <c r="AU1895" s="145" t="s">
        <v>89</v>
      </c>
      <c r="AY1895" s="19" t="s">
        <v>169</v>
      </c>
      <c r="BE1895" s="146">
        <f>IF(N1895="základní",J1895,0)</f>
        <v>0</v>
      </c>
      <c r="BF1895" s="146">
        <f>IF(N1895="snížená",J1895,0)</f>
        <v>0</v>
      </c>
      <c r="BG1895" s="146">
        <f>IF(N1895="zákl. přenesená",J1895,0)</f>
        <v>0</v>
      </c>
      <c r="BH1895" s="146">
        <f>IF(N1895="sníž. přenesená",J1895,0)</f>
        <v>0</v>
      </c>
      <c r="BI1895" s="146">
        <f>IF(N1895="nulová",J1895,0)</f>
        <v>0</v>
      </c>
      <c r="BJ1895" s="19" t="s">
        <v>83</v>
      </c>
      <c r="BK1895" s="146">
        <f>ROUND(I1895*H1895,2)</f>
        <v>0</v>
      </c>
      <c r="BL1895" s="19" t="s">
        <v>270</v>
      </c>
      <c r="BM1895" s="145" t="s">
        <v>2434</v>
      </c>
    </row>
    <row r="1896" spans="2:65" s="12" customFormat="1" ht="12">
      <c r="B1896" s="147"/>
      <c r="D1896" s="148" t="s">
        <v>179</v>
      </c>
      <c r="E1896" s="149" t="s">
        <v>34</v>
      </c>
      <c r="F1896" s="150" t="s">
        <v>2435</v>
      </c>
      <c r="H1896" s="149" t="s">
        <v>34</v>
      </c>
      <c r="I1896" s="151"/>
      <c r="L1896" s="147"/>
      <c r="M1896" s="152"/>
      <c r="T1896" s="153"/>
      <c r="AT1896" s="149" t="s">
        <v>179</v>
      </c>
      <c r="AU1896" s="149" t="s">
        <v>89</v>
      </c>
      <c r="AV1896" s="12" t="s">
        <v>83</v>
      </c>
      <c r="AW1896" s="12" t="s">
        <v>39</v>
      </c>
      <c r="AX1896" s="12" t="s">
        <v>78</v>
      </c>
      <c r="AY1896" s="149" t="s">
        <v>169</v>
      </c>
    </row>
    <row r="1897" spans="2:65" s="13" customFormat="1" ht="12">
      <c r="B1897" s="154"/>
      <c r="D1897" s="148" t="s">
        <v>179</v>
      </c>
      <c r="E1897" s="155" t="s">
        <v>34</v>
      </c>
      <c r="F1897" s="156" t="s">
        <v>83</v>
      </c>
      <c r="H1897" s="157">
        <v>1</v>
      </c>
      <c r="I1897" s="158"/>
      <c r="L1897" s="154"/>
      <c r="M1897" s="159"/>
      <c r="T1897" s="160"/>
      <c r="AT1897" s="155" t="s">
        <v>179</v>
      </c>
      <c r="AU1897" s="155" t="s">
        <v>89</v>
      </c>
      <c r="AV1897" s="13" t="s">
        <v>89</v>
      </c>
      <c r="AW1897" s="13" t="s">
        <v>39</v>
      </c>
      <c r="AX1897" s="13" t="s">
        <v>83</v>
      </c>
      <c r="AY1897" s="155" t="s">
        <v>169</v>
      </c>
    </row>
    <row r="1898" spans="2:65" s="1" customFormat="1" ht="16.5" customHeight="1">
      <c r="B1898" s="35"/>
      <c r="C1898" s="134" t="s">
        <v>2436</v>
      </c>
      <c r="D1898" s="134" t="s">
        <v>172</v>
      </c>
      <c r="E1898" s="135" t="s">
        <v>2437</v>
      </c>
      <c r="F1898" s="136" t="s">
        <v>2438</v>
      </c>
      <c r="G1898" s="137" t="s">
        <v>620</v>
      </c>
      <c r="H1898" s="138">
        <v>1</v>
      </c>
      <c r="I1898" s="139"/>
      <c r="J1898" s="140">
        <f>ROUND(I1898*H1898,2)</f>
        <v>0</v>
      </c>
      <c r="K1898" s="136" t="s">
        <v>621</v>
      </c>
      <c r="L1898" s="35"/>
      <c r="M1898" s="141" t="s">
        <v>34</v>
      </c>
      <c r="N1898" s="142" t="s">
        <v>49</v>
      </c>
      <c r="P1898" s="143">
        <f>O1898*H1898</f>
        <v>0</v>
      </c>
      <c r="Q1898" s="143">
        <v>0</v>
      </c>
      <c r="R1898" s="143">
        <f>Q1898*H1898</f>
        <v>0</v>
      </c>
      <c r="S1898" s="143">
        <v>0</v>
      </c>
      <c r="T1898" s="144">
        <f>S1898*H1898</f>
        <v>0</v>
      </c>
      <c r="AR1898" s="145" t="s">
        <v>270</v>
      </c>
      <c r="AT1898" s="145" t="s">
        <v>172</v>
      </c>
      <c r="AU1898" s="145" t="s">
        <v>89</v>
      </c>
      <c r="AY1898" s="19" t="s">
        <v>169</v>
      </c>
      <c r="BE1898" s="146">
        <f>IF(N1898="základní",J1898,0)</f>
        <v>0</v>
      </c>
      <c r="BF1898" s="146">
        <f>IF(N1898="snížená",J1898,0)</f>
        <v>0</v>
      </c>
      <c r="BG1898" s="146">
        <f>IF(N1898="zákl. přenesená",J1898,0)</f>
        <v>0</v>
      </c>
      <c r="BH1898" s="146">
        <f>IF(N1898="sníž. přenesená",J1898,0)</f>
        <v>0</v>
      </c>
      <c r="BI1898" s="146">
        <f>IF(N1898="nulová",J1898,0)</f>
        <v>0</v>
      </c>
      <c r="BJ1898" s="19" t="s">
        <v>83</v>
      </c>
      <c r="BK1898" s="146">
        <f>ROUND(I1898*H1898,2)</f>
        <v>0</v>
      </c>
      <c r="BL1898" s="19" t="s">
        <v>270</v>
      </c>
      <c r="BM1898" s="145" t="s">
        <v>2439</v>
      </c>
    </row>
    <row r="1899" spans="2:65" s="12" customFormat="1" ht="12">
      <c r="B1899" s="147"/>
      <c r="D1899" s="148" t="s">
        <v>179</v>
      </c>
      <c r="E1899" s="149" t="s">
        <v>34</v>
      </c>
      <c r="F1899" s="150" t="s">
        <v>2440</v>
      </c>
      <c r="H1899" s="149" t="s">
        <v>34</v>
      </c>
      <c r="I1899" s="151"/>
      <c r="L1899" s="147"/>
      <c r="M1899" s="152"/>
      <c r="T1899" s="153"/>
      <c r="AT1899" s="149" t="s">
        <v>179</v>
      </c>
      <c r="AU1899" s="149" t="s">
        <v>89</v>
      </c>
      <c r="AV1899" s="12" t="s">
        <v>83</v>
      </c>
      <c r="AW1899" s="12" t="s">
        <v>39</v>
      </c>
      <c r="AX1899" s="12" t="s">
        <v>78</v>
      </c>
      <c r="AY1899" s="149" t="s">
        <v>169</v>
      </c>
    </row>
    <row r="1900" spans="2:65" s="13" customFormat="1" ht="12">
      <c r="B1900" s="154"/>
      <c r="D1900" s="148" t="s">
        <v>179</v>
      </c>
      <c r="E1900" s="155" t="s">
        <v>34</v>
      </c>
      <c r="F1900" s="156" t="s">
        <v>83</v>
      </c>
      <c r="H1900" s="157">
        <v>1</v>
      </c>
      <c r="I1900" s="158"/>
      <c r="L1900" s="154"/>
      <c r="M1900" s="159"/>
      <c r="T1900" s="160"/>
      <c r="AT1900" s="155" t="s">
        <v>179</v>
      </c>
      <c r="AU1900" s="155" t="s">
        <v>89</v>
      </c>
      <c r="AV1900" s="13" t="s">
        <v>89</v>
      </c>
      <c r="AW1900" s="13" t="s">
        <v>39</v>
      </c>
      <c r="AX1900" s="13" t="s">
        <v>83</v>
      </c>
      <c r="AY1900" s="155" t="s">
        <v>169</v>
      </c>
    </row>
    <row r="1901" spans="2:65" s="1" customFormat="1" ht="16.5" customHeight="1">
      <c r="B1901" s="35"/>
      <c r="C1901" s="134" t="s">
        <v>2441</v>
      </c>
      <c r="D1901" s="134" t="s">
        <v>172</v>
      </c>
      <c r="E1901" s="135" t="s">
        <v>2442</v>
      </c>
      <c r="F1901" s="136" t="s">
        <v>2443</v>
      </c>
      <c r="G1901" s="137" t="s">
        <v>620</v>
      </c>
      <c r="H1901" s="138">
        <v>1</v>
      </c>
      <c r="I1901" s="139"/>
      <c r="J1901" s="140">
        <f>ROUND(I1901*H1901,2)</f>
        <v>0</v>
      </c>
      <c r="K1901" s="136" t="s">
        <v>621</v>
      </c>
      <c r="L1901" s="35"/>
      <c r="M1901" s="141" t="s">
        <v>34</v>
      </c>
      <c r="N1901" s="142" t="s">
        <v>49</v>
      </c>
      <c r="P1901" s="143">
        <f>O1901*H1901</f>
        <v>0</v>
      </c>
      <c r="Q1901" s="143">
        <v>0</v>
      </c>
      <c r="R1901" s="143">
        <f>Q1901*H1901</f>
        <v>0</v>
      </c>
      <c r="S1901" s="143">
        <v>0</v>
      </c>
      <c r="T1901" s="144">
        <f>S1901*H1901</f>
        <v>0</v>
      </c>
      <c r="AR1901" s="145" t="s">
        <v>270</v>
      </c>
      <c r="AT1901" s="145" t="s">
        <v>172</v>
      </c>
      <c r="AU1901" s="145" t="s">
        <v>89</v>
      </c>
      <c r="AY1901" s="19" t="s">
        <v>169</v>
      </c>
      <c r="BE1901" s="146">
        <f>IF(N1901="základní",J1901,0)</f>
        <v>0</v>
      </c>
      <c r="BF1901" s="146">
        <f>IF(N1901="snížená",J1901,0)</f>
        <v>0</v>
      </c>
      <c r="BG1901" s="146">
        <f>IF(N1901="zákl. přenesená",J1901,0)</f>
        <v>0</v>
      </c>
      <c r="BH1901" s="146">
        <f>IF(N1901="sníž. přenesená",J1901,0)</f>
        <v>0</v>
      </c>
      <c r="BI1901" s="146">
        <f>IF(N1901="nulová",J1901,0)</f>
        <v>0</v>
      </c>
      <c r="BJ1901" s="19" t="s">
        <v>83</v>
      </c>
      <c r="BK1901" s="146">
        <f>ROUND(I1901*H1901,2)</f>
        <v>0</v>
      </c>
      <c r="BL1901" s="19" t="s">
        <v>270</v>
      </c>
      <c r="BM1901" s="145" t="s">
        <v>2444</v>
      </c>
    </row>
    <row r="1902" spans="2:65" s="12" customFormat="1" ht="12">
      <c r="B1902" s="147"/>
      <c r="D1902" s="148" t="s">
        <v>179</v>
      </c>
      <c r="E1902" s="149" t="s">
        <v>34</v>
      </c>
      <c r="F1902" s="150" t="s">
        <v>2445</v>
      </c>
      <c r="H1902" s="149" t="s">
        <v>34</v>
      </c>
      <c r="I1902" s="151"/>
      <c r="L1902" s="147"/>
      <c r="M1902" s="152"/>
      <c r="T1902" s="153"/>
      <c r="AT1902" s="149" t="s">
        <v>179</v>
      </c>
      <c r="AU1902" s="149" t="s">
        <v>89</v>
      </c>
      <c r="AV1902" s="12" t="s">
        <v>83</v>
      </c>
      <c r="AW1902" s="12" t="s">
        <v>39</v>
      </c>
      <c r="AX1902" s="12" t="s">
        <v>78</v>
      </c>
      <c r="AY1902" s="149" t="s">
        <v>169</v>
      </c>
    </row>
    <row r="1903" spans="2:65" s="13" customFormat="1" ht="12">
      <c r="B1903" s="154"/>
      <c r="D1903" s="148" t="s">
        <v>179</v>
      </c>
      <c r="E1903" s="155" t="s">
        <v>34</v>
      </c>
      <c r="F1903" s="156" t="s">
        <v>83</v>
      </c>
      <c r="H1903" s="157">
        <v>1</v>
      </c>
      <c r="I1903" s="158"/>
      <c r="L1903" s="154"/>
      <c r="M1903" s="159"/>
      <c r="T1903" s="160"/>
      <c r="AT1903" s="155" t="s">
        <v>179</v>
      </c>
      <c r="AU1903" s="155" t="s">
        <v>89</v>
      </c>
      <c r="AV1903" s="13" t="s">
        <v>89</v>
      </c>
      <c r="AW1903" s="13" t="s">
        <v>39</v>
      </c>
      <c r="AX1903" s="13" t="s">
        <v>83</v>
      </c>
      <c r="AY1903" s="155" t="s">
        <v>169</v>
      </c>
    </row>
    <row r="1904" spans="2:65" s="1" customFormat="1" ht="16.5" customHeight="1">
      <c r="B1904" s="35"/>
      <c r="C1904" s="134" t="s">
        <v>2446</v>
      </c>
      <c r="D1904" s="134" t="s">
        <v>172</v>
      </c>
      <c r="E1904" s="135" t="s">
        <v>2447</v>
      </c>
      <c r="F1904" s="136" t="s">
        <v>2448</v>
      </c>
      <c r="G1904" s="137" t="s">
        <v>620</v>
      </c>
      <c r="H1904" s="138">
        <v>1</v>
      </c>
      <c r="I1904" s="139"/>
      <c r="J1904" s="140">
        <f>ROUND(I1904*H1904,2)</f>
        <v>0</v>
      </c>
      <c r="K1904" s="136" t="s">
        <v>621</v>
      </c>
      <c r="L1904" s="35"/>
      <c r="M1904" s="141" t="s">
        <v>34</v>
      </c>
      <c r="N1904" s="142" t="s">
        <v>49</v>
      </c>
      <c r="P1904" s="143">
        <f>O1904*H1904</f>
        <v>0</v>
      </c>
      <c r="Q1904" s="143">
        <v>0</v>
      </c>
      <c r="R1904" s="143">
        <f>Q1904*H1904</f>
        <v>0</v>
      </c>
      <c r="S1904" s="143">
        <v>0</v>
      </c>
      <c r="T1904" s="144">
        <f>S1904*H1904</f>
        <v>0</v>
      </c>
      <c r="AR1904" s="145" t="s">
        <v>270</v>
      </c>
      <c r="AT1904" s="145" t="s">
        <v>172</v>
      </c>
      <c r="AU1904" s="145" t="s">
        <v>89</v>
      </c>
      <c r="AY1904" s="19" t="s">
        <v>169</v>
      </c>
      <c r="BE1904" s="146">
        <f>IF(N1904="základní",J1904,0)</f>
        <v>0</v>
      </c>
      <c r="BF1904" s="146">
        <f>IF(N1904="snížená",J1904,0)</f>
        <v>0</v>
      </c>
      <c r="BG1904" s="146">
        <f>IF(N1904="zákl. přenesená",J1904,0)</f>
        <v>0</v>
      </c>
      <c r="BH1904" s="146">
        <f>IF(N1904="sníž. přenesená",J1904,0)</f>
        <v>0</v>
      </c>
      <c r="BI1904" s="146">
        <f>IF(N1904="nulová",J1904,0)</f>
        <v>0</v>
      </c>
      <c r="BJ1904" s="19" t="s">
        <v>83</v>
      </c>
      <c r="BK1904" s="146">
        <f>ROUND(I1904*H1904,2)</f>
        <v>0</v>
      </c>
      <c r="BL1904" s="19" t="s">
        <v>270</v>
      </c>
      <c r="BM1904" s="145" t="s">
        <v>2449</v>
      </c>
    </row>
    <row r="1905" spans="2:65" s="12" customFormat="1" ht="12">
      <c r="B1905" s="147"/>
      <c r="D1905" s="148" t="s">
        <v>179</v>
      </c>
      <c r="E1905" s="149" t="s">
        <v>34</v>
      </c>
      <c r="F1905" s="150" t="s">
        <v>2450</v>
      </c>
      <c r="H1905" s="149" t="s">
        <v>34</v>
      </c>
      <c r="I1905" s="151"/>
      <c r="L1905" s="147"/>
      <c r="M1905" s="152"/>
      <c r="T1905" s="153"/>
      <c r="AT1905" s="149" t="s">
        <v>179</v>
      </c>
      <c r="AU1905" s="149" t="s">
        <v>89</v>
      </c>
      <c r="AV1905" s="12" t="s">
        <v>83</v>
      </c>
      <c r="AW1905" s="12" t="s">
        <v>39</v>
      </c>
      <c r="AX1905" s="12" t="s">
        <v>78</v>
      </c>
      <c r="AY1905" s="149" t="s">
        <v>169</v>
      </c>
    </row>
    <row r="1906" spans="2:65" s="13" customFormat="1" ht="12">
      <c r="B1906" s="154"/>
      <c r="D1906" s="148" t="s">
        <v>179</v>
      </c>
      <c r="E1906" s="155" t="s">
        <v>34</v>
      </c>
      <c r="F1906" s="156" t="s">
        <v>83</v>
      </c>
      <c r="H1906" s="157">
        <v>1</v>
      </c>
      <c r="I1906" s="158"/>
      <c r="L1906" s="154"/>
      <c r="M1906" s="159"/>
      <c r="T1906" s="160"/>
      <c r="AT1906" s="155" t="s">
        <v>179</v>
      </c>
      <c r="AU1906" s="155" t="s">
        <v>89</v>
      </c>
      <c r="AV1906" s="13" t="s">
        <v>89</v>
      </c>
      <c r="AW1906" s="13" t="s">
        <v>39</v>
      </c>
      <c r="AX1906" s="13" t="s">
        <v>83</v>
      </c>
      <c r="AY1906" s="155" t="s">
        <v>169</v>
      </c>
    </row>
    <row r="1907" spans="2:65" s="1" customFormat="1" ht="16.5" customHeight="1">
      <c r="B1907" s="35"/>
      <c r="C1907" s="134" t="s">
        <v>2451</v>
      </c>
      <c r="D1907" s="134" t="s">
        <v>172</v>
      </c>
      <c r="E1907" s="135" t="s">
        <v>2452</v>
      </c>
      <c r="F1907" s="136" t="s">
        <v>2453</v>
      </c>
      <c r="G1907" s="137" t="s">
        <v>620</v>
      </c>
      <c r="H1907" s="138">
        <v>1</v>
      </c>
      <c r="I1907" s="139"/>
      <c r="J1907" s="140">
        <f>ROUND(I1907*H1907,2)</f>
        <v>0</v>
      </c>
      <c r="K1907" s="136" t="s">
        <v>621</v>
      </c>
      <c r="L1907" s="35"/>
      <c r="M1907" s="141" t="s">
        <v>34</v>
      </c>
      <c r="N1907" s="142" t="s">
        <v>49</v>
      </c>
      <c r="P1907" s="143">
        <f>O1907*H1907</f>
        <v>0</v>
      </c>
      <c r="Q1907" s="143">
        <v>0</v>
      </c>
      <c r="R1907" s="143">
        <f>Q1907*H1907</f>
        <v>0</v>
      </c>
      <c r="S1907" s="143">
        <v>0</v>
      </c>
      <c r="T1907" s="144">
        <f>S1907*H1907</f>
        <v>0</v>
      </c>
      <c r="AR1907" s="145" t="s">
        <v>270</v>
      </c>
      <c r="AT1907" s="145" t="s">
        <v>172</v>
      </c>
      <c r="AU1907" s="145" t="s">
        <v>89</v>
      </c>
      <c r="AY1907" s="19" t="s">
        <v>169</v>
      </c>
      <c r="BE1907" s="146">
        <f>IF(N1907="základní",J1907,0)</f>
        <v>0</v>
      </c>
      <c r="BF1907" s="146">
        <f>IF(N1907="snížená",J1907,0)</f>
        <v>0</v>
      </c>
      <c r="BG1907" s="146">
        <f>IF(N1907="zákl. přenesená",J1907,0)</f>
        <v>0</v>
      </c>
      <c r="BH1907" s="146">
        <f>IF(N1907="sníž. přenesená",J1907,0)</f>
        <v>0</v>
      </c>
      <c r="BI1907" s="146">
        <f>IF(N1907="nulová",J1907,0)</f>
        <v>0</v>
      </c>
      <c r="BJ1907" s="19" t="s">
        <v>83</v>
      </c>
      <c r="BK1907" s="146">
        <f>ROUND(I1907*H1907,2)</f>
        <v>0</v>
      </c>
      <c r="BL1907" s="19" t="s">
        <v>270</v>
      </c>
      <c r="BM1907" s="145" t="s">
        <v>2454</v>
      </c>
    </row>
    <row r="1908" spans="2:65" s="12" customFormat="1" ht="12">
      <c r="B1908" s="147"/>
      <c r="D1908" s="148" t="s">
        <v>179</v>
      </c>
      <c r="E1908" s="149" t="s">
        <v>34</v>
      </c>
      <c r="F1908" s="150" t="s">
        <v>2455</v>
      </c>
      <c r="H1908" s="149" t="s">
        <v>34</v>
      </c>
      <c r="I1908" s="151"/>
      <c r="L1908" s="147"/>
      <c r="M1908" s="152"/>
      <c r="T1908" s="153"/>
      <c r="AT1908" s="149" t="s">
        <v>179</v>
      </c>
      <c r="AU1908" s="149" t="s">
        <v>89</v>
      </c>
      <c r="AV1908" s="12" t="s">
        <v>83</v>
      </c>
      <c r="AW1908" s="12" t="s">
        <v>39</v>
      </c>
      <c r="AX1908" s="12" t="s">
        <v>78</v>
      </c>
      <c r="AY1908" s="149" t="s">
        <v>169</v>
      </c>
    </row>
    <row r="1909" spans="2:65" s="13" customFormat="1" ht="12">
      <c r="B1909" s="154"/>
      <c r="D1909" s="148" t="s">
        <v>179</v>
      </c>
      <c r="E1909" s="155" t="s">
        <v>34</v>
      </c>
      <c r="F1909" s="156" t="s">
        <v>83</v>
      </c>
      <c r="H1909" s="157">
        <v>1</v>
      </c>
      <c r="I1909" s="158"/>
      <c r="L1909" s="154"/>
      <c r="M1909" s="159"/>
      <c r="T1909" s="160"/>
      <c r="AT1909" s="155" t="s">
        <v>179</v>
      </c>
      <c r="AU1909" s="155" t="s">
        <v>89</v>
      </c>
      <c r="AV1909" s="13" t="s">
        <v>89</v>
      </c>
      <c r="AW1909" s="13" t="s">
        <v>39</v>
      </c>
      <c r="AX1909" s="13" t="s">
        <v>83</v>
      </c>
      <c r="AY1909" s="155" t="s">
        <v>169</v>
      </c>
    </row>
    <row r="1910" spans="2:65" s="1" customFormat="1" ht="16.5" customHeight="1">
      <c r="B1910" s="35"/>
      <c r="C1910" s="134" t="s">
        <v>2456</v>
      </c>
      <c r="D1910" s="134" t="s">
        <v>172</v>
      </c>
      <c r="E1910" s="135" t="s">
        <v>2457</v>
      </c>
      <c r="F1910" s="136" t="s">
        <v>2458</v>
      </c>
      <c r="G1910" s="137" t="s">
        <v>620</v>
      </c>
      <c r="H1910" s="138">
        <v>1</v>
      </c>
      <c r="I1910" s="139"/>
      <c r="J1910" s="140">
        <f>ROUND(I1910*H1910,2)</f>
        <v>0</v>
      </c>
      <c r="K1910" s="136" t="s">
        <v>621</v>
      </c>
      <c r="L1910" s="35"/>
      <c r="M1910" s="141" t="s">
        <v>34</v>
      </c>
      <c r="N1910" s="142" t="s">
        <v>49</v>
      </c>
      <c r="P1910" s="143">
        <f>O1910*H1910</f>
        <v>0</v>
      </c>
      <c r="Q1910" s="143">
        <v>0</v>
      </c>
      <c r="R1910" s="143">
        <f>Q1910*H1910</f>
        <v>0</v>
      </c>
      <c r="S1910" s="143">
        <v>0</v>
      </c>
      <c r="T1910" s="144">
        <f>S1910*H1910</f>
        <v>0</v>
      </c>
      <c r="AR1910" s="145" t="s">
        <v>270</v>
      </c>
      <c r="AT1910" s="145" t="s">
        <v>172</v>
      </c>
      <c r="AU1910" s="145" t="s">
        <v>89</v>
      </c>
      <c r="AY1910" s="19" t="s">
        <v>169</v>
      </c>
      <c r="BE1910" s="146">
        <f>IF(N1910="základní",J1910,0)</f>
        <v>0</v>
      </c>
      <c r="BF1910" s="146">
        <f>IF(N1910="snížená",J1910,0)</f>
        <v>0</v>
      </c>
      <c r="BG1910" s="146">
        <f>IF(N1910="zákl. přenesená",J1910,0)</f>
        <v>0</v>
      </c>
      <c r="BH1910" s="146">
        <f>IF(N1910="sníž. přenesená",J1910,0)</f>
        <v>0</v>
      </c>
      <c r="BI1910" s="146">
        <f>IF(N1910="nulová",J1910,0)</f>
        <v>0</v>
      </c>
      <c r="BJ1910" s="19" t="s">
        <v>83</v>
      </c>
      <c r="BK1910" s="146">
        <f>ROUND(I1910*H1910,2)</f>
        <v>0</v>
      </c>
      <c r="BL1910" s="19" t="s">
        <v>270</v>
      </c>
      <c r="BM1910" s="145" t="s">
        <v>2459</v>
      </c>
    </row>
    <row r="1911" spans="2:65" s="12" customFormat="1" ht="12">
      <c r="B1911" s="147"/>
      <c r="D1911" s="148" t="s">
        <v>179</v>
      </c>
      <c r="E1911" s="149" t="s">
        <v>34</v>
      </c>
      <c r="F1911" s="150" t="s">
        <v>2460</v>
      </c>
      <c r="H1911" s="149" t="s">
        <v>34</v>
      </c>
      <c r="I1911" s="151"/>
      <c r="L1911" s="147"/>
      <c r="M1911" s="152"/>
      <c r="T1911" s="153"/>
      <c r="AT1911" s="149" t="s">
        <v>179</v>
      </c>
      <c r="AU1911" s="149" t="s">
        <v>89</v>
      </c>
      <c r="AV1911" s="12" t="s">
        <v>83</v>
      </c>
      <c r="AW1911" s="12" t="s">
        <v>39</v>
      </c>
      <c r="AX1911" s="12" t="s">
        <v>78</v>
      </c>
      <c r="AY1911" s="149" t="s">
        <v>169</v>
      </c>
    </row>
    <row r="1912" spans="2:65" s="13" customFormat="1" ht="12">
      <c r="B1912" s="154"/>
      <c r="D1912" s="148" t="s">
        <v>179</v>
      </c>
      <c r="E1912" s="155" t="s">
        <v>34</v>
      </c>
      <c r="F1912" s="156" t="s">
        <v>83</v>
      </c>
      <c r="H1912" s="157">
        <v>1</v>
      </c>
      <c r="I1912" s="158"/>
      <c r="L1912" s="154"/>
      <c r="M1912" s="159"/>
      <c r="T1912" s="160"/>
      <c r="AT1912" s="155" t="s">
        <v>179</v>
      </c>
      <c r="AU1912" s="155" t="s">
        <v>89</v>
      </c>
      <c r="AV1912" s="13" t="s">
        <v>89</v>
      </c>
      <c r="AW1912" s="13" t="s">
        <v>39</v>
      </c>
      <c r="AX1912" s="13" t="s">
        <v>83</v>
      </c>
      <c r="AY1912" s="155" t="s">
        <v>169</v>
      </c>
    </row>
    <row r="1913" spans="2:65" s="1" customFormat="1" ht="16.5" customHeight="1">
      <c r="B1913" s="35"/>
      <c r="C1913" s="134" t="s">
        <v>2461</v>
      </c>
      <c r="D1913" s="134" t="s">
        <v>172</v>
      </c>
      <c r="E1913" s="135" t="s">
        <v>2462</v>
      </c>
      <c r="F1913" s="136" t="s">
        <v>2463</v>
      </c>
      <c r="G1913" s="137" t="s">
        <v>620</v>
      </c>
      <c r="H1913" s="138">
        <v>1</v>
      </c>
      <c r="I1913" s="139"/>
      <c r="J1913" s="140">
        <f>ROUND(I1913*H1913,2)</f>
        <v>0</v>
      </c>
      <c r="K1913" s="136" t="s">
        <v>621</v>
      </c>
      <c r="L1913" s="35"/>
      <c r="M1913" s="141" t="s">
        <v>34</v>
      </c>
      <c r="N1913" s="142" t="s">
        <v>49</v>
      </c>
      <c r="P1913" s="143">
        <f>O1913*H1913</f>
        <v>0</v>
      </c>
      <c r="Q1913" s="143">
        <v>0</v>
      </c>
      <c r="R1913" s="143">
        <f>Q1913*H1913</f>
        <v>0</v>
      </c>
      <c r="S1913" s="143">
        <v>0</v>
      </c>
      <c r="T1913" s="144">
        <f>S1913*H1913</f>
        <v>0</v>
      </c>
      <c r="AR1913" s="145" t="s">
        <v>270</v>
      </c>
      <c r="AT1913" s="145" t="s">
        <v>172</v>
      </c>
      <c r="AU1913" s="145" t="s">
        <v>89</v>
      </c>
      <c r="AY1913" s="19" t="s">
        <v>169</v>
      </c>
      <c r="BE1913" s="146">
        <f>IF(N1913="základní",J1913,0)</f>
        <v>0</v>
      </c>
      <c r="BF1913" s="146">
        <f>IF(N1913="snížená",J1913,0)</f>
        <v>0</v>
      </c>
      <c r="BG1913" s="146">
        <f>IF(N1913="zákl. přenesená",J1913,0)</f>
        <v>0</v>
      </c>
      <c r="BH1913" s="146">
        <f>IF(N1913="sníž. přenesená",J1913,0)</f>
        <v>0</v>
      </c>
      <c r="BI1913" s="146">
        <f>IF(N1913="nulová",J1913,0)</f>
        <v>0</v>
      </c>
      <c r="BJ1913" s="19" t="s">
        <v>83</v>
      </c>
      <c r="BK1913" s="146">
        <f>ROUND(I1913*H1913,2)</f>
        <v>0</v>
      </c>
      <c r="BL1913" s="19" t="s">
        <v>270</v>
      </c>
      <c r="BM1913" s="145" t="s">
        <v>2464</v>
      </c>
    </row>
    <row r="1914" spans="2:65" s="1" customFormat="1" ht="16.5" customHeight="1">
      <c r="B1914" s="35"/>
      <c r="C1914" s="134" t="s">
        <v>2465</v>
      </c>
      <c r="D1914" s="134" t="s">
        <v>172</v>
      </c>
      <c r="E1914" s="135" t="s">
        <v>2466</v>
      </c>
      <c r="F1914" s="136" t="s">
        <v>2467</v>
      </c>
      <c r="G1914" s="137" t="s">
        <v>620</v>
      </c>
      <c r="H1914" s="138">
        <v>1</v>
      </c>
      <c r="I1914" s="139"/>
      <c r="J1914" s="140">
        <f>ROUND(I1914*H1914,2)</f>
        <v>0</v>
      </c>
      <c r="K1914" s="136" t="s">
        <v>621</v>
      </c>
      <c r="L1914" s="35"/>
      <c r="M1914" s="141" t="s">
        <v>34</v>
      </c>
      <c r="N1914" s="142" t="s">
        <v>49</v>
      </c>
      <c r="P1914" s="143">
        <f>O1914*H1914</f>
        <v>0</v>
      </c>
      <c r="Q1914" s="143">
        <v>0</v>
      </c>
      <c r="R1914" s="143">
        <f>Q1914*H1914</f>
        <v>0</v>
      </c>
      <c r="S1914" s="143">
        <v>0</v>
      </c>
      <c r="T1914" s="144">
        <f>S1914*H1914</f>
        <v>0</v>
      </c>
      <c r="AR1914" s="145" t="s">
        <v>270</v>
      </c>
      <c r="AT1914" s="145" t="s">
        <v>172</v>
      </c>
      <c r="AU1914" s="145" t="s">
        <v>89</v>
      </c>
      <c r="AY1914" s="19" t="s">
        <v>169</v>
      </c>
      <c r="BE1914" s="146">
        <f>IF(N1914="základní",J1914,0)</f>
        <v>0</v>
      </c>
      <c r="BF1914" s="146">
        <f>IF(N1914="snížená",J1914,0)</f>
        <v>0</v>
      </c>
      <c r="BG1914" s="146">
        <f>IF(N1914="zákl. přenesená",J1914,0)</f>
        <v>0</v>
      </c>
      <c r="BH1914" s="146">
        <f>IF(N1914="sníž. přenesená",J1914,0)</f>
        <v>0</v>
      </c>
      <c r="BI1914" s="146">
        <f>IF(N1914="nulová",J1914,0)</f>
        <v>0</v>
      </c>
      <c r="BJ1914" s="19" t="s">
        <v>83</v>
      </c>
      <c r="BK1914" s="146">
        <f>ROUND(I1914*H1914,2)</f>
        <v>0</v>
      </c>
      <c r="BL1914" s="19" t="s">
        <v>270</v>
      </c>
      <c r="BM1914" s="145" t="s">
        <v>2468</v>
      </c>
    </row>
    <row r="1915" spans="2:65" s="12" customFormat="1" ht="12">
      <c r="B1915" s="147"/>
      <c r="D1915" s="148" t="s">
        <v>179</v>
      </c>
      <c r="E1915" s="149" t="s">
        <v>34</v>
      </c>
      <c r="F1915" s="150" t="s">
        <v>2469</v>
      </c>
      <c r="H1915" s="149" t="s">
        <v>34</v>
      </c>
      <c r="I1915" s="151"/>
      <c r="L1915" s="147"/>
      <c r="M1915" s="152"/>
      <c r="T1915" s="153"/>
      <c r="AT1915" s="149" t="s">
        <v>179</v>
      </c>
      <c r="AU1915" s="149" t="s">
        <v>89</v>
      </c>
      <c r="AV1915" s="12" t="s">
        <v>83</v>
      </c>
      <c r="AW1915" s="12" t="s">
        <v>39</v>
      </c>
      <c r="AX1915" s="12" t="s">
        <v>78</v>
      </c>
      <c r="AY1915" s="149" t="s">
        <v>169</v>
      </c>
    </row>
    <row r="1916" spans="2:65" s="13" customFormat="1" ht="12">
      <c r="B1916" s="154"/>
      <c r="D1916" s="148" t="s">
        <v>179</v>
      </c>
      <c r="E1916" s="155" t="s">
        <v>34</v>
      </c>
      <c r="F1916" s="156" t="s">
        <v>83</v>
      </c>
      <c r="H1916" s="157">
        <v>1</v>
      </c>
      <c r="I1916" s="158"/>
      <c r="L1916" s="154"/>
      <c r="M1916" s="159"/>
      <c r="T1916" s="160"/>
      <c r="AT1916" s="155" t="s">
        <v>179</v>
      </c>
      <c r="AU1916" s="155" t="s">
        <v>89</v>
      </c>
      <c r="AV1916" s="13" t="s">
        <v>89</v>
      </c>
      <c r="AW1916" s="13" t="s">
        <v>39</v>
      </c>
      <c r="AX1916" s="13" t="s">
        <v>83</v>
      </c>
      <c r="AY1916" s="155" t="s">
        <v>169</v>
      </c>
    </row>
    <row r="1917" spans="2:65" s="1" customFormat="1" ht="16.5" customHeight="1">
      <c r="B1917" s="35"/>
      <c r="C1917" s="134" t="s">
        <v>2470</v>
      </c>
      <c r="D1917" s="134" t="s">
        <v>172</v>
      </c>
      <c r="E1917" s="135" t="s">
        <v>2471</v>
      </c>
      <c r="F1917" s="136" t="s">
        <v>2472</v>
      </c>
      <c r="G1917" s="137" t="s">
        <v>83</v>
      </c>
      <c r="H1917" s="138">
        <v>1</v>
      </c>
      <c r="I1917" s="139"/>
      <c r="J1917" s="140">
        <f>ROUND(I1917*H1917,2)</f>
        <v>0</v>
      </c>
      <c r="K1917" s="136" t="s">
        <v>621</v>
      </c>
      <c r="L1917" s="35"/>
      <c r="M1917" s="141" t="s">
        <v>34</v>
      </c>
      <c r="N1917" s="142" t="s">
        <v>49</v>
      </c>
      <c r="P1917" s="143">
        <f>O1917*H1917</f>
        <v>0</v>
      </c>
      <c r="Q1917" s="143">
        <v>0</v>
      </c>
      <c r="R1917" s="143">
        <f>Q1917*H1917</f>
        <v>0</v>
      </c>
      <c r="S1917" s="143">
        <v>0</v>
      </c>
      <c r="T1917" s="144">
        <f>S1917*H1917</f>
        <v>0</v>
      </c>
      <c r="AR1917" s="145" t="s">
        <v>270</v>
      </c>
      <c r="AT1917" s="145" t="s">
        <v>172</v>
      </c>
      <c r="AU1917" s="145" t="s">
        <v>89</v>
      </c>
      <c r="AY1917" s="19" t="s">
        <v>169</v>
      </c>
      <c r="BE1917" s="146">
        <f>IF(N1917="základní",J1917,0)</f>
        <v>0</v>
      </c>
      <c r="BF1917" s="146">
        <f>IF(N1917="snížená",J1917,0)</f>
        <v>0</v>
      </c>
      <c r="BG1917" s="146">
        <f>IF(N1917="zákl. přenesená",J1917,0)</f>
        <v>0</v>
      </c>
      <c r="BH1917" s="146">
        <f>IF(N1917="sníž. přenesená",J1917,0)</f>
        <v>0</v>
      </c>
      <c r="BI1917" s="146">
        <f>IF(N1917="nulová",J1917,0)</f>
        <v>0</v>
      </c>
      <c r="BJ1917" s="19" t="s">
        <v>83</v>
      </c>
      <c r="BK1917" s="146">
        <f>ROUND(I1917*H1917,2)</f>
        <v>0</v>
      </c>
      <c r="BL1917" s="19" t="s">
        <v>270</v>
      </c>
      <c r="BM1917" s="145" t="s">
        <v>2473</v>
      </c>
    </row>
    <row r="1918" spans="2:65" s="12" customFormat="1" ht="12">
      <c r="B1918" s="147"/>
      <c r="D1918" s="148" t="s">
        <v>179</v>
      </c>
      <c r="E1918" s="149" t="s">
        <v>34</v>
      </c>
      <c r="F1918" s="150" t="s">
        <v>2474</v>
      </c>
      <c r="H1918" s="149" t="s">
        <v>34</v>
      </c>
      <c r="I1918" s="151"/>
      <c r="L1918" s="147"/>
      <c r="M1918" s="152"/>
      <c r="T1918" s="153"/>
      <c r="AT1918" s="149" t="s">
        <v>179</v>
      </c>
      <c r="AU1918" s="149" t="s">
        <v>89</v>
      </c>
      <c r="AV1918" s="12" t="s">
        <v>83</v>
      </c>
      <c r="AW1918" s="12" t="s">
        <v>39</v>
      </c>
      <c r="AX1918" s="12" t="s">
        <v>78</v>
      </c>
      <c r="AY1918" s="149" t="s">
        <v>169</v>
      </c>
    </row>
    <row r="1919" spans="2:65" s="13" customFormat="1" ht="12">
      <c r="B1919" s="154"/>
      <c r="D1919" s="148" t="s">
        <v>179</v>
      </c>
      <c r="E1919" s="155" t="s">
        <v>34</v>
      </c>
      <c r="F1919" s="156" t="s">
        <v>83</v>
      </c>
      <c r="H1919" s="157">
        <v>1</v>
      </c>
      <c r="I1919" s="158"/>
      <c r="L1919" s="154"/>
      <c r="M1919" s="159"/>
      <c r="T1919" s="160"/>
      <c r="AT1919" s="155" t="s">
        <v>179</v>
      </c>
      <c r="AU1919" s="155" t="s">
        <v>89</v>
      </c>
      <c r="AV1919" s="13" t="s">
        <v>89</v>
      </c>
      <c r="AW1919" s="13" t="s">
        <v>39</v>
      </c>
      <c r="AX1919" s="13" t="s">
        <v>83</v>
      </c>
      <c r="AY1919" s="155" t="s">
        <v>169</v>
      </c>
    </row>
    <row r="1920" spans="2:65" s="1" customFormat="1" ht="16.5" customHeight="1">
      <c r="B1920" s="35"/>
      <c r="C1920" s="134" t="s">
        <v>2475</v>
      </c>
      <c r="D1920" s="134" t="s">
        <v>172</v>
      </c>
      <c r="E1920" s="135" t="s">
        <v>2476</v>
      </c>
      <c r="F1920" s="136" t="s">
        <v>2477</v>
      </c>
      <c r="G1920" s="137" t="s">
        <v>620</v>
      </c>
      <c r="H1920" s="138">
        <v>101</v>
      </c>
      <c r="I1920" s="139"/>
      <c r="J1920" s="140">
        <f>ROUND(I1920*H1920,2)</f>
        <v>0</v>
      </c>
      <c r="K1920" s="136" t="s">
        <v>621</v>
      </c>
      <c r="L1920" s="35"/>
      <c r="M1920" s="141" t="s">
        <v>34</v>
      </c>
      <c r="N1920" s="142" t="s">
        <v>49</v>
      </c>
      <c r="P1920" s="143">
        <f>O1920*H1920</f>
        <v>0</v>
      </c>
      <c r="Q1920" s="143">
        <v>0</v>
      </c>
      <c r="R1920" s="143">
        <f>Q1920*H1920</f>
        <v>0</v>
      </c>
      <c r="S1920" s="143">
        <v>0</v>
      </c>
      <c r="T1920" s="144">
        <f>S1920*H1920</f>
        <v>0</v>
      </c>
      <c r="AR1920" s="145" t="s">
        <v>270</v>
      </c>
      <c r="AT1920" s="145" t="s">
        <v>172</v>
      </c>
      <c r="AU1920" s="145" t="s">
        <v>89</v>
      </c>
      <c r="AY1920" s="19" t="s">
        <v>169</v>
      </c>
      <c r="BE1920" s="146">
        <f>IF(N1920="základní",J1920,0)</f>
        <v>0</v>
      </c>
      <c r="BF1920" s="146">
        <f>IF(N1920="snížená",J1920,0)</f>
        <v>0</v>
      </c>
      <c r="BG1920" s="146">
        <f>IF(N1920="zákl. přenesená",J1920,0)</f>
        <v>0</v>
      </c>
      <c r="BH1920" s="146">
        <f>IF(N1920="sníž. přenesená",J1920,0)</f>
        <v>0</v>
      </c>
      <c r="BI1920" s="146">
        <f>IF(N1920="nulová",J1920,0)</f>
        <v>0</v>
      </c>
      <c r="BJ1920" s="19" t="s">
        <v>83</v>
      </c>
      <c r="BK1920" s="146">
        <f>ROUND(I1920*H1920,2)</f>
        <v>0</v>
      </c>
      <c r="BL1920" s="19" t="s">
        <v>270</v>
      </c>
      <c r="BM1920" s="145" t="s">
        <v>2478</v>
      </c>
    </row>
    <row r="1921" spans="2:65" s="13" customFormat="1" ht="12">
      <c r="B1921" s="154"/>
      <c r="D1921" s="148" t="s">
        <v>179</v>
      </c>
      <c r="E1921" s="155" t="s">
        <v>34</v>
      </c>
      <c r="F1921" s="156" t="s">
        <v>2479</v>
      </c>
      <c r="H1921" s="157">
        <v>32</v>
      </c>
      <c r="I1921" s="158"/>
      <c r="L1921" s="154"/>
      <c r="M1921" s="159"/>
      <c r="T1921" s="160"/>
      <c r="AT1921" s="155" t="s">
        <v>179</v>
      </c>
      <c r="AU1921" s="155" t="s">
        <v>89</v>
      </c>
      <c r="AV1921" s="13" t="s">
        <v>89</v>
      </c>
      <c r="AW1921" s="13" t="s">
        <v>39</v>
      </c>
      <c r="AX1921" s="13" t="s">
        <v>78</v>
      </c>
      <c r="AY1921" s="155" t="s">
        <v>169</v>
      </c>
    </row>
    <row r="1922" spans="2:65" s="13" customFormat="1" ht="12">
      <c r="B1922" s="154"/>
      <c r="D1922" s="148" t="s">
        <v>179</v>
      </c>
      <c r="E1922" s="155" t="s">
        <v>34</v>
      </c>
      <c r="F1922" s="156" t="s">
        <v>2480</v>
      </c>
      <c r="H1922" s="157">
        <v>36</v>
      </c>
      <c r="I1922" s="158"/>
      <c r="L1922" s="154"/>
      <c r="M1922" s="159"/>
      <c r="T1922" s="160"/>
      <c r="AT1922" s="155" t="s">
        <v>179</v>
      </c>
      <c r="AU1922" s="155" t="s">
        <v>89</v>
      </c>
      <c r="AV1922" s="13" t="s">
        <v>89</v>
      </c>
      <c r="AW1922" s="13" t="s">
        <v>39</v>
      </c>
      <c r="AX1922" s="13" t="s">
        <v>78</v>
      </c>
      <c r="AY1922" s="155" t="s">
        <v>169</v>
      </c>
    </row>
    <row r="1923" spans="2:65" s="13" customFormat="1" ht="12">
      <c r="B1923" s="154"/>
      <c r="D1923" s="148" t="s">
        <v>179</v>
      </c>
      <c r="E1923" s="155" t="s">
        <v>34</v>
      </c>
      <c r="F1923" s="156" t="s">
        <v>2481</v>
      </c>
      <c r="H1923" s="157">
        <v>33</v>
      </c>
      <c r="I1923" s="158"/>
      <c r="L1923" s="154"/>
      <c r="M1923" s="159"/>
      <c r="T1923" s="160"/>
      <c r="AT1923" s="155" t="s">
        <v>179</v>
      </c>
      <c r="AU1923" s="155" t="s">
        <v>89</v>
      </c>
      <c r="AV1923" s="13" t="s">
        <v>89</v>
      </c>
      <c r="AW1923" s="13" t="s">
        <v>39</v>
      </c>
      <c r="AX1923" s="13" t="s">
        <v>78</v>
      </c>
      <c r="AY1923" s="155" t="s">
        <v>169</v>
      </c>
    </row>
    <row r="1924" spans="2:65" s="14" customFormat="1" ht="12">
      <c r="B1924" s="161"/>
      <c r="D1924" s="148" t="s">
        <v>179</v>
      </c>
      <c r="E1924" s="162" t="s">
        <v>34</v>
      </c>
      <c r="F1924" s="163" t="s">
        <v>195</v>
      </c>
      <c r="H1924" s="164">
        <v>101</v>
      </c>
      <c r="I1924" s="165"/>
      <c r="L1924" s="161"/>
      <c r="M1924" s="166"/>
      <c r="T1924" s="167"/>
      <c r="AT1924" s="162" t="s">
        <v>179</v>
      </c>
      <c r="AU1924" s="162" t="s">
        <v>89</v>
      </c>
      <c r="AV1924" s="14" t="s">
        <v>177</v>
      </c>
      <c r="AW1924" s="14" t="s">
        <v>39</v>
      </c>
      <c r="AX1924" s="14" t="s">
        <v>83</v>
      </c>
      <c r="AY1924" s="162" t="s">
        <v>169</v>
      </c>
    </row>
    <row r="1925" spans="2:65" s="1" customFormat="1" ht="16.5" customHeight="1">
      <c r="B1925" s="35"/>
      <c r="C1925" s="134" t="s">
        <v>2482</v>
      </c>
      <c r="D1925" s="134" t="s">
        <v>172</v>
      </c>
      <c r="E1925" s="135" t="s">
        <v>2483</v>
      </c>
      <c r="F1925" s="136" t="s">
        <v>2484</v>
      </c>
      <c r="G1925" s="137" t="s">
        <v>620</v>
      </c>
      <c r="H1925" s="138">
        <v>1</v>
      </c>
      <c r="I1925" s="139"/>
      <c r="J1925" s="140">
        <f>ROUND(I1925*H1925,2)</f>
        <v>0</v>
      </c>
      <c r="K1925" s="136" t="s">
        <v>621</v>
      </c>
      <c r="L1925" s="35"/>
      <c r="M1925" s="141" t="s">
        <v>34</v>
      </c>
      <c r="N1925" s="142" t="s">
        <v>49</v>
      </c>
      <c r="P1925" s="143">
        <f>O1925*H1925</f>
        <v>0</v>
      </c>
      <c r="Q1925" s="143">
        <v>0</v>
      </c>
      <c r="R1925" s="143">
        <f>Q1925*H1925</f>
        <v>0</v>
      </c>
      <c r="S1925" s="143">
        <v>0</v>
      </c>
      <c r="T1925" s="144">
        <f>S1925*H1925</f>
        <v>0</v>
      </c>
      <c r="AR1925" s="145" t="s">
        <v>270</v>
      </c>
      <c r="AT1925" s="145" t="s">
        <v>172</v>
      </c>
      <c r="AU1925" s="145" t="s">
        <v>89</v>
      </c>
      <c r="AY1925" s="19" t="s">
        <v>169</v>
      </c>
      <c r="BE1925" s="146">
        <f>IF(N1925="základní",J1925,0)</f>
        <v>0</v>
      </c>
      <c r="BF1925" s="146">
        <f>IF(N1925="snížená",J1925,0)</f>
        <v>0</v>
      </c>
      <c r="BG1925" s="146">
        <f>IF(N1925="zákl. přenesená",J1925,0)</f>
        <v>0</v>
      </c>
      <c r="BH1925" s="146">
        <f>IF(N1925="sníž. přenesená",J1925,0)</f>
        <v>0</v>
      </c>
      <c r="BI1925" s="146">
        <f>IF(N1925="nulová",J1925,0)</f>
        <v>0</v>
      </c>
      <c r="BJ1925" s="19" t="s">
        <v>83</v>
      </c>
      <c r="BK1925" s="146">
        <f>ROUND(I1925*H1925,2)</f>
        <v>0</v>
      </c>
      <c r="BL1925" s="19" t="s">
        <v>270</v>
      </c>
      <c r="BM1925" s="145" t="s">
        <v>2485</v>
      </c>
    </row>
    <row r="1926" spans="2:65" s="12" customFormat="1" ht="12">
      <c r="B1926" s="147"/>
      <c r="D1926" s="148" t="s">
        <v>179</v>
      </c>
      <c r="E1926" s="149" t="s">
        <v>34</v>
      </c>
      <c r="F1926" s="150" t="s">
        <v>2486</v>
      </c>
      <c r="H1926" s="149" t="s">
        <v>34</v>
      </c>
      <c r="I1926" s="151"/>
      <c r="L1926" s="147"/>
      <c r="M1926" s="152"/>
      <c r="T1926" s="153"/>
      <c r="AT1926" s="149" t="s">
        <v>179</v>
      </c>
      <c r="AU1926" s="149" t="s">
        <v>89</v>
      </c>
      <c r="AV1926" s="12" t="s">
        <v>83</v>
      </c>
      <c r="AW1926" s="12" t="s">
        <v>39</v>
      </c>
      <c r="AX1926" s="12" t="s">
        <v>78</v>
      </c>
      <c r="AY1926" s="149" t="s">
        <v>169</v>
      </c>
    </row>
    <row r="1927" spans="2:65" s="13" customFormat="1" ht="12">
      <c r="B1927" s="154"/>
      <c r="D1927" s="148" t="s">
        <v>179</v>
      </c>
      <c r="E1927" s="155" t="s">
        <v>34</v>
      </c>
      <c r="F1927" s="156" t="s">
        <v>83</v>
      </c>
      <c r="H1927" s="157">
        <v>1</v>
      </c>
      <c r="I1927" s="158"/>
      <c r="L1927" s="154"/>
      <c r="M1927" s="159"/>
      <c r="T1927" s="160"/>
      <c r="AT1927" s="155" t="s">
        <v>179</v>
      </c>
      <c r="AU1927" s="155" t="s">
        <v>89</v>
      </c>
      <c r="AV1927" s="13" t="s">
        <v>89</v>
      </c>
      <c r="AW1927" s="13" t="s">
        <v>39</v>
      </c>
      <c r="AX1927" s="13" t="s">
        <v>83</v>
      </c>
      <c r="AY1927" s="155" t="s">
        <v>169</v>
      </c>
    </row>
    <row r="1928" spans="2:65" s="1" customFormat="1" ht="16.5" customHeight="1">
      <c r="B1928" s="35"/>
      <c r="C1928" s="134" t="s">
        <v>2487</v>
      </c>
      <c r="D1928" s="134" t="s">
        <v>172</v>
      </c>
      <c r="E1928" s="135" t="s">
        <v>2488</v>
      </c>
      <c r="F1928" s="136" t="s">
        <v>2489</v>
      </c>
      <c r="G1928" s="137" t="s">
        <v>620</v>
      </c>
      <c r="H1928" s="138">
        <v>1</v>
      </c>
      <c r="I1928" s="139"/>
      <c r="J1928" s="140">
        <f>ROUND(I1928*H1928,2)</f>
        <v>0</v>
      </c>
      <c r="K1928" s="136" t="s">
        <v>621</v>
      </c>
      <c r="L1928" s="35"/>
      <c r="M1928" s="141" t="s">
        <v>34</v>
      </c>
      <c r="N1928" s="142" t="s">
        <v>49</v>
      </c>
      <c r="P1928" s="143">
        <f>O1928*H1928</f>
        <v>0</v>
      </c>
      <c r="Q1928" s="143">
        <v>0</v>
      </c>
      <c r="R1928" s="143">
        <f>Q1928*H1928</f>
        <v>0</v>
      </c>
      <c r="S1928" s="143">
        <v>0</v>
      </c>
      <c r="T1928" s="144">
        <f>S1928*H1928</f>
        <v>0</v>
      </c>
      <c r="AR1928" s="145" t="s">
        <v>270</v>
      </c>
      <c r="AT1928" s="145" t="s">
        <v>172</v>
      </c>
      <c r="AU1928" s="145" t="s">
        <v>89</v>
      </c>
      <c r="AY1928" s="19" t="s">
        <v>169</v>
      </c>
      <c r="BE1928" s="146">
        <f>IF(N1928="základní",J1928,0)</f>
        <v>0</v>
      </c>
      <c r="BF1928" s="146">
        <f>IF(N1928="snížená",J1928,0)</f>
        <v>0</v>
      </c>
      <c r="BG1928" s="146">
        <f>IF(N1928="zákl. přenesená",J1928,0)</f>
        <v>0</v>
      </c>
      <c r="BH1928" s="146">
        <f>IF(N1928="sníž. přenesená",J1928,0)</f>
        <v>0</v>
      </c>
      <c r="BI1928" s="146">
        <f>IF(N1928="nulová",J1928,0)</f>
        <v>0</v>
      </c>
      <c r="BJ1928" s="19" t="s">
        <v>83</v>
      </c>
      <c r="BK1928" s="146">
        <f>ROUND(I1928*H1928,2)</f>
        <v>0</v>
      </c>
      <c r="BL1928" s="19" t="s">
        <v>270</v>
      </c>
      <c r="BM1928" s="145" t="s">
        <v>2490</v>
      </c>
    </row>
    <row r="1929" spans="2:65" s="12" customFormat="1" ht="12">
      <c r="B1929" s="147"/>
      <c r="D1929" s="148" t="s">
        <v>179</v>
      </c>
      <c r="E1929" s="149" t="s">
        <v>34</v>
      </c>
      <c r="F1929" s="150" t="s">
        <v>2491</v>
      </c>
      <c r="H1929" s="149" t="s">
        <v>34</v>
      </c>
      <c r="I1929" s="151"/>
      <c r="L1929" s="147"/>
      <c r="M1929" s="152"/>
      <c r="T1929" s="153"/>
      <c r="AT1929" s="149" t="s">
        <v>179</v>
      </c>
      <c r="AU1929" s="149" t="s">
        <v>89</v>
      </c>
      <c r="AV1929" s="12" t="s">
        <v>83</v>
      </c>
      <c r="AW1929" s="12" t="s">
        <v>39</v>
      </c>
      <c r="AX1929" s="12" t="s">
        <v>78</v>
      </c>
      <c r="AY1929" s="149" t="s">
        <v>169</v>
      </c>
    </row>
    <row r="1930" spans="2:65" s="13" customFormat="1" ht="12">
      <c r="B1930" s="154"/>
      <c r="D1930" s="148" t="s">
        <v>179</v>
      </c>
      <c r="E1930" s="155" t="s">
        <v>34</v>
      </c>
      <c r="F1930" s="156" t="s">
        <v>83</v>
      </c>
      <c r="H1930" s="157">
        <v>1</v>
      </c>
      <c r="I1930" s="158"/>
      <c r="L1930" s="154"/>
      <c r="M1930" s="159"/>
      <c r="T1930" s="160"/>
      <c r="AT1930" s="155" t="s">
        <v>179</v>
      </c>
      <c r="AU1930" s="155" t="s">
        <v>89</v>
      </c>
      <c r="AV1930" s="13" t="s">
        <v>89</v>
      </c>
      <c r="AW1930" s="13" t="s">
        <v>39</v>
      </c>
      <c r="AX1930" s="13" t="s">
        <v>83</v>
      </c>
      <c r="AY1930" s="155" t="s">
        <v>169</v>
      </c>
    </row>
    <row r="1931" spans="2:65" s="1" customFormat="1" ht="16.5" customHeight="1">
      <c r="B1931" s="35"/>
      <c r="C1931" s="134" t="s">
        <v>2492</v>
      </c>
      <c r="D1931" s="134" t="s">
        <v>172</v>
      </c>
      <c r="E1931" s="135" t="s">
        <v>2493</v>
      </c>
      <c r="F1931" s="136" t="s">
        <v>2494</v>
      </c>
      <c r="G1931" s="137" t="s">
        <v>620</v>
      </c>
      <c r="H1931" s="138">
        <v>1</v>
      </c>
      <c r="I1931" s="139"/>
      <c r="J1931" s="140">
        <f>ROUND(I1931*H1931,2)</f>
        <v>0</v>
      </c>
      <c r="K1931" s="136" t="s">
        <v>621</v>
      </c>
      <c r="L1931" s="35"/>
      <c r="M1931" s="141" t="s">
        <v>34</v>
      </c>
      <c r="N1931" s="142" t="s">
        <v>49</v>
      </c>
      <c r="P1931" s="143">
        <f>O1931*H1931</f>
        <v>0</v>
      </c>
      <c r="Q1931" s="143">
        <v>0</v>
      </c>
      <c r="R1931" s="143">
        <f>Q1931*H1931</f>
        <v>0</v>
      </c>
      <c r="S1931" s="143">
        <v>0</v>
      </c>
      <c r="T1931" s="144">
        <f>S1931*H1931</f>
        <v>0</v>
      </c>
      <c r="AR1931" s="145" t="s">
        <v>270</v>
      </c>
      <c r="AT1931" s="145" t="s">
        <v>172</v>
      </c>
      <c r="AU1931" s="145" t="s">
        <v>89</v>
      </c>
      <c r="AY1931" s="19" t="s">
        <v>169</v>
      </c>
      <c r="BE1931" s="146">
        <f>IF(N1931="základní",J1931,0)</f>
        <v>0</v>
      </c>
      <c r="BF1931" s="146">
        <f>IF(N1931="snížená",J1931,0)</f>
        <v>0</v>
      </c>
      <c r="BG1931" s="146">
        <f>IF(N1931="zákl. přenesená",J1931,0)</f>
        <v>0</v>
      </c>
      <c r="BH1931" s="146">
        <f>IF(N1931="sníž. přenesená",J1931,0)</f>
        <v>0</v>
      </c>
      <c r="BI1931" s="146">
        <f>IF(N1931="nulová",J1931,0)</f>
        <v>0</v>
      </c>
      <c r="BJ1931" s="19" t="s">
        <v>83</v>
      </c>
      <c r="BK1931" s="146">
        <f>ROUND(I1931*H1931,2)</f>
        <v>0</v>
      </c>
      <c r="BL1931" s="19" t="s">
        <v>270</v>
      </c>
      <c r="BM1931" s="145" t="s">
        <v>2495</v>
      </c>
    </row>
    <row r="1932" spans="2:65" s="12" customFormat="1" ht="12">
      <c r="B1932" s="147"/>
      <c r="D1932" s="148" t="s">
        <v>179</v>
      </c>
      <c r="E1932" s="149" t="s">
        <v>34</v>
      </c>
      <c r="F1932" s="150" t="s">
        <v>2496</v>
      </c>
      <c r="H1932" s="149" t="s">
        <v>34</v>
      </c>
      <c r="I1932" s="151"/>
      <c r="L1932" s="147"/>
      <c r="M1932" s="152"/>
      <c r="T1932" s="153"/>
      <c r="AT1932" s="149" t="s">
        <v>179</v>
      </c>
      <c r="AU1932" s="149" t="s">
        <v>89</v>
      </c>
      <c r="AV1932" s="12" t="s">
        <v>83</v>
      </c>
      <c r="AW1932" s="12" t="s">
        <v>39</v>
      </c>
      <c r="AX1932" s="12" t="s">
        <v>78</v>
      </c>
      <c r="AY1932" s="149" t="s">
        <v>169</v>
      </c>
    </row>
    <row r="1933" spans="2:65" s="13" customFormat="1" ht="12">
      <c r="B1933" s="154"/>
      <c r="D1933" s="148" t="s">
        <v>179</v>
      </c>
      <c r="E1933" s="155" t="s">
        <v>34</v>
      </c>
      <c r="F1933" s="156" t="s">
        <v>83</v>
      </c>
      <c r="H1933" s="157">
        <v>1</v>
      </c>
      <c r="I1933" s="158"/>
      <c r="L1933" s="154"/>
      <c r="M1933" s="159"/>
      <c r="T1933" s="160"/>
      <c r="AT1933" s="155" t="s">
        <v>179</v>
      </c>
      <c r="AU1933" s="155" t="s">
        <v>89</v>
      </c>
      <c r="AV1933" s="13" t="s">
        <v>89</v>
      </c>
      <c r="AW1933" s="13" t="s">
        <v>39</v>
      </c>
      <c r="AX1933" s="13" t="s">
        <v>83</v>
      </c>
      <c r="AY1933" s="155" t="s">
        <v>169</v>
      </c>
    </row>
    <row r="1934" spans="2:65" s="1" customFormat="1" ht="16.5" customHeight="1">
      <c r="B1934" s="35"/>
      <c r="C1934" s="134" t="s">
        <v>2497</v>
      </c>
      <c r="D1934" s="134" t="s">
        <v>172</v>
      </c>
      <c r="E1934" s="135" t="s">
        <v>2498</v>
      </c>
      <c r="F1934" s="136" t="s">
        <v>2499</v>
      </c>
      <c r="G1934" s="137" t="s">
        <v>620</v>
      </c>
      <c r="H1934" s="138">
        <v>1</v>
      </c>
      <c r="I1934" s="139"/>
      <c r="J1934" s="140">
        <f>ROUND(I1934*H1934,2)</f>
        <v>0</v>
      </c>
      <c r="K1934" s="136" t="s">
        <v>621</v>
      </c>
      <c r="L1934" s="35"/>
      <c r="M1934" s="141" t="s">
        <v>34</v>
      </c>
      <c r="N1934" s="142" t="s">
        <v>49</v>
      </c>
      <c r="P1934" s="143">
        <f>O1934*H1934</f>
        <v>0</v>
      </c>
      <c r="Q1934" s="143">
        <v>0</v>
      </c>
      <c r="R1934" s="143">
        <f>Q1934*H1934</f>
        <v>0</v>
      </c>
      <c r="S1934" s="143">
        <v>0</v>
      </c>
      <c r="T1934" s="144">
        <f>S1934*H1934</f>
        <v>0</v>
      </c>
      <c r="AR1934" s="145" t="s">
        <v>270</v>
      </c>
      <c r="AT1934" s="145" t="s">
        <v>172</v>
      </c>
      <c r="AU1934" s="145" t="s">
        <v>89</v>
      </c>
      <c r="AY1934" s="19" t="s">
        <v>169</v>
      </c>
      <c r="BE1934" s="146">
        <f>IF(N1934="základní",J1934,0)</f>
        <v>0</v>
      </c>
      <c r="BF1934" s="146">
        <f>IF(N1934="snížená",J1934,0)</f>
        <v>0</v>
      </c>
      <c r="BG1934" s="146">
        <f>IF(N1934="zákl. přenesená",J1934,0)</f>
        <v>0</v>
      </c>
      <c r="BH1934" s="146">
        <f>IF(N1934="sníž. přenesená",J1934,0)</f>
        <v>0</v>
      </c>
      <c r="BI1934" s="146">
        <f>IF(N1934="nulová",J1934,0)</f>
        <v>0</v>
      </c>
      <c r="BJ1934" s="19" t="s">
        <v>83</v>
      </c>
      <c r="BK1934" s="146">
        <f>ROUND(I1934*H1934,2)</f>
        <v>0</v>
      </c>
      <c r="BL1934" s="19" t="s">
        <v>270</v>
      </c>
      <c r="BM1934" s="145" t="s">
        <v>2500</v>
      </c>
    </row>
    <row r="1935" spans="2:65" s="13" customFormat="1" ht="12">
      <c r="B1935" s="154"/>
      <c r="D1935" s="148" t="s">
        <v>179</v>
      </c>
      <c r="E1935" s="155" t="s">
        <v>34</v>
      </c>
      <c r="F1935" s="156" t="s">
        <v>2501</v>
      </c>
      <c r="H1935" s="157">
        <v>0.36299999999999999</v>
      </c>
      <c r="I1935" s="158"/>
      <c r="L1935" s="154"/>
      <c r="M1935" s="159"/>
      <c r="T1935" s="160"/>
      <c r="AT1935" s="155" t="s">
        <v>179</v>
      </c>
      <c r="AU1935" s="155" t="s">
        <v>89</v>
      </c>
      <c r="AV1935" s="13" t="s">
        <v>89</v>
      </c>
      <c r="AW1935" s="13" t="s">
        <v>39</v>
      </c>
      <c r="AX1935" s="13" t="s">
        <v>78</v>
      </c>
      <c r="AY1935" s="155" t="s">
        <v>169</v>
      </c>
    </row>
    <row r="1936" spans="2:65" s="13" customFormat="1" ht="12">
      <c r="B1936" s="154"/>
      <c r="D1936" s="148" t="s">
        <v>179</v>
      </c>
      <c r="E1936" s="155" t="s">
        <v>34</v>
      </c>
      <c r="F1936" s="156" t="s">
        <v>83</v>
      </c>
      <c r="H1936" s="157">
        <v>1</v>
      </c>
      <c r="I1936" s="158"/>
      <c r="L1936" s="154"/>
      <c r="M1936" s="159"/>
      <c r="T1936" s="160"/>
      <c r="AT1936" s="155" t="s">
        <v>179</v>
      </c>
      <c r="AU1936" s="155" t="s">
        <v>89</v>
      </c>
      <c r="AV1936" s="13" t="s">
        <v>89</v>
      </c>
      <c r="AW1936" s="13" t="s">
        <v>39</v>
      </c>
      <c r="AX1936" s="13" t="s">
        <v>83</v>
      </c>
      <c r="AY1936" s="155" t="s">
        <v>169</v>
      </c>
    </row>
    <row r="1937" spans="2:65" s="1" customFormat="1" ht="16.5" customHeight="1">
      <c r="B1937" s="35"/>
      <c r="C1937" s="134" t="s">
        <v>2502</v>
      </c>
      <c r="D1937" s="134" t="s">
        <v>172</v>
      </c>
      <c r="E1937" s="135" t="s">
        <v>2503</v>
      </c>
      <c r="F1937" s="136" t="s">
        <v>2504</v>
      </c>
      <c r="G1937" s="137" t="s">
        <v>620</v>
      </c>
      <c r="H1937" s="138">
        <v>1</v>
      </c>
      <c r="I1937" s="139"/>
      <c r="J1937" s="140">
        <f>ROUND(I1937*H1937,2)</f>
        <v>0</v>
      </c>
      <c r="K1937" s="136" t="s">
        <v>621</v>
      </c>
      <c r="L1937" s="35"/>
      <c r="M1937" s="141" t="s">
        <v>34</v>
      </c>
      <c r="N1937" s="142" t="s">
        <v>49</v>
      </c>
      <c r="P1937" s="143">
        <f>O1937*H1937</f>
        <v>0</v>
      </c>
      <c r="Q1937" s="143">
        <v>0</v>
      </c>
      <c r="R1937" s="143">
        <f>Q1937*H1937</f>
        <v>0</v>
      </c>
      <c r="S1937" s="143">
        <v>0</v>
      </c>
      <c r="T1937" s="144">
        <f>S1937*H1937</f>
        <v>0</v>
      </c>
      <c r="AR1937" s="145" t="s">
        <v>270</v>
      </c>
      <c r="AT1937" s="145" t="s">
        <v>172</v>
      </c>
      <c r="AU1937" s="145" t="s">
        <v>89</v>
      </c>
      <c r="AY1937" s="19" t="s">
        <v>169</v>
      </c>
      <c r="BE1937" s="146">
        <f>IF(N1937="základní",J1937,0)</f>
        <v>0</v>
      </c>
      <c r="BF1937" s="146">
        <f>IF(N1937="snížená",J1937,0)</f>
        <v>0</v>
      </c>
      <c r="BG1937" s="146">
        <f>IF(N1937="zákl. přenesená",J1937,0)</f>
        <v>0</v>
      </c>
      <c r="BH1937" s="146">
        <f>IF(N1937="sníž. přenesená",J1937,0)</f>
        <v>0</v>
      </c>
      <c r="BI1937" s="146">
        <f>IF(N1937="nulová",J1937,0)</f>
        <v>0</v>
      </c>
      <c r="BJ1937" s="19" t="s">
        <v>83</v>
      </c>
      <c r="BK1937" s="146">
        <f>ROUND(I1937*H1937,2)</f>
        <v>0</v>
      </c>
      <c r="BL1937" s="19" t="s">
        <v>270</v>
      </c>
      <c r="BM1937" s="145" t="s">
        <v>2505</v>
      </c>
    </row>
    <row r="1938" spans="2:65" s="11" customFormat="1" ht="22.75" customHeight="1">
      <c r="B1938" s="122"/>
      <c r="D1938" s="123" t="s">
        <v>77</v>
      </c>
      <c r="E1938" s="132" t="s">
        <v>2506</v>
      </c>
      <c r="F1938" s="132" t="s">
        <v>2507</v>
      </c>
      <c r="I1938" s="125"/>
      <c r="J1938" s="133">
        <f>BK1938</f>
        <v>0</v>
      </c>
      <c r="L1938" s="122"/>
      <c r="M1938" s="127"/>
      <c r="P1938" s="128">
        <f>SUM(P1939:P2017)</f>
        <v>0</v>
      </c>
      <c r="R1938" s="128">
        <f>SUM(R1939:R2017)</f>
        <v>1.4423550000000002E-2</v>
      </c>
      <c r="T1938" s="129">
        <f>SUM(T1939:T2017)</f>
        <v>0</v>
      </c>
      <c r="AR1938" s="123" t="s">
        <v>89</v>
      </c>
      <c r="AT1938" s="130" t="s">
        <v>77</v>
      </c>
      <c r="AU1938" s="130" t="s">
        <v>83</v>
      </c>
      <c r="AY1938" s="123" t="s">
        <v>169</v>
      </c>
      <c r="BK1938" s="131">
        <f>SUM(BK1939:BK2017)</f>
        <v>0</v>
      </c>
    </row>
    <row r="1939" spans="2:65" s="1" customFormat="1" ht="24.25" customHeight="1">
      <c r="B1939" s="35"/>
      <c r="C1939" s="134" t="s">
        <v>2508</v>
      </c>
      <c r="D1939" s="134" t="s">
        <v>172</v>
      </c>
      <c r="E1939" s="135" t="s">
        <v>2509</v>
      </c>
      <c r="F1939" s="136" t="s">
        <v>2510</v>
      </c>
      <c r="G1939" s="137" t="s">
        <v>2511</v>
      </c>
      <c r="H1939" s="138">
        <v>180.15100000000001</v>
      </c>
      <c r="I1939" s="139"/>
      <c r="J1939" s="140">
        <f>ROUND(I1939*H1939,2)</f>
        <v>0</v>
      </c>
      <c r="K1939" s="136" t="s">
        <v>204</v>
      </c>
      <c r="L1939" s="35"/>
      <c r="M1939" s="141" t="s">
        <v>34</v>
      </c>
      <c r="N1939" s="142" t="s">
        <v>49</v>
      </c>
      <c r="P1939" s="143">
        <f>O1939*H1939</f>
        <v>0</v>
      </c>
      <c r="Q1939" s="143">
        <v>5.0000000000000002E-5</v>
      </c>
      <c r="R1939" s="143">
        <f>Q1939*H1939</f>
        <v>9.0075500000000013E-3</v>
      </c>
      <c r="S1939" s="143">
        <v>0</v>
      </c>
      <c r="T1939" s="144">
        <f>S1939*H1939</f>
        <v>0</v>
      </c>
      <c r="AR1939" s="145" t="s">
        <v>270</v>
      </c>
      <c r="AT1939" s="145" t="s">
        <v>172</v>
      </c>
      <c r="AU1939" s="145" t="s">
        <v>89</v>
      </c>
      <c r="AY1939" s="19" t="s">
        <v>169</v>
      </c>
      <c r="BE1939" s="146">
        <f>IF(N1939="základní",J1939,0)</f>
        <v>0</v>
      </c>
      <c r="BF1939" s="146">
        <f>IF(N1939="snížená",J1939,0)</f>
        <v>0</v>
      </c>
      <c r="BG1939" s="146">
        <f>IF(N1939="zákl. přenesená",J1939,0)</f>
        <v>0</v>
      </c>
      <c r="BH1939" s="146">
        <f>IF(N1939="sníž. přenesená",J1939,0)</f>
        <v>0</v>
      </c>
      <c r="BI1939" s="146">
        <f>IF(N1939="nulová",J1939,0)</f>
        <v>0</v>
      </c>
      <c r="BJ1939" s="19" t="s">
        <v>83</v>
      </c>
      <c r="BK1939" s="146">
        <f>ROUND(I1939*H1939,2)</f>
        <v>0</v>
      </c>
      <c r="BL1939" s="19" t="s">
        <v>270</v>
      </c>
      <c r="BM1939" s="145" t="s">
        <v>2512</v>
      </c>
    </row>
    <row r="1940" spans="2:65" s="1" customFormat="1" ht="11">
      <c r="B1940" s="35"/>
      <c r="D1940" s="168" t="s">
        <v>206</v>
      </c>
      <c r="F1940" s="169" t="s">
        <v>2513</v>
      </c>
      <c r="I1940" s="170"/>
      <c r="L1940" s="35"/>
      <c r="M1940" s="171"/>
      <c r="T1940" s="56"/>
      <c r="AT1940" s="19" t="s">
        <v>206</v>
      </c>
      <c r="AU1940" s="19" t="s">
        <v>89</v>
      </c>
    </row>
    <row r="1941" spans="2:65" s="12" customFormat="1" ht="12">
      <c r="B1941" s="147"/>
      <c r="D1941" s="148" t="s">
        <v>179</v>
      </c>
      <c r="E1941" s="149" t="s">
        <v>34</v>
      </c>
      <c r="F1941" s="150" t="s">
        <v>2514</v>
      </c>
      <c r="H1941" s="149" t="s">
        <v>34</v>
      </c>
      <c r="I1941" s="151"/>
      <c r="L1941" s="147"/>
      <c r="M1941" s="152"/>
      <c r="T1941" s="153"/>
      <c r="AT1941" s="149" t="s">
        <v>179</v>
      </c>
      <c r="AU1941" s="149" t="s">
        <v>89</v>
      </c>
      <c r="AV1941" s="12" t="s">
        <v>83</v>
      </c>
      <c r="AW1941" s="12" t="s">
        <v>39</v>
      </c>
      <c r="AX1941" s="12" t="s">
        <v>78</v>
      </c>
      <c r="AY1941" s="149" t="s">
        <v>169</v>
      </c>
    </row>
    <row r="1942" spans="2:65" s="13" customFormat="1" ht="12">
      <c r="B1942" s="154"/>
      <c r="D1942" s="148" t="s">
        <v>179</v>
      </c>
      <c r="E1942" s="155" t="s">
        <v>34</v>
      </c>
      <c r="F1942" s="156" t="s">
        <v>2515</v>
      </c>
      <c r="H1942" s="157">
        <v>112.251</v>
      </c>
      <c r="I1942" s="158"/>
      <c r="L1942" s="154"/>
      <c r="M1942" s="159"/>
      <c r="T1942" s="160"/>
      <c r="AT1942" s="155" t="s">
        <v>179</v>
      </c>
      <c r="AU1942" s="155" t="s">
        <v>89</v>
      </c>
      <c r="AV1942" s="13" t="s">
        <v>89</v>
      </c>
      <c r="AW1942" s="13" t="s">
        <v>39</v>
      </c>
      <c r="AX1942" s="13" t="s">
        <v>78</v>
      </c>
      <c r="AY1942" s="155" t="s">
        <v>169</v>
      </c>
    </row>
    <row r="1943" spans="2:65" s="13" customFormat="1" ht="12">
      <c r="B1943" s="154"/>
      <c r="D1943" s="148" t="s">
        <v>179</v>
      </c>
      <c r="E1943" s="155" t="s">
        <v>34</v>
      </c>
      <c r="F1943" s="156" t="s">
        <v>2516</v>
      </c>
      <c r="H1943" s="157">
        <v>67.900000000000006</v>
      </c>
      <c r="I1943" s="158"/>
      <c r="L1943" s="154"/>
      <c r="M1943" s="159"/>
      <c r="T1943" s="160"/>
      <c r="AT1943" s="155" t="s">
        <v>179</v>
      </c>
      <c r="AU1943" s="155" t="s">
        <v>89</v>
      </c>
      <c r="AV1943" s="13" t="s">
        <v>89</v>
      </c>
      <c r="AW1943" s="13" t="s">
        <v>39</v>
      </c>
      <c r="AX1943" s="13" t="s">
        <v>78</v>
      </c>
      <c r="AY1943" s="155" t="s">
        <v>169</v>
      </c>
    </row>
    <row r="1944" spans="2:65" s="14" customFormat="1" ht="12">
      <c r="B1944" s="161"/>
      <c r="D1944" s="148" t="s">
        <v>179</v>
      </c>
      <c r="E1944" s="162" t="s">
        <v>34</v>
      </c>
      <c r="F1944" s="163" t="s">
        <v>195</v>
      </c>
      <c r="H1944" s="164">
        <v>180.15100000000001</v>
      </c>
      <c r="I1944" s="165"/>
      <c r="L1944" s="161"/>
      <c r="M1944" s="166"/>
      <c r="T1944" s="167"/>
      <c r="AT1944" s="162" t="s">
        <v>179</v>
      </c>
      <c r="AU1944" s="162" t="s">
        <v>89</v>
      </c>
      <c r="AV1944" s="14" t="s">
        <v>177</v>
      </c>
      <c r="AW1944" s="14" t="s">
        <v>39</v>
      </c>
      <c r="AX1944" s="14" t="s">
        <v>83</v>
      </c>
      <c r="AY1944" s="162" t="s">
        <v>169</v>
      </c>
    </row>
    <row r="1945" spans="2:65" s="1" customFormat="1" ht="16.5" customHeight="1">
      <c r="B1945" s="35"/>
      <c r="C1945" s="172" t="s">
        <v>2517</v>
      </c>
      <c r="D1945" s="172" t="s">
        <v>288</v>
      </c>
      <c r="E1945" s="173" t="s">
        <v>2518</v>
      </c>
      <c r="F1945" s="174" t="s">
        <v>2519</v>
      </c>
      <c r="G1945" s="175" t="s">
        <v>2511</v>
      </c>
      <c r="H1945" s="176">
        <v>180.15100000000001</v>
      </c>
      <c r="I1945" s="177"/>
      <c r="J1945" s="178">
        <f>ROUND(I1945*H1945,2)</f>
        <v>0</v>
      </c>
      <c r="K1945" s="174" t="s">
        <v>621</v>
      </c>
      <c r="L1945" s="179"/>
      <c r="M1945" s="180" t="s">
        <v>34</v>
      </c>
      <c r="N1945" s="181" t="s">
        <v>49</v>
      </c>
      <c r="P1945" s="143">
        <f>O1945*H1945</f>
        <v>0</v>
      </c>
      <c r="Q1945" s="143">
        <v>0</v>
      </c>
      <c r="R1945" s="143">
        <f>Q1945*H1945</f>
        <v>0</v>
      </c>
      <c r="S1945" s="143">
        <v>0</v>
      </c>
      <c r="T1945" s="144">
        <f>S1945*H1945</f>
        <v>0</v>
      </c>
      <c r="AR1945" s="145" t="s">
        <v>381</v>
      </c>
      <c r="AT1945" s="145" t="s">
        <v>288</v>
      </c>
      <c r="AU1945" s="145" t="s">
        <v>89</v>
      </c>
      <c r="AY1945" s="19" t="s">
        <v>169</v>
      </c>
      <c r="BE1945" s="146">
        <f>IF(N1945="základní",J1945,0)</f>
        <v>0</v>
      </c>
      <c r="BF1945" s="146">
        <f>IF(N1945="snížená",J1945,0)</f>
        <v>0</v>
      </c>
      <c r="BG1945" s="146">
        <f>IF(N1945="zákl. přenesená",J1945,0)</f>
        <v>0</v>
      </c>
      <c r="BH1945" s="146">
        <f>IF(N1945="sníž. přenesená",J1945,0)</f>
        <v>0</v>
      </c>
      <c r="BI1945" s="146">
        <f>IF(N1945="nulová",J1945,0)</f>
        <v>0</v>
      </c>
      <c r="BJ1945" s="19" t="s">
        <v>83</v>
      </c>
      <c r="BK1945" s="146">
        <f>ROUND(I1945*H1945,2)</f>
        <v>0</v>
      </c>
      <c r="BL1945" s="19" t="s">
        <v>270</v>
      </c>
      <c r="BM1945" s="145" t="s">
        <v>2520</v>
      </c>
    </row>
    <row r="1946" spans="2:65" s="1" customFormat="1" ht="24.25" customHeight="1">
      <c r="B1946" s="35"/>
      <c r="C1946" s="134" t="s">
        <v>2521</v>
      </c>
      <c r="D1946" s="134" t="s">
        <v>172</v>
      </c>
      <c r="E1946" s="135" t="s">
        <v>2522</v>
      </c>
      <c r="F1946" s="136" t="s">
        <v>2523</v>
      </c>
      <c r="G1946" s="137" t="s">
        <v>1071</v>
      </c>
      <c r="H1946" s="138">
        <v>1</v>
      </c>
      <c r="I1946" s="139"/>
      <c r="J1946" s="140">
        <f>ROUND(I1946*H1946,2)</f>
        <v>0</v>
      </c>
      <c r="K1946" s="136" t="s">
        <v>204</v>
      </c>
      <c r="L1946" s="35"/>
      <c r="M1946" s="141" t="s">
        <v>34</v>
      </c>
      <c r="N1946" s="142" t="s">
        <v>49</v>
      </c>
      <c r="P1946" s="143">
        <f>O1946*H1946</f>
        <v>0</v>
      </c>
      <c r="Q1946" s="143">
        <v>0</v>
      </c>
      <c r="R1946" s="143">
        <f>Q1946*H1946</f>
        <v>0</v>
      </c>
      <c r="S1946" s="143">
        <v>0</v>
      </c>
      <c r="T1946" s="144">
        <f>S1946*H1946</f>
        <v>0</v>
      </c>
      <c r="AR1946" s="145" t="s">
        <v>270</v>
      </c>
      <c r="AT1946" s="145" t="s">
        <v>172</v>
      </c>
      <c r="AU1946" s="145" t="s">
        <v>89</v>
      </c>
      <c r="AY1946" s="19" t="s">
        <v>169</v>
      </c>
      <c r="BE1946" s="146">
        <f>IF(N1946="základní",J1946,0)</f>
        <v>0</v>
      </c>
      <c r="BF1946" s="146">
        <f>IF(N1946="snížená",J1946,0)</f>
        <v>0</v>
      </c>
      <c r="BG1946" s="146">
        <f>IF(N1946="zákl. přenesená",J1946,0)</f>
        <v>0</v>
      </c>
      <c r="BH1946" s="146">
        <f>IF(N1946="sníž. přenesená",J1946,0)</f>
        <v>0</v>
      </c>
      <c r="BI1946" s="146">
        <f>IF(N1946="nulová",J1946,0)</f>
        <v>0</v>
      </c>
      <c r="BJ1946" s="19" t="s">
        <v>83</v>
      </c>
      <c r="BK1946" s="146">
        <f>ROUND(I1946*H1946,2)</f>
        <v>0</v>
      </c>
      <c r="BL1946" s="19" t="s">
        <v>270</v>
      </c>
      <c r="BM1946" s="145" t="s">
        <v>2524</v>
      </c>
    </row>
    <row r="1947" spans="2:65" s="1" customFormat="1" ht="11">
      <c r="B1947" s="35"/>
      <c r="D1947" s="168" t="s">
        <v>206</v>
      </c>
      <c r="F1947" s="169" t="s">
        <v>2525</v>
      </c>
      <c r="I1947" s="170"/>
      <c r="L1947" s="35"/>
      <c r="M1947" s="171"/>
      <c r="T1947" s="56"/>
      <c r="AT1947" s="19" t="s">
        <v>206</v>
      </c>
      <c r="AU1947" s="19" t="s">
        <v>89</v>
      </c>
    </row>
    <row r="1948" spans="2:65" s="12" customFormat="1" ht="12">
      <c r="B1948" s="147"/>
      <c r="D1948" s="148" t="s">
        <v>179</v>
      </c>
      <c r="E1948" s="149" t="s">
        <v>34</v>
      </c>
      <c r="F1948" s="150" t="s">
        <v>2526</v>
      </c>
      <c r="H1948" s="149" t="s">
        <v>34</v>
      </c>
      <c r="I1948" s="151"/>
      <c r="L1948" s="147"/>
      <c r="M1948" s="152"/>
      <c r="T1948" s="153"/>
      <c r="AT1948" s="149" t="s">
        <v>179</v>
      </c>
      <c r="AU1948" s="149" t="s">
        <v>89</v>
      </c>
      <c r="AV1948" s="12" t="s">
        <v>83</v>
      </c>
      <c r="AW1948" s="12" t="s">
        <v>39</v>
      </c>
      <c r="AX1948" s="12" t="s">
        <v>78</v>
      </c>
      <c r="AY1948" s="149" t="s">
        <v>169</v>
      </c>
    </row>
    <row r="1949" spans="2:65" s="13" customFormat="1" ht="12">
      <c r="B1949" s="154"/>
      <c r="D1949" s="148" t="s">
        <v>179</v>
      </c>
      <c r="E1949" s="155" t="s">
        <v>34</v>
      </c>
      <c r="F1949" s="156" t="s">
        <v>83</v>
      </c>
      <c r="H1949" s="157">
        <v>1</v>
      </c>
      <c r="I1949" s="158"/>
      <c r="L1949" s="154"/>
      <c r="M1949" s="159"/>
      <c r="T1949" s="160"/>
      <c r="AT1949" s="155" t="s">
        <v>179</v>
      </c>
      <c r="AU1949" s="155" t="s">
        <v>89</v>
      </c>
      <c r="AV1949" s="13" t="s">
        <v>89</v>
      </c>
      <c r="AW1949" s="13" t="s">
        <v>39</v>
      </c>
      <c r="AX1949" s="13" t="s">
        <v>83</v>
      </c>
      <c r="AY1949" s="155" t="s">
        <v>169</v>
      </c>
    </row>
    <row r="1950" spans="2:65" s="1" customFormat="1" ht="16.5" customHeight="1">
      <c r="B1950" s="35"/>
      <c r="C1950" s="134" t="s">
        <v>2527</v>
      </c>
      <c r="D1950" s="134" t="s">
        <v>172</v>
      </c>
      <c r="E1950" s="135" t="s">
        <v>2528</v>
      </c>
      <c r="F1950" s="136" t="s">
        <v>2529</v>
      </c>
      <c r="G1950" s="137" t="s">
        <v>1071</v>
      </c>
      <c r="H1950" s="138">
        <v>1</v>
      </c>
      <c r="I1950" s="139"/>
      <c r="J1950" s="140">
        <f>ROUND(I1950*H1950,2)</f>
        <v>0</v>
      </c>
      <c r="K1950" s="136" t="s">
        <v>204</v>
      </c>
      <c r="L1950" s="35"/>
      <c r="M1950" s="141" t="s">
        <v>34</v>
      </c>
      <c r="N1950" s="142" t="s">
        <v>49</v>
      </c>
      <c r="P1950" s="143">
        <f>O1950*H1950</f>
        <v>0</v>
      </c>
      <c r="Q1950" s="143">
        <v>0</v>
      </c>
      <c r="R1950" s="143">
        <f>Q1950*H1950</f>
        <v>0</v>
      </c>
      <c r="S1950" s="143">
        <v>0</v>
      </c>
      <c r="T1950" s="144">
        <f>S1950*H1950</f>
        <v>0</v>
      </c>
      <c r="AR1950" s="145" t="s">
        <v>270</v>
      </c>
      <c r="AT1950" s="145" t="s">
        <v>172</v>
      </c>
      <c r="AU1950" s="145" t="s">
        <v>89</v>
      </c>
      <c r="AY1950" s="19" t="s">
        <v>169</v>
      </c>
      <c r="BE1950" s="146">
        <f>IF(N1950="základní",J1950,0)</f>
        <v>0</v>
      </c>
      <c r="BF1950" s="146">
        <f>IF(N1950="snížená",J1950,0)</f>
        <v>0</v>
      </c>
      <c r="BG1950" s="146">
        <f>IF(N1950="zákl. přenesená",J1950,0)</f>
        <v>0</v>
      </c>
      <c r="BH1950" s="146">
        <f>IF(N1950="sníž. přenesená",J1950,0)</f>
        <v>0</v>
      </c>
      <c r="BI1950" s="146">
        <f>IF(N1950="nulová",J1950,0)</f>
        <v>0</v>
      </c>
      <c r="BJ1950" s="19" t="s">
        <v>83</v>
      </c>
      <c r="BK1950" s="146">
        <f>ROUND(I1950*H1950,2)</f>
        <v>0</v>
      </c>
      <c r="BL1950" s="19" t="s">
        <v>270</v>
      </c>
      <c r="BM1950" s="145" t="s">
        <v>2530</v>
      </c>
    </row>
    <row r="1951" spans="2:65" s="1" customFormat="1" ht="11">
      <c r="B1951" s="35"/>
      <c r="D1951" s="168" t="s">
        <v>206</v>
      </c>
      <c r="F1951" s="169" t="s">
        <v>2531</v>
      </c>
      <c r="I1951" s="170"/>
      <c r="L1951" s="35"/>
      <c r="M1951" s="171"/>
      <c r="T1951" s="56"/>
      <c r="AT1951" s="19" t="s">
        <v>206</v>
      </c>
      <c r="AU1951" s="19" t="s">
        <v>89</v>
      </c>
    </row>
    <row r="1952" spans="2:65" s="12" customFormat="1" ht="12">
      <c r="B1952" s="147"/>
      <c r="D1952" s="148" t="s">
        <v>179</v>
      </c>
      <c r="E1952" s="149" t="s">
        <v>34</v>
      </c>
      <c r="F1952" s="150" t="s">
        <v>2532</v>
      </c>
      <c r="H1952" s="149" t="s">
        <v>34</v>
      </c>
      <c r="I1952" s="151"/>
      <c r="L1952" s="147"/>
      <c r="M1952" s="152"/>
      <c r="T1952" s="153"/>
      <c r="AT1952" s="149" t="s">
        <v>179</v>
      </c>
      <c r="AU1952" s="149" t="s">
        <v>89</v>
      </c>
      <c r="AV1952" s="12" t="s">
        <v>83</v>
      </c>
      <c r="AW1952" s="12" t="s">
        <v>39</v>
      </c>
      <c r="AX1952" s="12" t="s">
        <v>78</v>
      </c>
      <c r="AY1952" s="149" t="s">
        <v>169</v>
      </c>
    </row>
    <row r="1953" spans="2:65" s="13" customFormat="1" ht="12">
      <c r="B1953" s="154"/>
      <c r="D1953" s="148" t="s">
        <v>179</v>
      </c>
      <c r="E1953" s="155" t="s">
        <v>34</v>
      </c>
      <c r="F1953" s="156" t="s">
        <v>83</v>
      </c>
      <c r="H1953" s="157">
        <v>1</v>
      </c>
      <c r="I1953" s="158"/>
      <c r="L1953" s="154"/>
      <c r="M1953" s="159"/>
      <c r="T1953" s="160"/>
      <c r="AT1953" s="155" t="s">
        <v>179</v>
      </c>
      <c r="AU1953" s="155" t="s">
        <v>89</v>
      </c>
      <c r="AV1953" s="13" t="s">
        <v>89</v>
      </c>
      <c r="AW1953" s="13" t="s">
        <v>39</v>
      </c>
      <c r="AX1953" s="13" t="s">
        <v>83</v>
      </c>
      <c r="AY1953" s="155" t="s">
        <v>169</v>
      </c>
    </row>
    <row r="1954" spans="2:65" s="1" customFormat="1" ht="16.5" customHeight="1">
      <c r="B1954" s="35"/>
      <c r="C1954" s="134" t="s">
        <v>2533</v>
      </c>
      <c r="D1954" s="134" t="s">
        <v>172</v>
      </c>
      <c r="E1954" s="135" t="s">
        <v>2534</v>
      </c>
      <c r="F1954" s="136" t="s">
        <v>2535</v>
      </c>
      <c r="G1954" s="137" t="s">
        <v>620</v>
      </c>
      <c r="H1954" s="138">
        <v>1</v>
      </c>
      <c r="I1954" s="139"/>
      <c r="J1954" s="140">
        <f>ROUND(I1954*H1954,2)</f>
        <v>0</v>
      </c>
      <c r="K1954" s="136" t="s">
        <v>204</v>
      </c>
      <c r="L1954" s="35"/>
      <c r="M1954" s="141" t="s">
        <v>34</v>
      </c>
      <c r="N1954" s="142" t="s">
        <v>49</v>
      </c>
      <c r="P1954" s="143">
        <f>O1954*H1954</f>
        <v>0</v>
      </c>
      <c r="Q1954" s="143">
        <v>0</v>
      </c>
      <c r="R1954" s="143">
        <f>Q1954*H1954</f>
        <v>0</v>
      </c>
      <c r="S1954" s="143">
        <v>0</v>
      </c>
      <c r="T1954" s="144">
        <f>S1954*H1954</f>
        <v>0</v>
      </c>
      <c r="AR1954" s="145" t="s">
        <v>270</v>
      </c>
      <c r="AT1954" s="145" t="s">
        <v>172</v>
      </c>
      <c r="AU1954" s="145" t="s">
        <v>89</v>
      </c>
      <c r="AY1954" s="19" t="s">
        <v>169</v>
      </c>
      <c r="BE1954" s="146">
        <f>IF(N1954="základní",J1954,0)</f>
        <v>0</v>
      </c>
      <c r="BF1954" s="146">
        <f>IF(N1954="snížená",J1954,0)</f>
        <v>0</v>
      </c>
      <c r="BG1954" s="146">
        <f>IF(N1954="zákl. přenesená",J1954,0)</f>
        <v>0</v>
      </c>
      <c r="BH1954" s="146">
        <f>IF(N1954="sníž. přenesená",J1954,0)</f>
        <v>0</v>
      </c>
      <c r="BI1954" s="146">
        <f>IF(N1954="nulová",J1954,0)</f>
        <v>0</v>
      </c>
      <c r="BJ1954" s="19" t="s">
        <v>83</v>
      </c>
      <c r="BK1954" s="146">
        <f>ROUND(I1954*H1954,2)</f>
        <v>0</v>
      </c>
      <c r="BL1954" s="19" t="s">
        <v>270</v>
      </c>
      <c r="BM1954" s="145" t="s">
        <v>2536</v>
      </c>
    </row>
    <row r="1955" spans="2:65" s="1" customFormat="1" ht="11">
      <c r="B1955" s="35"/>
      <c r="D1955" s="168" t="s">
        <v>206</v>
      </c>
      <c r="F1955" s="169" t="s">
        <v>2537</v>
      </c>
      <c r="I1955" s="170"/>
      <c r="L1955" s="35"/>
      <c r="M1955" s="171"/>
      <c r="T1955" s="56"/>
      <c r="AT1955" s="19" t="s">
        <v>206</v>
      </c>
      <c r="AU1955" s="19" t="s">
        <v>89</v>
      </c>
    </row>
    <row r="1956" spans="2:65" s="12" customFormat="1" ht="12">
      <c r="B1956" s="147"/>
      <c r="D1956" s="148" t="s">
        <v>179</v>
      </c>
      <c r="E1956" s="149" t="s">
        <v>34</v>
      </c>
      <c r="F1956" s="150" t="s">
        <v>2538</v>
      </c>
      <c r="H1956" s="149" t="s">
        <v>34</v>
      </c>
      <c r="I1956" s="151"/>
      <c r="L1956" s="147"/>
      <c r="M1956" s="152"/>
      <c r="T1956" s="153"/>
      <c r="AT1956" s="149" t="s">
        <v>179</v>
      </c>
      <c r="AU1956" s="149" t="s">
        <v>89</v>
      </c>
      <c r="AV1956" s="12" t="s">
        <v>83</v>
      </c>
      <c r="AW1956" s="12" t="s">
        <v>39</v>
      </c>
      <c r="AX1956" s="12" t="s">
        <v>78</v>
      </c>
      <c r="AY1956" s="149" t="s">
        <v>169</v>
      </c>
    </row>
    <row r="1957" spans="2:65" s="13" customFormat="1" ht="12">
      <c r="B1957" s="154"/>
      <c r="D1957" s="148" t="s">
        <v>179</v>
      </c>
      <c r="E1957" s="155" t="s">
        <v>34</v>
      </c>
      <c r="F1957" s="156" t="s">
        <v>83</v>
      </c>
      <c r="H1957" s="157">
        <v>1</v>
      </c>
      <c r="I1957" s="158"/>
      <c r="L1957" s="154"/>
      <c r="M1957" s="159"/>
      <c r="T1957" s="160"/>
      <c r="AT1957" s="155" t="s">
        <v>179</v>
      </c>
      <c r="AU1957" s="155" t="s">
        <v>89</v>
      </c>
      <c r="AV1957" s="13" t="s">
        <v>89</v>
      </c>
      <c r="AW1957" s="13" t="s">
        <v>39</v>
      </c>
      <c r="AX1957" s="13" t="s">
        <v>83</v>
      </c>
      <c r="AY1957" s="155" t="s">
        <v>169</v>
      </c>
    </row>
    <row r="1958" spans="2:65" s="1" customFormat="1" ht="16.5" customHeight="1">
      <c r="B1958" s="35"/>
      <c r="C1958" s="134" t="s">
        <v>2539</v>
      </c>
      <c r="D1958" s="134" t="s">
        <v>172</v>
      </c>
      <c r="E1958" s="135" t="s">
        <v>2540</v>
      </c>
      <c r="F1958" s="136" t="s">
        <v>2541</v>
      </c>
      <c r="G1958" s="137" t="s">
        <v>620</v>
      </c>
      <c r="H1958" s="138">
        <v>1</v>
      </c>
      <c r="I1958" s="139"/>
      <c r="J1958" s="140">
        <f>ROUND(I1958*H1958,2)</f>
        <v>0</v>
      </c>
      <c r="K1958" s="136" t="s">
        <v>2542</v>
      </c>
      <c r="L1958" s="35"/>
      <c r="M1958" s="141" t="s">
        <v>34</v>
      </c>
      <c r="N1958" s="142" t="s">
        <v>49</v>
      </c>
      <c r="P1958" s="143">
        <f>O1958*H1958</f>
        <v>0</v>
      </c>
      <c r="Q1958" s="143">
        <v>0</v>
      </c>
      <c r="R1958" s="143">
        <f>Q1958*H1958</f>
        <v>0</v>
      </c>
      <c r="S1958" s="143">
        <v>0</v>
      </c>
      <c r="T1958" s="144">
        <f>S1958*H1958</f>
        <v>0</v>
      </c>
      <c r="AR1958" s="145" t="s">
        <v>270</v>
      </c>
      <c r="AT1958" s="145" t="s">
        <v>172</v>
      </c>
      <c r="AU1958" s="145" t="s">
        <v>89</v>
      </c>
      <c r="AY1958" s="19" t="s">
        <v>169</v>
      </c>
      <c r="BE1958" s="146">
        <f>IF(N1958="základní",J1958,0)</f>
        <v>0</v>
      </c>
      <c r="BF1958" s="146">
        <f>IF(N1958="snížená",J1958,0)</f>
        <v>0</v>
      </c>
      <c r="BG1958" s="146">
        <f>IF(N1958="zákl. přenesená",J1958,0)</f>
        <v>0</v>
      </c>
      <c r="BH1958" s="146">
        <f>IF(N1958="sníž. přenesená",J1958,0)</f>
        <v>0</v>
      </c>
      <c r="BI1958" s="146">
        <f>IF(N1958="nulová",J1958,0)</f>
        <v>0</v>
      </c>
      <c r="BJ1958" s="19" t="s">
        <v>83</v>
      </c>
      <c r="BK1958" s="146">
        <f>ROUND(I1958*H1958,2)</f>
        <v>0</v>
      </c>
      <c r="BL1958" s="19" t="s">
        <v>270</v>
      </c>
      <c r="BM1958" s="145" t="s">
        <v>2543</v>
      </c>
    </row>
    <row r="1959" spans="2:65" s="12" customFormat="1" ht="12">
      <c r="B1959" s="147"/>
      <c r="D1959" s="148" t="s">
        <v>179</v>
      </c>
      <c r="E1959" s="149" t="s">
        <v>34</v>
      </c>
      <c r="F1959" s="150" t="s">
        <v>2544</v>
      </c>
      <c r="H1959" s="149" t="s">
        <v>34</v>
      </c>
      <c r="I1959" s="151"/>
      <c r="L1959" s="147"/>
      <c r="M1959" s="152"/>
      <c r="T1959" s="153"/>
      <c r="AT1959" s="149" t="s">
        <v>179</v>
      </c>
      <c r="AU1959" s="149" t="s">
        <v>89</v>
      </c>
      <c r="AV1959" s="12" t="s">
        <v>83</v>
      </c>
      <c r="AW1959" s="12" t="s">
        <v>39</v>
      </c>
      <c r="AX1959" s="12" t="s">
        <v>78</v>
      </c>
      <c r="AY1959" s="149" t="s">
        <v>169</v>
      </c>
    </row>
    <row r="1960" spans="2:65" s="13" customFormat="1" ht="12">
      <c r="B1960" s="154"/>
      <c r="D1960" s="148" t="s">
        <v>179</v>
      </c>
      <c r="E1960" s="155" t="s">
        <v>34</v>
      </c>
      <c r="F1960" s="156" t="s">
        <v>83</v>
      </c>
      <c r="H1960" s="157">
        <v>1</v>
      </c>
      <c r="I1960" s="158"/>
      <c r="L1960" s="154"/>
      <c r="M1960" s="159"/>
      <c r="T1960" s="160"/>
      <c r="AT1960" s="155" t="s">
        <v>179</v>
      </c>
      <c r="AU1960" s="155" t="s">
        <v>89</v>
      </c>
      <c r="AV1960" s="13" t="s">
        <v>89</v>
      </c>
      <c r="AW1960" s="13" t="s">
        <v>39</v>
      </c>
      <c r="AX1960" s="13" t="s">
        <v>83</v>
      </c>
      <c r="AY1960" s="155" t="s">
        <v>169</v>
      </c>
    </row>
    <row r="1961" spans="2:65" s="1" customFormat="1" ht="16.5" customHeight="1">
      <c r="B1961" s="35"/>
      <c r="C1961" s="134" t="s">
        <v>2545</v>
      </c>
      <c r="D1961" s="134" t="s">
        <v>172</v>
      </c>
      <c r="E1961" s="135" t="s">
        <v>2546</v>
      </c>
      <c r="F1961" s="136" t="s">
        <v>2547</v>
      </c>
      <c r="G1961" s="137" t="s">
        <v>620</v>
      </c>
      <c r="H1961" s="138">
        <v>1</v>
      </c>
      <c r="I1961" s="139"/>
      <c r="J1961" s="140">
        <f>ROUND(I1961*H1961,2)</f>
        <v>0</v>
      </c>
      <c r="K1961" s="136" t="s">
        <v>2542</v>
      </c>
      <c r="L1961" s="35"/>
      <c r="M1961" s="141" t="s">
        <v>34</v>
      </c>
      <c r="N1961" s="142" t="s">
        <v>49</v>
      </c>
      <c r="P1961" s="143">
        <f>O1961*H1961</f>
        <v>0</v>
      </c>
      <c r="Q1961" s="143">
        <v>0</v>
      </c>
      <c r="R1961" s="143">
        <f>Q1961*H1961</f>
        <v>0</v>
      </c>
      <c r="S1961" s="143">
        <v>0</v>
      </c>
      <c r="T1961" s="144">
        <f>S1961*H1961</f>
        <v>0</v>
      </c>
      <c r="AR1961" s="145" t="s">
        <v>270</v>
      </c>
      <c r="AT1961" s="145" t="s">
        <v>172</v>
      </c>
      <c r="AU1961" s="145" t="s">
        <v>89</v>
      </c>
      <c r="AY1961" s="19" t="s">
        <v>169</v>
      </c>
      <c r="BE1961" s="146">
        <f>IF(N1961="základní",J1961,0)</f>
        <v>0</v>
      </c>
      <c r="BF1961" s="146">
        <f>IF(N1961="snížená",J1961,0)</f>
        <v>0</v>
      </c>
      <c r="BG1961" s="146">
        <f>IF(N1961="zákl. přenesená",J1961,0)</f>
        <v>0</v>
      </c>
      <c r="BH1961" s="146">
        <f>IF(N1961="sníž. přenesená",J1961,0)</f>
        <v>0</v>
      </c>
      <c r="BI1961" s="146">
        <f>IF(N1961="nulová",J1961,0)</f>
        <v>0</v>
      </c>
      <c r="BJ1961" s="19" t="s">
        <v>83</v>
      </c>
      <c r="BK1961" s="146">
        <f>ROUND(I1961*H1961,2)</f>
        <v>0</v>
      </c>
      <c r="BL1961" s="19" t="s">
        <v>270</v>
      </c>
      <c r="BM1961" s="145" t="s">
        <v>2548</v>
      </c>
    </row>
    <row r="1962" spans="2:65" s="1" customFormat="1" ht="37.75" customHeight="1">
      <c r="B1962" s="35"/>
      <c r="C1962" s="134" t="s">
        <v>2549</v>
      </c>
      <c r="D1962" s="134" t="s">
        <v>172</v>
      </c>
      <c r="E1962" s="135" t="s">
        <v>2550</v>
      </c>
      <c r="F1962" s="136" t="s">
        <v>2551</v>
      </c>
      <c r="G1962" s="137" t="s">
        <v>175</v>
      </c>
      <c r="H1962" s="138">
        <v>135.4</v>
      </c>
      <c r="I1962" s="139"/>
      <c r="J1962" s="140">
        <f>ROUND(I1962*H1962,2)</f>
        <v>0</v>
      </c>
      <c r="K1962" s="136" t="s">
        <v>621</v>
      </c>
      <c r="L1962" s="35"/>
      <c r="M1962" s="141" t="s">
        <v>34</v>
      </c>
      <c r="N1962" s="142" t="s">
        <v>49</v>
      </c>
      <c r="P1962" s="143">
        <f>O1962*H1962</f>
        <v>0</v>
      </c>
      <c r="Q1962" s="143">
        <v>4.0000000000000003E-5</v>
      </c>
      <c r="R1962" s="143">
        <f>Q1962*H1962</f>
        <v>5.4160000000000007E-3</v>
      </c>
      <c r="S1962" s="143">
        <v>0</v>
      </c>
      <c r="T1962" s="144">
        <f>S1962*H1962</f>
        <v>0</v>
      </c>
      <c r="AR1962" s="145" t="s">
        <v>270</v>
      </c>
      <c r="AT1962" s="145" t="s">
        <v>172</v>
      </c>
      <c r="AU1962" s="145" t="s">
        <v>89</v>
      </c>
      <c r="AY1962" s="19" t="s">
        <v>169</v>
      </c>
      <c r="BE1962" s="146">
        <f>IF(N1962="základní",J1962,0)</f>
        <v>0</v>
      </c>
      <c r="BF1962" s="146">
        <f>IF(N1962="snížená",J1962,0)</f>
        <v>0</v>
      </c>
      <c r="BG1962" s="146">
        <f>IF(N1962="zákl. přenesená",J1962,0)</f>
        <v>0</v>
      </c>
      <c r="BH1962" s="146">
        <f>IF(N1962="sníž. přenesená",J1962,0)</f>
        <v>0</v>
      </c>
      <c r="BI1962" s="146">
        <f>IF(N1962="nulová",J1962,0)</f>
        <v>0</v>
      </c>
      <c r="BJ1962" s="19" t="s">
        <v>83</v>
      </c>
      <c r="BK1962" s="146">
        <f>ROUND(I1962*H1962,2)</f>
        <v>0</v>
      </c>
      <c r="BL1962" s="19" t="s">
        <v>270</v>
      </c>
      <c r="BM1962" s="145" t="s">
        <v>2552</v>
      </c>
    </row>
    <row r="1963" spans="2:65" s="12" customFormat="1" ht="12">
      <c r="B1963" s="147"/>
      <c r="D1963" s="148" t="s">
        <v>179</v>
      </c>
      <c r="E1963" s="149" t="s">
        <v>34</v>
      </c>
      <c r="F1963" s="150" t="s">
        <v>2553</v>
      </c>
      <c r="H1963" s="149" t="s">
        <v>34</v>
      </c>
      <c r="I1963" s="151"/>
      <c r="L1963" s="147"/>
      <c r="M1963" s="152"/>
      <c r="T1963" s="153"/>
      <c r="AT1963" s="149" t="s">
        <v>179</v>
      </c>
      <c r="AU1963" s="149" t="s">
        <v>89</v>
      </c>
      <c r="AV1963" s="12" t="s">
        <v>83</v>
      </c>
      <c r="AW1963" s="12" t="s">
        <v>39</v>
      </c>
      <c r="AX1963" s="12" t="s">
        <v>78</v>
      </c>
      <c r="AY1963" s="149" t="s">
        <v>169</v>
      </c>
    </row>
    <row r="1964" spans="2:65" s="13" customFormat="1" ht="12">
      <c r="B1964" s="154"/>
      <c r="D1964" s="148" t="s">
        <v>179</v>
      </c>
      <c r="E1964" s="155" t="s">
        <v>34</v>
      </c>
      <c r="F1964" s="156" t="s">
        <v>1825</v>
      </c>
      <c r="H1964" s="157">
        <v>135.4</v>
      </c>
      <c r="I1964" s="158"/>
      <c r="L1964" s="154"/>
      <c r="M1964" s="159"/>
      <c r="T1964" s="160"/>
      <c r="AT1964" s="155" t="s">
        <v>179</v>
      </c>
      <c r="AU1964" s="155" t="s">
        <v>89</v>
      </c>
      <c r="AV1964" s="13" t="s">
        <v>89</v>
      </c>
      <c r="AW1964" s="13" t="s">
        <v>39</v>
      </c>
      <c r="AX1964" s="13" t="s">
        <v>78</v>
      </c>
      <c r="AY1964" s="155" t="s">
        <v>169</v>
      </c>
    </row>
    <row r="1965" spans="2:65" s="14" customFormat="1" ht="12">
      <c r="B1965" s="161"/>
      <c r="D1965" s="148" t="s">
        <v>179</v>
      </c>
      <c r="E1965" s="162" t="s">
        <v>34</v>
      </c>
      <c r="F1965" s="163" t="s">
        <v>195</v>
      </c>
      <c r="H1965" s="164">
        <v>135.4</v>
      </c>
      <c r="I1965" s="165"/>
      <c r="L1965" s="161"/>
      <c r="M1965" s="166"/>
      <c r="T1965" s="167"/>
      <c r="AT1965" s="162" t="s">
        <v>179</v>
      </c>
      <c r="AU1965" s="162" t="s">
        <v>89</v>
      </c>
      <c r="AV1965" s="14" t="s">
        <v>177</v>
      </c>
      <c r="AW1965" s="14" t="s">
        <v>39</v>
      </c>
      <c r="AX1965" s="14" t="s">
        <v>83</v>
      </c>
      <c r="AY1965" s="162" t="s">
        <v>169</v>
      </c>
    </row>
    <row r="1966" spans="2:65" s="1" customFormat="1" ht="16.5" customHeight="1">
      <c r="B1966" s="35"/>
      <c r="C1966" s="134" t="s">
        <v>2554</v>
      </c>
      <c r="D1966" s="134" t="s">
        <v>172</v>
      </c>
      <c r="E1966" s="135" t="s">
        <v>2555</v>
      </c>
      <c r="F1966" s="136" t="s">
        <v>2556</v>
      </c>
      <c r="G1966" s="137" t="s">
        <v>620</v>
      </c>
      <c r="H1966" s="138">
        <v>1</v>
      </c>
      <c r="I1966" s="139"/>
      <c r="J1966" s="140">
        <f t="shared" ref="J1966:J1971" si="0">ROUND(I1966*H1966,2)</f>
        <v>0</v>
      </c>
      <c r="K1966" s="136" t="s">
        <v>2542</v>
      </c>
      <c r="L1966" s="35"/>
      <c r="M1966" s="141" t="s">
        <v>34</v>
      </c>
      <c r="N1966" s="142" t="s">
        <v>49</v>
      </c>
      <c r="P1966" s="143">
        <f t="shared" ref="P1966:P1971" si="1">O1966*H1966</f>
        <v>0</v>
      </c>
      <c r="Q1966" s="143">
        <v>0</v>
      </c>
      <c r="R1966" s="143">
        <f t="shared" ref="R1966:R1971" si="2">Q1966*H1966</f>
        <v>0</v>
      </c>
      <c r="S1966" s="143">
        <v>0</v>
      </c>
      <c r="T1966" s="144">
        <f t="shared" ref="T1966:T1971" si="3">S1966*H1966</f>
        <v>0</v>
      </c>
      <c r="AR1966" s="145" t="s">
        <v>270</v>
      </c>
      <c r="AT1966" s="145" t="s">
        <v>172</v>
      </c>
      <c r="AU1966" s="145" t="s">
        <v>89</v>
      </c>
      <c r="AY1966" s="19" t="s">
        <v>169</v>
      </c>
      <c r="BE1966" s="146">
        <f t="shared" ref="BE1966:BE1971" si="4">IF(N1966="základní",J1966,0)</f>
        <v>0</v>
      </c>
      <c r="BF1966" s="146">
        <f t="shared" ref="BF1966:BF1971" si="5">IF(N1966="snížená",J1966,0)</f>
        <v>0</v>
      </c>
      <c r="BG1966" s="146">
        <f t="shared" ref="BG1966:BG1971" si="6">IF(N1966="zákl. přenesená",J1966,0)</f>
        <v>0</v>
      </c>
      <c r="BH1966" s="146">
        <f t="shared" ref="BH1966:BH1971" si="7">IF(N1966="sníž. přenesená",J1966,0)</f>
        <v>0</v>
      </c>
      <c r="BI1966" s="146">
        <f t="shared" ref="BI1966:BI1971" si="8">IF(N1966="nulová",J1966,0)</f>
        <v>0</v>
      </c>
      <c r="BJ1966" s="19" t="s">
        <v>83</v>
      </c>
      <c r="BK1966" s="146">
        <f t="shared" ref="BK1966:BK1971" si="9">ROUND(I1966*H1966,2)</f>
        <v>0</v>
      </c>
      <c r="BL1966" s="19" t="s">
        <v>270</v>
      </c>
      <c r="BM1966" s="145" t="s">
        <v>2557</v>
      </c>
    </row>
    <row r="1967" spans="2:65" s="1" customFormat="1" ht="16.5" customHeight="1">
      <c r="B1967" s="35"/>
      <c r="C1967" s="134" t="s">
        <v>2558</v>
      </c>
      <c r="D1967" s="134" t="s">
        <v>172</v>
      </c>
      <c r="E1967" s="135" t="s">
        <v>2559</v>
      </c>
      <c r="F1967" s="136" t="s">
        <v>2560</v>
      </c>
      <c r="G1967" s="137" t="s">
        <v>620</v>
      </c>
      <c r="H1967" s="138">
        <v>1</v>
      </c>
      <c r="I1967" s="139"/>
      <c r="J1967" s="140">
        <f t="shared" si="0"/>
        <v>0</v>
      </c>
      <c r="K1967" s="136" t="s">
        <v>2542</v>
      </c>
      <c r="L1967" s="35"/>
      <c r="M1967" s="141" t="s">
        <v>34</v>
      </c>
      <c r="N1967" s="142" t="s">
        <v>49</v>
      </c>
      <c r="P1967" s="143">
        <f t="shared" si="1"/>
        <v>0</v>
      </c>
      <c r="Q1967" s="143">
        <v>0</v>
      </c>
      <c r="R1967" s="143">
        <f t="shared" si="2"/>
        <v>0</v>
      </c>
      <c r="S1967" s="143">
        <v>0</v>
      </c>
      <c r="T1967" s="144">
        <f t="shared" si="3"/>
        <v>0</v>
      </c>
      <c r="AR1967" s="145" t="s">
        <v>270</v>
      </c>
      <c r="AT1967" s="145" t="s">
        <v>172</v>
      </c>
      <c r="AU1967" s="145" t="s">
        <v>89</v>
      </c>
      <c r="AY1967" s="19" t="s">
        <v>169</v>
      </c>
      <c r="BE1967" s="146">
        <f t="shared" si="4"/>
        <v>0</v>
      </c>
      <c r="BF1967" s="146">
        <f t="shared" si="5"/>
        <v>0</v>
      </c>
      <c r="BG1967" s="146">
        <f t="shared" si="6"/>
        <v>0</v>
      </c>
      <c r="BH1967" s="146">
        <f t="shared" si="7"/>
        <v>0</v>
      </c>
      <c r="BI1967" s="146">
        <f t="shared" si="8"/>
        <v>0</v>
      </c>
      <c r="BJ1967" s="19" t="s">
        <v>83</v>
      </c>
      <c r="BK1967" s="146">
        <f t="shared" si="9"/>
        <v>0</v>
      </c>
      <c r="BL1967" s="19" t="s">
        <v>270</v>
      </c>
      <c r="BM1967" s="145" t="s">
        <v>2561</v>
      </c>
    </row>
    <row r="1968" spans="2:65" s="1" customFormat="1" ht="16.5" customHeight="1">
      <c r="B1968" s="35"/>
      <c r="C1968" s="134" t="s">
        <v>2562</v>
      </c>
      <c r="D1968" s="134" t="s">
        <v>172</v>
      </c>
      <c r="E1968" s="135" t="s">
        <v>2563</v>
      </c>
      <c r="F1968" s="136" t="s">
        <v>2564</v>
      </c>
      <c r="G1968" s="137" t="s">
        <v>620</v>
      </c>
      <c r="H1968" s="138">
        <v>1</v>
      </c>
      <c r="I1968" s="139"/>
      <c r="J1968" s="140">
        <f t="shared" si="0"/>
        <v>0</v>
      </c>
      <c r="K1968" s="136" t="s">
        <v>2542</v>
      </c>
      <c r="L1968" s="35"/>
      <c r="M1968" s="141" t="s">
        <v>34</v>
      </c>
      <c r="N1968" s="142" t="s">
        <v>49</v>
      </c>
      <c r="P1968" s="143">
        <f t="shared" si="1"/>
        <v>0</v>
      </c>
      <c r="Q1968" s="143">
        <v>0</v>
      </c>
      <c r="R1968" s="143">
        <f t="shared" si="2"/>
        <v>0</v>
      </c>
      <c r="S1968" s="143">
        <v>0</v>
      </c>
      <c r="T1968" s="144">
        <f t="shared" si="3"/>
        <v>0</v>
      </c>
      <c r="AR1968" s="145" t="s">
        <v>270</v>
      </c>
      <c r="AT1968" s="145" t="s">
        <v>172</v>
      </c>
      <c r="AU1968" s="145" t="s">
        <v>89</v>
      </c>
      <c r="AY1968" s="19" t="s">
        <v>169</v>
      </c>
      <c r="BE1968" s="146">
        <f t="shared" si="4"/>
        <v>0</v>
      </c>
      <c r="BF1968" s="146">
        <f t="shared" si="5"/>
        <v>0</v>
      </c>
      <c r="BG1968" s="146">
        <f t="shared" si="6"/>
        <v>0</v>
      </c>
      <c r="BH1968" s="146">
        <f t="shared" si="7"/>
        <v>0</v>
      </c>
      <c r="BI1968" s="146">
        <f t="shared" si="8"/>
        <v>0</v>
      </c>
      <c r="BJ1968" s="19" t="s">
        <v>83</v>
      </c>
      <c r="BK1968" s="146">
        <f t="shared" si="9"/>
        <v>0</v>
      </c>
      <c r="BL1968" s="19" t="s">
        <v>270</v>
      </c>
      <c r="BM1968" s="145" t="s">
        <v>2565</v>
      </c>
    </row>
    <row r="1969" spans="2:65" s="1" customFormat="1" ht="16.5" customHeight="1">
      <c r="B1969" s="35"/>
      <c r="C1969" s="134" t="s">
        <v>2566</v>
      </c>
      <c r="D1969" s="134" t="s">
        <v>172</v>
      </c>
      <c r="E1969" s="135" t="s">
        <v>2567</v>
      </c>
      <c r="F1969" s="136" t="s">
        <v>2568</v>
      </c>
      <c r="G1969" s="137" t="s">
        <v>620</v>
      </c>
      <c r="H1969" s="138">
        <v>1</v>
      </c>
      <c r="I1969" s="139"/>
      <c r="J1969" s="140">
        <f t="shared" si="0"/>
        <v>0</v>
      </c>
      <c r="K1969" s="136" t="s">
        <v>2542</v>
      </c>
      <c r="L1969" s="35"/>
      <c r="M1969" s="141" t="s">
        <v>34</v>
      </c>
      <c r="N1969" s="142" t="s">
        <v>49</v>
      </c>
      <c r="P1969" s="143">
        <f t="shared" si="1"/>
        <v>0</v>
      </c>
      <c r="Q1969" s="143">
        <v>0</v>
      </c>
      <c r="R1969" s="143">
        <f t="shared" si="2"/>
        <v>0</v>
      </c>
      <c r="S1969" s="143">
        <v>0</v>
      </c>
      <c r="T1969" s="144">
        <f t="shared" si="3"/>
        <v>0</v>
      </c>
      <c r="AR1969" s="145" t="s">
        <v>270</v>
      </c>
      <c r="AT1969" s="145" t="s">
        <v>172</v>
      </c>
      <c r="AU1969" s="145" t="s">
        <v>89</v>
      </c>
      <c r="AY1969" s="19" t="s">
        <v>169</v>
      </c>
      <c r="BE1969" s="146">
        <f t="shared" si="4"/>
        <v>0</v>
      </c>
      <c r="BF1969" s="146">
        <f t="shared" si="5"/>
        <v>0</v>
      </c>
      <c r="BG1969" s="146">
        <f t="shared" si="6"/>
        <v>0</v>
      </c>
      <c r="BH1969" s="146">
        <f t="shared" si="7"/>
        <v>0</v>
      </c>
      <c r="BI1969" s="146">
        <f t="shared" si="8"/>
        <v>0</v>
      </c>
      <c r="BJ1969" s="19" t="s">
        <v>83</v>
      </c>
      <c r="BK1969" s="146">
        <f t="shared" si="9"/>
        <v>0</v>
      </c>
      <c r="BL1969" s="19" t="s">
        <v>270</v>
      </c>
      <c r="BM1969" s="145" t="s">
        <v>2569</v>
      </c>
    </row>
    <row r="1970" spans="2:65" s="1" customFormat="1" ht="16.5" customHeight="1">
      <c r="B1970" s="35"/>
      <c r="C1970" s="134" t="s">
        <v>498</v>
      </c>
      <c r="D1970" s="134" t="s">
        <v>172</v>
      </c>
      <c r="E1970" s="135" t="s">
        <v>2570</v>
      </c>
      <c r="F1970" s="136" t="s">
        <v>2571</v>
      </c>
      <c r="G1970" s="137" t="s">
        <v>620</v>
      </c>
      <c r="H1970" s="138">
        <v>1</v>
      </c>
      <c r="I1970" s="139"/>
      <c r="J1970" s="140">
        <f t="shared" si="0"/>
        <v>0</v>
      </c>
      <c r="K1970" s="136" t="s">
        <v>2542</v>
      </c>
      <c r="L1970" s="35"/>
      <c r="M1970" s="141" t="s">
        <v>34</v>
      </c>
      <c r="N1970" s="142" t="s">
        <v>49</v>
      </c>
      <c r="P1970" s="143">
        <f t="shared" si="1"/>
        <v>0</v>
      </c>
      <c r="Q1970" s="143">
        <v>0</v>
      </c>
      <c r="R1970" s="143">
        <f t="shared" si="2"/>
        <v>0</v>
      </c>
      <c r="S1970" s="143">
        <v>0</v>
      </c>
      <c r="T1970" s="144">
        <f t="shared" si="3"/>
        <v>0</v>
      </c>
      <c r="AR1970" s="145" t="s">
        <v>270</v>
      </c>
      <c r="AT1970" s="145" t="s">
        <v>172</v>
      </c>
      <c r="AU1970" s="145" t="s">
        <v>89</v>
      </c>
      <c r="AY1970" s="19" t="s">
        <v>169</v>
      </c>
      <c r="BE1970" s="146">
        <f t="shared" si="4"/>
        <v>0</v>
      </c>
      <c r="BF1970" s="146">
        <f t="shared" si="5"/>
        <v>0</v>
      </c>
      <c r="BG1970" s="146">
        <f t="shared" si="6"/>
        <v>0</v>
      </c>
      <c r="BH1970" s="146">
        <f t="shared" si="7"/>
        <v>0</v>
      </c>
      <c r="BI1970" s="146">
        <f t="shared" si="8"/>
        <v>0</v>
      </c>
      <c r="BJ1970" s="19" t="s">
        <v>83</v>
      </c>
      <c r="BK1970" s="146">
        <f t="shared" si="9"/>
        <v>0</v>
      </c>
      <c r="BL1970" s="19" t="s">
        <v>270</v>
      </c>
      <c r="BM1970" s="145" t="s">
        <v>2572</v>
      </c>
    </row>
    <row r="1971" spans="2:65" s="1" customFormat="1" ht="16.5" customHeight="1">
      <c r="B1971" s="35"/>
      <c r="C1971" s="134" t="s">
        <v>2573</v>
      </c>
      <c r="D1971" s="134" t="s">
        <v>172</v>
      </c>
      <c r="E1971" s="135" t="s">
        <v>2574</v>
      </c>
      <c r="F1971" s="136" t="s">
        <v>2575</v>
      </c>
      <c r="G1971" s="137" t="s">
        <v>175</v>
      </c>
      <c r="H1971" s="138">
        <v>19.5</v>
      </c>
      <c r="I1971" s="139"/>
      <c r="J1971" s="140">
        <f t="shared" si="0"/>
        <v>0</v>
      </c>
      <c r="K1971" s="136" t="s">
        <v>2542</v>
      </c>
      <c r="L1971" s="35"/>
      <c r="M1971" s="141" t="s">
        <v>34</v>
      </c>
      <c r="N1971" s="142" t="s">
        <v>49</v>
      </c>
      <c r="P1971" s="143">
        <f t="shared" si="1"/>
        <v>0</v>
      </c>
      <c r="Q1971" s="143">
        <v>0</v>
      </c>
      <c r="R1971" s="143">
        <f t="shared" si="2"/>
        <v>0</v>
      </c>
      <c r="S1971" s="143">
        <v>0</v>
      </c>
      <c r="T1971" s="144">
        <f t="shared" si="3"/>
        <v>0</v>
      </c>
      <c r="AR1971" s="145" t="s">
        <v>270</v>
      </c>
      <c r="AT1971" s="145" t="s">
        <v>172</v>
      </c>
      <c r="AU1971" s="145" t="s">
        <v>89</v>
      </c>
      <c r="AY1971" s="19" t="s">
        <v>169</v>
      </c>
      <c r="BE1971" s="146">
        <f t="shared" si="4"/>
        <v>0</v>
      </c>
      <c r="BF1971" s="146">
        <f t="shared" si="5"/>
        <v>0</v>
      </c>
      <c r="BG1971" s="146">
        <f t="shared" si="6"/>
        <v>0</v>
      </c>
      <c r="BH1971" s="146">
        <f t="shared" si="7"/>
        <v>0</v>
      </c>
      <c r="BI1971" s="146">
        <f t="shared" si="8"/>
        <v>0</v>
      </c>
      <c r="BJ1971" s="19" t="s">
        <v>83</v>
      </c>
      <c r="BK1971" s="146">
        <f t="shared" si="9"/>
        <v>0</v>
      </c>
      <c r="BL1971" s="19" t="s">
        <v>270</v>
      </c>
      <c r="BM1971" s="145" t="s">
        <v>2576</v>
      </c>
    </row>
    <row r="1972" spans="2:65" s="12" customFormat="1" ht="12">
      <c r="B1972" s="147"/>
      <c r="D1972" s="148" t="s">
        <v>179</v>
      </c>
      <c r="E1972" s="149" t="s">
        <v>34</v>
      </c>
      <c r="F1972" s="150" t="s">
        <v>2577</v>
      </c>
      <c r="H1972" s="149" t="s">
        <v>34</v>
      </c>
      <c r="I1972" s="151"/>
      <c r="L1972" s="147"/>
      <c r="M1972" s="152"/>
      <c r="T1972" s="153"/>
      <c r="AT1972" s="149" t="s">
        <v>179</v>
      </c>
      <c r="AU1972" s="149" t="s">
        <v>89</v>
      </c>
      <c r="AV1972" s="12" t="s">
        <v>83</v>
      </c>
      <c r="AW1972" s="12" t="s">
        <v>39</v>
      </c>
      <c r="AX1972" s="12" t="s">
        <v>78</v>
      </c>
      <c r="AY1972" s="149" t="s">
        <v>169</v>
      </c>
    </row>
    <row r="1973" spans="2:65" s="12" customFormat="1" ht="12">
      <c r="B1973" s="147"/>
      <c r="D1973" s="148" t="s">
        <v>179</v>
      </c>
      <c r="E1973" s="149" t="s">
        <v>34</v>
      </c>
      <c r="F1973" s="150" t="s">
        <v>2578</v>
      </c>
      <c r="H1973" s="149" t="s">
        <v>34</v>
      </c>
      <c r="I1973" s="151"/>
      <c r="L1973" s="147"/>
      <c r="M1973" s="152"/>
      <c r="T1973" s="153"/>
      <c r="AT1973" s="149" t="s">
        <v>179</v>
      </c>
      <c r="AU1973" s="149" t="s">
        <v>89</v>
      </c>
      <c r="AV1973" s="12" t="s">
        <v>83</v>
      </c>
      <c r="AW1973" s="12" t="s">
        <v>39</v>
      </c>
      <c r="AX1973" s="12" t="s">
        <v>78</v>
      </c>
      <c r="AY1973" s="149" t="s">
        <v>169</v>
      </c>
    </row>
    <row r="1974" spans="2:65" s="13" customFormat="1" ht="12">
      <c r="B1974" s="154"/>
      <c r="D1974" s="148" t="s">
        <v>179</v>
      </c>
      <c r="E1974" s="155" t="s">
        <v>34</v>
      </c>
      <c r="F1974" s="156" t="s">
        <v>2579</v>
      </c>
      <c r="H1974" s="157">
        <v>19.5</v>
      </c>
      <c r="I1974" s="158"/>
      <c r="L1974" s="154"/>
      <c r="M1974" s="159"/>
      <c r="T1974" s="160"/>
      <c r="AT1974" s="155" t="s">
        <v>179</v>
      </c>
      <c r="AU1974" s="155" t="s">
        <v>89</v>
      </c>
      <c r="AV1974" s="13" t="s">
        <v>89</v>
      </c>
      <c r="AW1974" s="13" t="s">
        <v>39</v>
      </c>
      <c r="AX1974" s="13" t="s">
        <v>78</v>
      </c>
      <c r="AY1974" s="155" t="s">
        <v>169</v>
      </c>
    </row>
    <row r="1975" spans="2:65" s="14" customFormat="1" ht="12">
      <c r="B1975" s="161"/>
      <c r="D1975" s="148" t="s">
        <v>179</v>
      </c>
      <c r="E1975" s="162" t="s">
        <v>34</v>
      </c>
      <c r="F1975" s="163" t="s">
        <v>195</v>
      </c>
      <c r="H1975" s="164">
        <v>19.5</v>
      </c>
      <c r="I1975" s="165"/>
      <c r="L1975" s="161"/>
      <c r="M1975" s="166"/>
      <c r="T1975" s="167"/>
      <c r="AT1975" s="162" t="s">
        <v>179</v>
      </c>
      <c r="AU1975" s="162" t="s">
        <v>89</v>
      </c>
      <c r="AV1975" s="14" t="s">
        <v>177</v>
      </c>
      <c r="AW1975" s="14" t="s">
        <v>39</v>
      </c>
      <c r="AX1975" s="14" t="s">
        <v>83</v>
      </c>
      <c r="AY1975" s="162" t="s">
        <v>169</v>
      </c>
    </row>
    <row r="1976" spans="2:65" s="1" customFormat="1" ht="16.5" customHeight="1">
      <c r="B1976" s="35"/>
      <c r="C1976" s="134" t="s">
        <v>2580</v>
      </c>
      <c r="D1976" s="134" t="s">
        <v>172</v>
      </c>
      <c r="E1976" s="135" t="s">
        <v>2581</v>
      </c>
      <c r="F1976" s="136" t="s">
        <v>2582</v>
      </c>
      <c r="G1976" s="137" t="s">
        <v>175</v>
      </c>
      <c r="H1976" s="138">
        <v>4.9000000000000004</v>
      </c>
      <c r="I1976" s="139"/>
      <c r="J1976" s="140">
        <f>ROUND(I1976*H1976,2)</f>
        <v>0</v>
      </c>
      <c r="K1976" s="136" t="s">
        <v>2542</v>
      </c>
      <c r="L1976" s="35"/>
      <c r="M1976" s="141" t="s">
        <v>34</v>
      </c>
      <c r="N1976" s="142" t="s">
        <v>49</v>
      </c>
      <c r="P1976" s="143">
        <f>O1976*H1976</f>
        <v>0</v>
      </c>
      <c r="Q1976" s="143">
        <v>0</v>
      </c>
      <c r="R1976" s="143">
        <f>Q1976*H1976</f>
        <v>0</v>
      </c>
      <c r="S1976" s="143">
        <v>0</v>
      </c>
      <c r="T1976" s="144">
        <f>S1976*H1976</f>
        <v>0</v>
      </c>
      <c r="AR1976" s="145" t="s">
        <v>270</v>
      </c>
      <c r="AT1976" s="145" t="s">
        <v>172</v>
      </c>
      <c r="AU1976" s="145" t="s">
        <v>89</v>
      </c>
      <c r="AY1976" s="19" t="s">
        <v>169</v>
      </c>
      <c r="BE1976" s="146">
        <f>IF(N1976="základní",J1976,0)</f>
        <v>0</v>
      </c>
      <c r="BF1976" s="146">
        <f>IF(N1976="snížená",J1976,0)</f>
        <v>0</v>
      </c>
      <c r="BG1976" s="146">
        <f>IF(N1976="zákl. přenesená",J1976,0)</f>
        <v>0</v>
      </c>
      <c r="BH1976" s="146">
        <f>IF(N1976="sníž. přenesená",J1976,0)</f>
        <v>0</v>
      </c>
      <c r="BI1976" s="146">
        <f>IF(N1976="nulová",J1976,0)</f>
        <v>0</v>
      </c>
      <c r="BJ1976" s="19" t="s">
        <v>83</v>
      </c>
      <c r="BK1976" s="146">
        <f>ROUND(I1976*H1976,2)</f>
        <v>0</v>
      </c>
      <c r="BL1976" s="19" t="s">
        <v>270</v>
      </c>
      <c r="BM1976" s="145" t="s">
        <v>2583</v>
      </c>
    </row>
    <row r="1977" spans="2:65" s="12" customFormat="1" ht="12">
      <c r="B1977" s="147"/>
      <c r="D1977" s="148" t="s">
        <v>179</v>
      </c>
      <c r="E1977" s="149" t="s">
        <v>34</v>
      </c>
      <c r="F1977" s="150" t="s">
        <v>2584</v>
      </c>
      <c r="H1977" s="149" t="s">
        <v>34</v>
      </c>
      <c r="I1977" s="151"/>
      <c r="L1977" s="147"/>
      <c r="M1977" s="152"/>
      <c r="T1977" s="153"/>
      <c r="AT1977" s="149" t="s">
        <v>179</v>
      </c>
      <c r="AU1977" s="149" t="s">
        <v>89</v>
      </c>
      <c r="AV1977" s="12" t="s">
        <v>83</v>
      </c>
      <c r="AW1977" s="12" t="s">
        <v>39</v>
      </c>
      <c r="AX1977" s="12" t="s">
        <v>78</v>
      </c>
      <c r="AY1977" s="149" t="s">
        <v>169</v>
      </c>
    </row>
    <row r="1978" spans="2:65" s="13" customFormat="1" ht="12">
      <c r="B1978" s="154"/>
      <c r="D1978" s="148" t="s">
        <v>179</v>
      </c>
      <c r="E1978" s="155" t="s">
        <v>34</v>
      </c>
      <c r="F1978" s="156" t="s">
        <v>2585</v>
      </c>
      <c r="H1978" s="157">
        <v>4.9000000000000004</v>
      </c>
      <c r="I1978" s="158"/>
      <c r="L1978" s="154"/>
      <c r="M1978" s="159"/>
      <c r="T1978" s="160"/>
      <c r="AT1978" s="155" t="s">
        <v>179</v>
      </c>
      <c r="AU1978" s="155" t="s">
        <v>89</v>
      </c>
      <c r="AV1978" s="13" t="s">
        <v>89</v>
      </c>
      <c r="AW1978" s="13" t="s">
        <v>39</v>
      </c>
      <c r="AX1978" s="13" t="s">
        <v>83</v>
      </c>
      <c r="AY1978" s="155" t="s">
        <v>169</v>
      </c>
    </row>
    <row r="1979" spans="2:65" s="1" customFormat="1" ht="16.5" customHeight="1">
      <c r="B1979" s="35"/>
      <c r="C1979" s="134" t="s">
        <v>2586</v>
      </c>
      <c r="D1979" s="134" t="s">
        <v>172</v>
      </c>
      <c r="E1979" s="135" t="s">
        <v>2587</v>
      </c>
      <c r="F1979" s="136" t="s">
        <v>2588</v>
      </c>
      <c r="G1979" s="137" t="s">
        <v>434</v>
      </c>
      <c r="H1979" s="138">
        <v>2.94</v>
      </c>
      <c r="I1979" s="139"/>
      <c r="J1979" s="140">
        <f>ROUND(I1979*H1979,2)</f>
        <v>0</v>
      </c>
      <c r="K1979" s="136" t="s">
        <v>2542</v>
      </c>
      <c r="L1979" s="35"/>
      <c r="M1979" s="141" t="s">
        <v>34</v>
      </c>
      <c r="N1979" s="142" t="s">
        <v>49</v>
      </c>
      <c r="P1979" s="143">
        <f>O1979*H1979</f>
        <v>0</v>
      </c>
      <c r="Q1979" s="143">
        <v>0</v>
      </c>
      <c r="R1979" s="143">
        <f>Q1979*H1979</f>
        <v>0</v>
      </c>
      <c r="S1979" s="143">
        <v>0</v>
      </c>
      <c r="T1979" s="144">
        <f>S1979*H1979</f>
        <v>0</v>
      </c>
      <c r="AR1979" s="145" t="s">
        <v>270</v>
      </c>
      <c r="AT1979" s="145" t="s">
        <v>172</v>
      </c>
      <c r="AU1979" s="145" t="s">
        <v>89</v>
      </c>
      <c r="AY1979" s="19" t="s">
        <v>169</v>
      </c>
      <c r="BE1979" s="146">
        <f>IF(N1979="základní",J1979,0)</f>
        <v>0</v>
      </c>
      <c r="BF1979" s="146">
        <f>IF(N1979="snížená",J1979,0)</f>
        <v>0</v>
      </c>
      <c r="BG1979" s="146">
        <f>IF(N1979="zákl. přenesená",J1979,0)</f>
        <v>0</v>
      </c>
      <c r="BH1979" s="146">
        <f>IF(N1979="sníž. přenesená",J1979,0)</f>
        <v>0</v>
      </c>
      <c r="BI1979" s="146">
        <f>IF(N1979="nulová",J1979,0)</f>
        <v>0</v>
      </c>
      <c r="BJ1979" s="19" t="s">
        <v>83</v>
      </c>
      <c r="BK1979" s="146">
        <f>ROUND(I1979*H1979,2)</f>
        <v>0</v>
      </c>
      <c r="BL1979" s="19" t="s">
        <v>270</v>
      </c>
      <c r="BM1979" s="145" t="s">
        <v>2589</v>
      </c>
    </row>
    <row r="1980" spans="2:65" s="12" customFormat="1" ht="12">
      <c r="B1980" s="147"/>
      <c r="D1980" s="148" t="s">
        <v>179</v>
      </c>
      <c r="E1980" s="149" t="s">
        <v>34</v>
      </c>
      <c r="F1980" s="150" t="s">
        <v>2590</v>
      </c>
      <c r="H1980" s="149" t="s">
        <v>34</v>
      </c>
      <c r="I1980" s="151"/>
      <c r="L1980" s="147"/>
      <c r="M1980" s="152"/>
      <c r="T1980" s="153"/>
      <c r="AT1980" s="149" t="s">
        <v>179</v>
      </c>
      <c r="AU1980" s="149" t="s">
        <v>89</v>
      </c>
      <c r="AV1980" s="12" t="s">
        <v>83</v>
      </c>
      <c r="AW1980" s="12" t="s">
        <v>39</v>
      </c>
      <c r="AX1980" s="12" t="s">
        <v>78</v>
      </c>
      <c r="AY1980" s="149" t="s">
        <v>169</v>
      </c>
    </row>
    <row r="1981" spans="2:65" s="13" customFormat="1" ht="12">
      <c r="B1981" s="154"/>
      <c r="D1981" s="148" t="s">
        <v>179</v>
      </c>
      <c r="E1981" s="155" t="s">
        <v>34</v>
      </c>
      <c r="F1981" s="156" t="s">
        <v>2591</v>
      </c>
      <c r="H1981" s="157">
        <v>2.94</v>
      </c>
      <c r="I1981" s="158"/>
      <c r="L1981" s="154"/>
      <c r="M1981" s="159"/>
      <c r="T1981" s="160"/>
      <c r="AT1981" s="155" t="s">
        <v>179</v>
      </c>
      <c r="AU1981" s="155" t="s">
        <v>89</v>
      </c>
      <c r="AV1981" s="13" t="s">
        <v>89</v>
      </c>
      <c r="AW1981" s="13" t="s">
        <v>39</v>
      </c>
      <c r="AX1981" s="13" t="s">
        <v>83</v>
      </c>
      <c r="AY1981" s="155" t="s">
        <v>169</v>
      </c>
    </row>
    <row r="1982" spans="2:65" s="1" customFormat="1" ht="16.5" customHeight="1">
      <c r="B1982" s="35"/>
      <c r="C1982" s="134" t="s">
        <v>2592</v>
      </c>
      <c r="D1982" s="134" t="s">
        <v>172</v>
      </c>
      <c r="E1982" s="135" t="s">
        <v>2593</v>
      </c>
      <c r="F1982" s="136" t="s">
        <v>2594</v>
      </c>
      <c r="G1982" s="137" t="s">
        <v>434</v>
      </c>
      <c r="H1982" s="138">
        <v>14.79</v>
      </c>
      <c r="I1982" s="139"/>
      <c r="J1982" s="140">
        <f>ROUND(I1982*H1982,2)</f>
        <v>0</v>
      </c>
      <c r="K1982" s="136" t="s">
        <v>2542</v>
      </c>
      <c r="L1982" s="35"/>
      <c r="M1982" s="141" t="s">
        <v>34</v>
      </c>
      <c r="N1982" s="142" t="s">
        <v>49</v>
      </c>
      <c r="P1982" s="143">
        <f>O1982*H1982</f>
        <v>0</v>
      </c>
      <c r="Q1982" s="143">
        <v>0</v>
      </c>
      <c r="R1982" s="143">
        <f>Q1982*H1982</f>
        <v>0</v>
      </c>
      <c r="S1982" s="143">
        <v>0</v>
      </c>
      <c r="T1982" s="144">
        <f>S1982*H1982</f>
        <v>0</v>
      </c>
      <c r="AR1982" s="145" t="s">
        <v>270</v>
      </c>
      <c r="AT1982" s="145" t="s">
        <v>172</v>
      </c>
      <c r="AU1982" s="145" t="s">
        <v>89</v>
      </c>
      <c r="AY1982" s="19" t="s">
        <v>169</v>
      </c>
      <c r="BE1982" s="146">
        <f>IF(N1982="základní",J1982,0)</f>
        <v>0</v>
      </c>
      <c r="BF1982" s="146">
        <f>IF(N1982="snížená",J1982,0)</f>
        <v>0</v>
      </c>
      <c r="BG1982" s="146">
        <f>IF(N1982="zákl. přenesená",J1982,0)</f>
        <v>0</v>
      </c>
      <c r="BH1982" s="146">
        <f>IF(N1982="sníž. přenesená",J1982,0)</f>
        <v>0</v>
      </c>
      <c r="BI1982" s="146">
        <f>IF(N1982="nulová",J1982,0)</f>
        <v>0</v>
      </c>
      <c r="BJ1982" s="19" t="s">
        <v>83</v>
      </c>
      <c r="BK1982" s="146">
        <f>ROUND(I1982*H1982,2)</f>
        <v>0</v>
      </c>
      <c r="BL1982" s="19" t="s">
        <v>270</v>
      </c>
      <c r="BM1982" s="145" t="s">
        <v>2595</v>
      </c>
    </row>
    <row r="1983" spans="2:65" s="13" customFormat="1" ht="12">
      <c r="B1983" s="154"/>
      <c r="D1983" s="148" t="s">
        <v>179</v>
      </c>
      <c r="E1983" s="155" t="s">
        <v>34</v>
      </c>
      <c r="F1983" s="156" t="s">
        <v>2596</v>
      </c>
      <c r="H1983" s="157">
        <v>14.79</v>
      </c>
      <c r="I1983" s="158"/>
      <c r="L1983" s="154"/>
      <c r="M1983" s="159"/>
      <c r="T1983" s="160"/>
      <c r="AT1983" s="155" t="s">
        <v>179</v>
      </c>
      <c r="AU1983" s="155" t="s">
        <v>89</v>
      </c>
      <c r="AV1983" s="13" t="s">
        <v>89</v>
      </c>
      <c r="AW1983" s="13" t="s">
        <v>39</v>
      </c>
      <c r="AX1983" s="13" t="s">
        <v>78</v>
      </c>
      <c r="AY1983" s="155" t="s">
        <v>169</v>
      </c>
    </row>
    <row r="1984" spans="2:65" s="14" customFormat="1" ht="12">
      <c r="B1984" s="161"/>
      <c r="D1984" s="148" t="s">
        <v>179</v>
      </c>
      <c r="E1984" s="162" t="s">
        <v>34</v>
      </c>
      <c r="F1984" s="163" t="s">
        <v>195</v>
      </c>
      <c r="H1984" s="164">
        <v>14.79</v>
      </c>
      <c r="I1984" s="165"/>
      <c r="L1984" s="161"/>
      <c r="M1984" s="166"/>
      <c r="T1984" s="167"/>
      <c r="AT1984" s="162" t="s">
        <v>179</v>
      </c>
      <c r="AU1984" s="162" t="s">
        <v>89</v>
      </c>
      <c r="AV1984" s="14" t="s">
        <v>177</v>
      </c>
      <c r="AW1984" s="14" t="s">
        <v>39</v>
      </c>
      <c r="AX1984" s="14" t="s">
        <v>83</v>
      </c>
      <c r="AY1984" s="162" t="s">
        <v>169</v>
      </c>
    </row>
    <row r="1985" spans="2:65" s="1" customFormat="1" ht="16.5" customHeight="1">
      <c r="B1985" s="35"/>
      <c r="C1985" s="134" t="s">
        <v>2597</v>
      </c>
      <c r="D1985" s="134" t="s">
        <v>172</v>
      </c>
      <c r="E1985" s="135" t="s">
        <v>2598</v>
      </c>
      <c r="F1985" s="136" t="s">
        <v>2599</v>
      </c>
      <c r="G1985" s="137" t="s">
        <v>175</v>
      </c>
      <c r="H1985" s="138">
        <v>5.6</v>
      </c>
      <c r="I1985" s="139"/>
      <c r="J1985" s="140">
        <f>ROUND(I1985*H1985,2)</f>
        <v>0</v>
      </c>
      <c r="K1985" s="136" t="s">
        <v>2542</v>
      </c>
      <c r="L1985" s="35"/>
      <c r="M1985" s="141" t="s">
        <v>34</v>
      </c>
      <c r="N1985" s="142" t="s">
        <v>49</v>
      </c>
      <c r="P1985" s="143">
        <f>O1985*H1985</f>
        <v>0</v>
      </c>
      <c r="Q1985" s="143">
        <v>0</v>
      </c>
      <c r="R1985" s="143">
        <f>Q1985*H1985</f>
        <v>0</v>
      </c>
      <c r="S1985" s="143">
        <v>0</v>
      </c>
      <c r="T1985" s="144">
        <f>S1985*H1985</f>
        <v>0</v>
      </c>
      <c r="AR1985" s="145" t="s">
        <v>270</v>
      </c>
      <c r="AT1985" s="145" t="s">
        <v>172</v>
      </c>
      <c r="AU1985" s="145" t="s">
        <v>89</v>
      </c>
      <c r="AY1985" s="19" t="s">
        <v>169</v>
      </c>
      <c r="BE1985" s="146">
        <f>IF(N1985="základní",J1985,0)</f>
        <v>0</v>
      </c>
      <c r="BF1985" s="146">
        <f>IF(N1985="snížená",J1985,0)</f>
        <v>0</v>
      </c>
      <c r="BG1985" s="146">
        <f>IF(N1985="zákl. přenesená",J1985,0)</f>
        <v>0</v>
      </c>
      <c r="BH1985" s="146">
        <f>IF(N1985="sníž. přenesená",J1985,0)</f>
        <v>0</v>
      </c>
      <c r="BI1985" s="146">
        <f>IF(N1985="nulová",J1985,0)</f>
        <v>0</v>
      </c>
      <c r="BJ1985" s="19" t="s">
        <v>83</v>
      </c>
      <c r="BK1985" s="146">
        <f>ROUND(I1985*H1985,2)</f>
        <v>0</v>
      </c>
      <c r="BL1985" s="19" t="s">
        <v>270</v>
      </c>
      <c r="BM1985" s="145" t="s">
        <v>2600</v>
      </c>
    </row>
    <row r="1986" spans="2:65" s="12" customFormat="1" ht="12">
      <c r="B1986" s="147"/>
      <c r="D1986" s="148" t="s">
        <v>179</v>
      </c>
      <c r="E1986" s="149" t="s">
        <v>34</v>
      </c>
      <c r="F1986" s="150" t="s">
        <v>2601</v>
      </c>
      <c r="H1986" s="149" t="s">
        <v>34</v>
      </c>
      <c r="I1986" s="151"/>
      <c r="L1986" s="147"/>
      <c r="M1986" s="152"/>
      <c r="T1986" s="153"/>
      <c r="AT1986" s="149" t="s">
        <v>179</v>
      </c>
      <c r="AU1986" s="149" t="s">
        <v>89</v>
      </c>
      <c r="AV1986" s="12" t="s">
        <v>83</v>
      </c>
      <c r="AW1986" s="12" t="s">
        <v>39</v>
      </c>
      <c r="AX1986" s="12" t="s">
        <v>78</v>
      </c>
      <c r="AY1986" s="149" t="s">
        <v>169</v>
      </c>
    </row>
    <row r="1987" spans="2:65" s="13" customFormat="1" ht="12">
      <c r="B1987" s="154"/>
      <c r="D1987" s="148" t="s">
        <v>179</v>
      </c>
      <c r="E1987" s="155" t="s">
        <v>34</v>
      </c>
      <c r="F1987" s="156" t="s">
        <v>2602</v>
      </c>
      <c r="H1987" s="157">
        <v>5.6</v>
      </c>
      <c r="I1987" s="158"/>
      <c r="L1987" s="154"/>
      <c r="M1987" s="159"/>
      <c r="T1987" s="160"/>
      <c r="AT1987" s="155" t="s">
        <v>179</v>
      </c>
      <c r="AU1987" s="155" t="s">
        <v>89</v>
      </c>
      <c r="AV1987" s="13" t="s">
        <v>89</v>
      </c>
      <c r="AW1987" s="13" t="s">
        <v>39</v>
      </c>
      <c r="AX1987" s="13" t="s">
        <v>78</v>
      </c>
      <c r="AY1987" s="155" t="s">
        <v>169</v>
      </c>
    </row>
    <row r="1988" spans="2:65" s="14" customFormat="1" ht="12">
      <c r="B1988" s="161"/>
      <c r="D1988" s="148" t="s">
        <v>179</v>
      </c>
      <c r="E1988" s="162" t="s">
        <v>34</v>
      </c>
      <c r="F1988" s="163" t="s">
        <v>195</v>
      </c>
      <c r="H1988" s="164">
        <v>5.6</v>
      </c>
      <c r="I1988" s="165"/>
      <c r="L1988" s="161"/>
      <c r="M1988" s="166"/>
      <c r="T1988" s="167"/>
      <c r="AT1988" s="162" t="s">
        <v>179</v>
      </c>
      <c r="AU1988" s="162" t="s">
        <v>89</v>
      </c>
      <c r="AV1988" s="14" t="s">
        <v>177</v>
      </c>
      <c r="AW1988" s="14" t="s">
        <v>39</v>
      </c>
      <c r="AX1988" s="14" t="s">
        <v>83</v>
      </c>
      <c r="AY1988" s="162" t="s">
        <v>169</v>
      </c>
    </row>
    <row r="1989" spans="2:65" s="1" customFormat="1" ht="16.5" customHeight="1">
      <c r="B1989" s="35"/>
      <c r="C1989" s="134" t="s">
        <v>2603</v>
      </c>
      <c r="D1989" s="134" t="s">
        <v>172</v>
      </c>
      <c r="E1989" s="135" t="s">
        <v>2604</v>
      </c>
      <c r="F1989" s="136" t="s">
        <v>2605</v>
      </c>
      <c r="G1989" s="137" t="s">
        <v>434</v>
      </c>
      <c r="H1989" s="138">
        <v>12.7</v>
      </c>
      <c r="I1989" s="139"/>
      <c r="J1989" s="140">
        <f>ROUND(I1989*H1989,2)</f>
        <v>0</v>
      </c>
      <c r="K1989" s="136" t="s">
        <v>2542</v>
      </c>
      <c r="L1989" s="35"/>
      <c r="M1989" s="141" t="s">
        <v>34</v>
      </c>
      <c r="N1989" s="142" t="s">
        <v>49</v>
      </c>
      <c r="P1989" s="143">
        <f>O1989*H1989</f>
        <v>0</v>
      </c>
      <c r="Q1989" s="143">
        <v>0</v>
      </c>
      <c r="R1989" s="143">
        <f>Q1989*H1989</f>
        <v>0</v>
      </c>
      <c r="S1989" s="143">
        <v>0</v>
      </c>
      <c r="T1989" s="144">
        <f>S1989*H1989</f>
        <v>0</v>
      </c>
      <c r="AR1989" s="145" t="s">
        <v>270</v>
      </c>
      <c r="AT1989" s="145" t="s">
        <v>172</v>
      </c>
      <c r="AU1989" s="145" t="s">
        <v>89</v>
      </c>
      <c r="AY1989" s="19" t="s">
        <v>169</v>
      </c>
      <c r="BE1989" s="146">
        <f>IF(N1989="základní",J1989,0)</f>
        <v>0</v>
      </c>
      <c r="BF1989" s="146">
        <f>IF(N1989="snížená",J1989,0)</f>
        <v>0</v>
      </c>
      <c r="BG1989" s="146">
        <f>IF(N1989="zákl. přenesená",J1989,0)</f>
        <v>0</v>
      </c>
      <c r="BH1989" s="146">
        <f>IF(N1989="sníž. přenesená",J1989,0)</f>
        <v>0</v>
      </c>
      <c r="BI1989" s="146">
        <f>IF(N1989="nulová",J1989,0)</f>
        <v>0</v>
      </c>
      <c r="BJ1989" s="19" t="s">
        <v>83</v>
      </c>
      <c r="BK1989" s="146">
        <f>ROUND(I1989*H1989,2)</f>
        <v>0</v>
      </c>
      <c r="BL1989" s="19" t="s">
        <v>270</v>
      </c>
      <c r="BM1989" s="145" t="s">
        <v>2606</v>
      </c>
    </row>
    <row r="1990" spans="2:65" s="12" customFormat="1" ht="12">
      <c r="B1990" s="147"/>
      <c r="D1990" s="148" t="s">
        <v>179</v>
      </c>
      <c r="E1990" s="149" t="s">
        <v>34</v>
      </c>
      <c r="F1990" s="150" t="s">
        <v>2607</v>
      </c>
      <c r="H1990" s="149" t="s">
        <v>34</v>
      </c>
      <c r="I1990" s="151"/>
      <c r="L1990" s="147"/>
      <c r="M1990" s="152"/>
      <c r="T1990" s="153"/>
      <c r="AT1990" s="149" t="s">
        <v>179</v>
      </c>
      <c r="AU1990" s="149" t="s">
        <v>89</v>
      </c>
      <c r="AV1990" s="12" t="s">
        <v>83</v>
      </c>
      <c r="AW1990" s="12" t="s">
        <v>39</v>
      </c>
      <c r="AX1990" s="12" t="s">
        <v>78</v>
      </c>
      <c r="AY1990" s="149" t="s">
        <v>169</v>
      </c>
    </row>
    <row r="1991" spans="2:65" s="13" customFormat="1" ht="12">
      <c r="B1991" s="154"/>
      <c r="D1991" s="148" t="s">
        <v>179</v>
      </c>
      <c r="E1991" s="155" t="s">
        <v>34</v>
      </c>
      <c r="F1991" s="156" t="s">
        <v>2608</v>
      </c>
      <c r="H1991" s="157">
        <v>12.7</v>
      </c>
      <c r="I1991" s="158"/>
      <c r="L1991" s="154"/>
      <c r="M1991" s="159"/>
      <c r="T1991" s="160"/>
      <c r="AT1991" s="155" t="s">
        <v>179</v>
      </c>
      <c r="AU1991" s="155" t="s">
        <v>89</v>
      </c>
      <c r="AV1991" s="13" t="s">
        <v>89</v>
      </c>
      <c r="AW1991" s="13" t="s">
        <v>39</v>
      </c>
      <c r="AX1991" s="13" t="s">
        <v>83</v>
      </c>
      <c r="AY1991" s="155" t="s">
        <v>169</v>
      </c>
    </row>
    <row r="1992" spans="2:65" s="1" customFormat="1" ht="16.5" customHeight="1">
      <c r="B1992" s="35"/>
      <c r="C1992" s="134" t="s">
        <v>2609</v>
      </c>
      <c r="D1992" s="134" t="s">
        <v>172</v>
      </c>
      <c r="E1992" s="135" t="s">
        <v>2610</v>
      </c>
      <c r="F1992" s="136" t="s">
        <v>2611</v>
      </c>
      <c r="G1992" s="137" t="s">
        <v>620</v>
      </c>
      <c r="H1992" s="138">
        <v>1</v>
      </c>
      <c r="I1992" s="139"/>
      <c r="J1992" s="140">
        <f>ROUND(I1992*H1992,2)</f>
        <v>0</v>
      </c>
      <c r="K1992" s="136" t="s">
        <v>2542</v>
      </c>
      <c r="L1992" s="35"/>
      <c r="M1992" s="141" t="s">
        <v>34</v>
      </c>
      <c r="N1992" s="142" t="s">
        <v>49</v>
      </c>
      <c r="P1992" s="143">
        <f>O1992*H1992</f>
        <v>0</v>
      </c>
      <c r="Q1992" s="143">
        <v>0</v>
      </c>
      <c r="R1992" s="143">
        <f>Q1992*H1992</f>
        <v>0</v>
      </c>
      <c r="S1992" s="143">
        <v>0</v>
      </c>
      <c r="T1992" s="144">
        <f>S1992*H1992</f>
        <v>0</v>
      </c>
      <c r="AR1992" s="145" t="s">
        <v>270</v>
      </c>
      <c r="AT1992" s="145" t="s">
        <v>172</v>
      </c>
      <c r="AU1992" s="145" t="s">
        <v>89</v>
      </c>
      <c r="AY1992" s="19" t="s">
        <v>169</v>
      </c>
      <c r="BE1992" s="146">
        <f>IF(N1992="základní",J1992,0)</f>
        <v>0</v>
      </c>
      <c r="BF1992" s="146">
        <f>IF(N1992="snížená",J1992,0)</f>
        <v>0</v>
      </c>
      <c r="BG1992" s="146">
        <f>IF(N1992="zákl. přenesená",J1992,0)</f>
        <v>0</v>
      </c>
      <c r="BH1992" s="146">
        <f>IF(N1992="sníž. přenesená",J1992,0)</f>
        <v>0</v>
      </c>
      <c r="BI1992" s="146">
        <f>IF(N1992="nulová",J1992,0)</f>
        <v>0</v>
      </c>
      <c r="BJ1992" s="19" t="s">
        <v>83</v>
      </c>
      <c r="BK1992" s="146">
        <f>ROUND(I1992*H1992,2)</f>
        <v>0</v>
      </c>
      <c r="BL1992" s="19" t="s">
        <v>270</v>
      </c>
      <c r="BM1992" s="145" t="s">
        <v>2612</v>
      </c>
    </row>
    <row r="1993" spans="2:65" s="12" customFormat="1" ht="12">
      <c r="B1993" s="147"/>
      <c r="D1993" s="148" t="s">
        <v>179</v>
      </c>
      <c r="E1993" s="149" t="s">
        <v>34</v>
      </c>
      <c r="F1993" s="150" t="s">
        <v>2613</v>
      </c>
      <c r="H1993" s="149" t="s">
        <v>34</v>
      </c>
      <c r="I1993" s="151"/>
      <c r="L1993" s="147"/>
      <c r="M1993" s="152"/>
      <c r="T1993" s="153"/>
      <c r="AT1993" s="149" t="s">
        <v>179</v>
      </c>
      <c r="AU1993" s="149" t="s">
        <v>89</v>
      </c>
      <c r="AV1993" s="12" t="s">
        <v>83</v>
      </c>
      <c r="AW1993" s="12" t="s">
        <v>39</v>
      </c>
      <c r="AX1993" s="12" t="s">
        <v>78</v>
      </c>
      <c r="AY1993" s="149" t="s">
        <v>169</v>
      </c>
    </row>
    <row r="1994" spans="2:65" s="13" customFormat="1" ht="12">
      <c r="B1994" s="154"/>
      <c r="D1994" s="148" t="s">
        <v>179</v>
      </c>
      <c r="E1994" s="155" t="s">
        <v>34</v>
      </c>
      <c r="F1994" s="156" t="s">
        <v>83</v>
      </c>
      <c r="H1994" s="157">
        <v>1</v>
      </c>
      <c r="I1994" s="158"/>
      <c r="L1994" s="154"/>
      <c r="M1994" s="159"/>
      <c r="T1994" s="160"/>
      <c r="AT1994" s="155" t="s">
        <v>179</v>
      </c>
      <c r="AU1994" s="155" t="s">
        <v>89</v>
      </c>
      <c r="AV1994" s="13" t="s">
        <v>89</v>
      </c>
      <c r="AW1994" s="13" t="s">
        <v>39</v>
      </c>
      <c r="AX1994" s="13" t="s">
        <v>83</v>
      </c>
      <c r="AY1994" s="155" t="s">
        <v>169</v>
      </c>
    </row>
    <row r="1995" spans="2:65" s="1" customFormat="1" ht="16.5" customHeight="1">
      <c r="B1995" s="35"/>
      <c r="C1995" s="134" t="s">
        <v>2614</v>
      </c>
      <c r="D1995" s="134" t="s">
        <v>172</v>
      </c>
      <c r="E1995" s="135" t="s">
        <v>2615</v>
      </c>
      <c r="F1995" s="136" t="s">
        <v>2616</v>
      </c>
      <c r="G1995" s="137" t="s">
        <v>620</v>
      </c>
      <c r="H1995" s="138">
        <v>1</v>
      </c>
      <c r="I1995" s="139"/>
      <c r="J1995" s="140">
        <f>ROUND(I1995*H1995,2)</f>
        <v>0</v>
      </c>
      <c r="K1995" s="136" t="s">
        <v>2542</v>
      </c>
      <c r="L1995" s="35"/>
      <c r="M1995" s="141" t="s">
        <v>34</v>
      </c>
      <c r="N1995" s="142" t="s">
        <v>49</v>
      </c>
      <c r="P1995" s="143">
        <f>O1995*H1995</f>
        <v>0</v>
      </c>
      <c r="Q1995" s="143">
        <v>0</v>
      </c>
      <c r="R1995" s="143">
        <f>Q1995*H1995</f>
        <v>0</v>
      </c>
      <c r="S1995" s="143">
        <v>0</v>
      </c>
      <c r="T1995" s="144">
        <f>S1995*H1995</f>
        <v>0</v>
      </c>
      <c r="AR1995" s="145" t="s">
        <v>270</v>
      </c>
      <c r="AT1995" s="145" t="s">
        <v>172</v>
      </c>
      <c r="AU1995" s="145" t="s">
        <v>89</v>
      </c>
      <c r="AY1995" s="19" t="s">
        <v>169</v>
      </c>
      <c r="BE1995" s="146">
        <f>IF(N1995="základní",J1995,0)</f>
        <v>0</v>
      </c>
      <c r="BF1995" s="146">
        <f>IF(N1995="snížená",J1995,0)</f>
        <v>0</v>
      </c>
      <c r="BG1995" s="146">
        <f>IF(N1995="zákl. přenesená",J1995,0)</f>
        <v>0</v>
      </c>
      <c r="BH1995" s="146">
        <f>IF(N1995="sníž. přenesená",J1995,0)</f>
        <v>0</v>
      </c>
      <c r="BI1995" s="146">
        <f>IF(N1995="nulová",J1995,0)</f>
        <v>0</v>
      </c>
      <c r="BJ1995" s="19" t="s">
        <v>83</v>
      </c>
      <c r="BK1995" s="146">
        <f>ROUND(I1995*H1995,2)</f>
        <v>0</v>
      </c>
      <c r="BL1995" s="19" t="s">
        <v>270</v>
      </c>
      <c r="BM1995" s="145" t="s">
        <v>2617</v>
      </c>
    </row>
    <row r="1996" spans="2:65" s="12" customFormat="1" ht="12">
      <c r="B1996" s="147"/>
      <c r="D1996" s="148" t="s">
        <v>179</v>
      </c>
      <c r="E1996" s="149" t="s">
        <v>34</v>
      </c>
      <c r="F1996" s="150" t="s">
        <v>2618</v>
      </c>
      <c r="H1996" s="149" t="s">
        <v>34</v>
      </c>
      <c r="I1996" s="151"/>
      <c r="L1996" s="147"/>
      <c r="M1996" s="152"/>
      <c r="T1996" s="153"/>
      <c r="AT1996" s="149" t="s">
        <v>179</v>
      </c>
      <c r="AU1996" s="149" t="s">
        <v>89</v>
      </c>
      <c r="AV1996" s="12" t="s">
        <v>83</v>
      </c>
      <c r="AW1996" s="12" t="s">
        <v>39</v>
      </c>
      <c r="AX1996" s="12" t="s">
        <v>78</v>
      </c>
      <c r="AY1996" s="149" t="s">
        <v>169</v>
      </c>
    </row>
    <row r="1997" spans="2:65" s="13" customFormat="1" ht="12">
      <c r="B1997" s="154"/>
      <c r="D1997" s="148" t="s">
        <v>179</v>
      </c>
      <c r="E1997" s="155" t="s">
        <v>34</v>
      </c>
      <c r="F1997" s="156" t="s">
        <v>83</v>
      </c>
      <c r="H1997" s="157">
        <v>1</v>
      </c>
      <c r="I1997" s="158"/>
      <c r="L1997" s="154"/>
      <c r="M1997" s="159"/>
      <c r="T1997" s="160"/>
      <c r="AT1997" s="155" t="s">
        <v>179</v>
      </c>
      <c r="AU1997" s="155" t="s">
        <v>89</v>
      </c>
      <c r="AV1997" s="13" t="s">
        <v>89</v>
      </c>
      <c r="AW1997" s="13" t="s">
        <v>39</v>
      </c>
      <c r="AX1997" s="13" t="s">
        <v>83</v>
      </c>
      <c r="AY1997" s="155" t="s">
        <v>169</v>
      </c>
    </row>
    <row r="1998" spans="2:65" s="1" customFormat="1" ht="16.5" customHeight="1">
      <c r="B1998" s="35"/>
      <c r="C1998" s="134" t="s">
        <v>2619</v>
      </c>
      <c r="D1998" s="134" t="s">
        <v>172</v>
      </c>
      <c r="E1998" s="135" t="s">
        <v>2620</v>
      </c>
      <c r="F1998" s="136" t="s">
        <v>2621</v>
      </c>
      <c r="G1998" s="137" t="s">
        <v>620</v>
      </c>
      <c r="H1998" s="138">
        <v>1</v>
      </c>
      <c r="I1998" s="139"/>
      <c r="J1998" s="140">
        <f>ROUND(I1998*H1998,2)</f>
        <v>0</v>
      </c>
      <c r="K1998" s="136" t="s">
        <v>2542</v>
      </c>
      <c r="L1998" s="35"/>
      <c r="M1998" s="141" t="s">
        <v>34</v>
      </c>
      <c r="N1998" s="142" t="s">
        <v>49</v>
      </c>
      <c r="P1998" s="143">
        <f>O1998*H1998</f>
        <v>0</v>
      </c>
      <c r="Q1998" s="143">
        <v>0</v>
      </c>
      <c r="R1998" s="143">
        <f>Q1998*H1998</f>
        <v>0</v>
      </c>
      <c r="S1998" s="143">
        <v>0</v>
      </c>
      <c r="T1998" s="144">
        <f>S1998*H1998</f>
        <v>0</v>
      </c>
      <c r="AR1998" s="145" t="s">
        <v>270</v>
      </c>
      <c r="AT1998" s="145" t="s">
        <v>172</v>
      </c>
      <c r="AU1998" s="145" t="s">
        <v>89</v>
      </c>
      <c r="AY1998" s="19" t="s">
        <v>169</v>
      </c>
      <c r="BE1998" s="146">
        <f>IF(N1998="základní",J1998,0)</f>
        <v>0</v>
      </c>
      <c r="BF1998" s="146">
        <f>IF(N1998="snížená",J1998,0)</f>
        <v>0</v>
      </c>
      <c r="BG1998" s="146">
        <f>IF(N1998="zákl. přenesená",J1998,0)</f>
        <v>0</v>
      </c>
      <c r="BH1998" s="146">
        <f>IF(N1998="sníž. přenesená",J1998,0)</f>
        <v>0</v>
      </c>
      <c r="BI1998" s="146">
        <f>IF(N1998="nulová",J1998,0)</f>
        <v>0</v>
      </c>
      <c r="BJ1998" s="19" t="s">
        <v>83</v>
      </c>
      <c r="BK1998" s="146">
        <f>ROUND(I1998*H1998,2)</f>
        <v>0</v>
      </c>
      <c r="BL1998" s="19" t="s">
        <v>270</v>
      </c>
      <c r="BM1998" s="145" t="s">
        <v>2622</v>
      </c>
    </row>
    <row r="1999" spans="2:65" s="12" customFormat="1" ht="12">
      <c r="B1999" s="147"/>
      <c r="D1999" s="148" t="s">
        <v>179</v>
      </c>
      <c r="E1999" s="149" t="s">
        <v>34</v>
      </c>
      <c r="F1999" s="150" t="s">
        <v>2623</v>
      </c>
      <c r="H1999" s="149" t="s">
        <v>34</v>
      </c>
      <c r="I1999" s="151"/>
      <c r="L1999" s="147"/>
      <c r="M1999" s="152"/>
      <c r="T1999" s="153"/>
      <c r="AT1999" s="149" t="s">
        <v>179</v>
      </c>
      <c r="AU1999" s="149" t="s">
        <v>89</v>
      </c>
      <c r="AV1999" s="12" t="s">
        <v>83</v>
      </c>
      <c r="AW1999" s="12" t="s">
        <v>39</v>
      </c>
      <c r="AX1999" s="12" t="s">
        <v>78</v>
      </c>
      <c r="AY1999" s="149" t="s">
        <v>169</v>
      </c>
    </row>
    <row r="2000" spans="2:65" s="13" customFormat="1" ht="12">
      <c r="B2000" s="154"/>
      <c r="D2000" s="148" t="s">
        <v>179</v>
      </c>
      <c r="E2000" s="155" t="s">
        <v>34</v>
      </c>
      <c r="F2000" s="156" t="s">
        <v>83</v>
      </c>
      <c r="H2000" s="157">
        <v>1</v>
      </c>
      <c r="I2000" s="158"/>
      <c r="L2000" s="154"/>
      <c r="M2000" s="159"/>
      <c r="T2000" s="160"/>
      <c r="AT2000" s="155" t="s">
        <v>179</v>
      </c>
      <c r="AU2000" s="155" t="s">
        <v>89</v>
      </c>
      <c r="AV2000" s="13" t="s">
        <v>89</v>
      </c>
      <c r="AW2000" s="13" t="s">
        <v>39</v>
      </c>
      <c r="AX2000" s="13" t="s">
        <v>83</v>
      </c>
      <c r="AY2000" s="155" t="s">
        <v>169</v>
      </c>
    </row>
    <row r="2001" spans="2:65" s="1" customFormat="1" ht="16.5" customHeight="1">
      <c r="B2001" s="35"/>
      <c r="C2001" s="134" t="s">
        <v>2624</v>
      </c>
      <c r="D2001" s="134" t="s">
        <v>172</v>
      </c>
      <c r="E2001" s="135" t="s">
        <v>2625</v>
      </c>
      <c r="F2001" s="136" t="s">
        <v>2626</v>
      </c>
      <c r="G2001" s="137" t="s">
        <v>175</v>
      </c>
      <c r="H2001" s="138">
        <v>7.8</v>
      </c>
      <c r="I2001" s="139"/>
      <c r="J2001" s="140">
        <f>ROUND(I2001*H2001,2)</f>
        <v>0</v>
      </c>
      <c r="K2001" s="136" t="s">
        <v>1617</v>
      </c>
      <c r="L2001" s="35"/>
      <c r="M2001" s="141" t="s">
        <v>34</v>
      </c>
      <c r="N2001" s="142" t="s">
        <v>49</v>
      </c>
      <c r="P2001" s="143">
        <f>O2001*H2001</f>
        <v>0</v>
      </c>
      <c r="Q2001" s="143">
        <v>0</v>
      </c>
      <c r="R2001" s="143">
        <f>Q2001*H2001</f>
        <v>0</v>
      </c>
      <c r="S2001" s="143">
        <v>0</v>
      </c>
      <c r="T2001" s="144">
        <f>S2001*H2001</f>
        <v>0</v>
      </c>
      <c r="AR2001" s="145" t="s">
        <v>270</v>
      </c>
      <c r="AT2001" s="145" t="s">
        <v>172</v>
      </c>
      <c r="AU2001" s="145" t="s">
        <v>89</v>
      </c>
      <c r="AY2001" s="19" t="s">
        <v>169</v>
      </c>
      <c r="BE2001" s="146">
        <f>IF(N2001="základní",J2001,0)</f>
        <v>0</v>
      </c>
      <c r="BF2001" s="146">
        <f>IF(N2001="snížená",J2001,0)</f>
        <v>0</v>
      </c>
      <c r="BG2001" s="146">
        <f>IF(N2001="zákl. přenesená",J2001,0)</f>
        <v>0</v>
      </c>
      <c r="BH2001" s="146">
        <f>IF(N2001="sníž. přenesená",J2001,0)</f>
        <v>0</v>
      </c>
      <c r="BI2001" s="146">
        <f>IF(N2001="nulová",J2001,0)</f>
        <v>0</v>
      </c>
      <c r="BJ2001" s="19" t="s">
        <v>83</v>
      </c>
      <c r="BK2001" s="146">
        <f>ROUND(I2001*H2001,2)</f>
        <v>0</v>
      </c>
      <c r="BL2001" s="19" t="s">
        <v>270</v>
      </c>
      <c r="BM2001" s="145" t="s">
        <v>2627</v>
      </c>
    </row>
    <row r="2002" spans="2:65" s="12" customFormat="1" ht="12">
      <c r="B2002" s="147"/>
      <c r="D2002" s="148" t="s">
        <v>179</v>
      </c>
      <c r="E2002" s="149" t="s">
        <v>34</v>
      </c>
      <c r="F2002" s="150" t="s">
        <v>2628</v>
      </c>
      <c r="H2002" s="149" t="s">
        <v>34</v>
      </c>
      <c r="I2002" s="151"/>
      <c r="L2002" s="147"/>
      <c r="M2002" s="152"/>
      <c r="T2002" s="153"/>
      <c r="AT2002" s="149" t="s">
        <v>179</v>
      </c>
      <c r="AU2002" s="149" t="s">
        <v>89</v>
      </c>
      <c r="AV2002" s="12" t="s">
        <v>83</v>
      </c>
      <c r="AW2002" s="12" t="s">
        <v>39</v>
      </c>
      <c r="AX2002" s="12" t="s">
        <v>78</v>
      </c>
      <c r="AY2002" s="149" t="s">
        <v>169</v>
      </c>
    </row>
    <row r="2003" spans="2:65" s="12" customFormat="1" ht="12">
      <c r="B2003" s="147"/>
      <c r="D2003" s="148" t="s">
        <v>179</v>
      </c>
      <c r="E2003" s="149" t="s">
        <v>34</v>
      </c>
      <c r="F2003" s="150" t="s">
        <v>2629</v>
      </c>
      <c r="H2003" s="149" t="s">
        <v>34</v>
      </c>
      <c r="I2003" s="151"/>
      <c r="L2003" s="147"/>
      <c r="M2003" s="152"/>
      <c r="T2003" s="153"/>
      <c r="AT2003" s="149" t="s">
        <v>179</v>
      </c>
      <c r="AU2003" s="149" t="s">
        <v>89</v>
      </c>
      <c r="AV2003" s="12" t="s">
        <v>83</v>
      </c>
      <c r="AW2003" s="12" t="s">
        <v>39</v>
      </c>
      <c r="AX2003" s="12" t="s">
        <v>78</v>
      </c>
      <c r="AY2003" s="149" t="s">
        <v>169</v>
      </c>
    </row>
    <row r="2004" spans="2:65" s="13" customFormat="1" ht="12">
      <c r="B2004" s="154"/>
      <c r="D2004" s="148" t="s">
        <v>179</v>
      </c>
      <c r="E2004" s="155" t="s">
        <v>34</v>
      </c>
      <c r="F2004" s="156" t="s">
        <v>2630</v>
      </c>
      <c r="H2004" s="157">
        <v>7.8</v>
      </c>
      <c r="I2004" s="158"/>
      <c r="L2004" s="154"/>
      <c r="M2004" s="159"/>
      <c r="T2004" s="160"/>
      <c r="AT2004" s="155" t="s">
        <v>179</v>
      </c>
      <c r="AU2004" s="155" t="s">
        <v>89</v>
      </c>
      <c r="AV2004" s="13" t="s">
        <v>89</v>
      </c>
      <c r="AW2004" s="13" t="s">
        <v>39</v>
      </c>
      <c r="AX2004" s="13" t="s">
        <v>83</v>
      </c>
      <c r="AY2004" s="155" t="s">
        <v>169</v>
      </c>
    </row>
    <row r="2005" spans="2:65" s="1" customFormat="1" ht="16.5" customHeight="1">
      <c r="B2005" s="35"/>
      <c r="C2005" s="134" t="s">
        <v>2631</v>
      </c>
      <c r="D2005" s="134" t="s">
        <v>172</v>
      </c>
      <c r="E2005" s="135" t="s">
        <v>2632</v>
      </c>
      <c r="F2005" s="136" t="s">
        <v>2633</v>
      </c>
      <c r="G2005" s="137" t="s">
        <v>175</v>
      </c>
      <c r="H2005" s="138">
        <v>9.4</v>
      </c>
      <c r="I2005" s="139"/>
      <c r="J2005" s="140">
        <f>ROUND(I2005*H2005,2)</f>
        <v>0</v>
      </c>
      <c r="K2005" s="136" t="s">
        <v>1617</v>
      </c>
      <c r="L2005" s="35"/>
      <c r="M2005" s="141" t="s">
        <v>34</v>
      </c>
      <c r="N2005" s="142" t="s">
        <v>49</v>
      </c>
      <c r="P2005" s="143">
        <f>O2005*H2005</f>
        <v>0</v>
      </c>
      <c r="Q2005" s="143">
        <v>0</v>
      </c>
      <c r="R2005" s="143">
        <f>Q2005*H2005</f>
        <v>0</v>
      </c>
      <c r="S2005" s="143">
        <v>0</v>
      </c>
      <c r="T2005" s="144">
        <f>S2005*H2005</f>
        <v>0</v>
      </c>
      <c r="AR2005" s="145" t="s">
        <v>270</v>
      </c>
      <c r="AT2005" s="145" t="s">
        <v>172</v>
      </c>
      <c r="AU2005" s="145" t="s">
        <v>89</v>
      </c>
      <c r="AY2005" s="19" t="s">
        <v>169</v>
      </c>
      <c r="BE2005" s="146">
        <f>IF(N2005="základní",J2005,0)</f>
        <v>0</v>
      </c>
      <c r="BF2005" s="146">
        <f>IF(N2005="snížená",J2005,0)</f>
        <v>0</v>
      </c>
      <c r="BG2005" s="146">
        <f>IF(N2005="zákl. přenesená",J2005,0)</f>
        <v>0</v>
      </c>
      <c r="BH2005" s="146">
        <f>IF(N2005="sníž. přenesená",J2005,0)</f>
        <v>0</v>
      </c>
      <c r="BI2005" s="146">
        <f>IF(N2005="nulová",J2005,0)</f>
        <v>0</v>
      </c>
      <c r="BJ2005" s="19" t="s">
        <v>83</v>
      </c>
      <c r="BK2005" s="146">
        <f>ROUND(I2005*H2005,2)</f>
        <v>0</v>
      </c>
      <c r="BL2005" s="19" t="s">
        <v>270</v>
      </c>
      <c r="BM2005" s="145" t="s">
        <v>2634</v>
      </c>
    </row>
    <row r="2006" spans="2:65" s="12" customFormat="1" ht="12">
      <c r="B2006" s="147"/>
      <c r="D2006" s="148" t="s">
        <v>179</v>
      </c>
      <c r="E2006" s="149" t="s">
        <v>34</v>
      </c>
      <c r="F2006" s="150" t="s">
        <v>2635</v>
      </c>
      <c r="H2006" s="149" t="s">
        <v>34</v>
      </c>
      <c r="I2006" s="151"/>
      <c r="L2006" s="147"/>
      <c r="M2006" s="152"/>
      <c r="T2006" s="153"/>
      <c r="AT2006" s="149" t="s">
        <v>179</v>
      </c>
      <c r="AU2006" s="149" t="s">
        <v>89</v>
      </c>
      <c r="AV2006" s="12" t="s">
        <v>83</v>
      </c>
      <c r="AW2006" s="12" t="s">
        <v>39</v>
      </c>
      <c r="AX2006" s="12" t="s">
        <v>78</v>
      </c>
      <c r="AY2006" s="149" t="s">
        <v>169</v>
      </c>
    </row>
    <row r="2007" spans="2:65" s="13" customFormat="1" ht="12">
      <c r="B2007" s="154"/>
      <c r="D2007" s="148" t="s">
        <v>179</v>
      </c>
      <c r="E2007" s="155" t="s">
        <v>34</v>
      </c>
      <c r="F2007" s="156" t="s">
        <v>2636</v>
      </c>
      <c r="H2007" s="157">
        <v>9.4</v>
      </c>
      <c r="I2007" s="158"/>
      <c r="L2007" s="154"/>
      <c r="M2007" s="159"/>
      <c r="T2007" s="160"/>
      <c r="AT2007" s="155" t="s">
        <v>179</v>
      </c>
      <c r="AU2007" s="155" t="s">
        <v>89</v>
      </c>
      <c r="AV2007" s="13" t="s">
        <v>89</v>
      </c>
      <c r="AW2007" s="13" t="s">
        <v>39</v>
      </c>
      <c r="AX2007" s="13" t="s">
        <v>83</v>
      </c>
      <c r="AY2007" s="155" t="s">
        <v>169</v>
      </c>
    </row>
    <row r="2008" spans="2:65" s="1" customFormat="1" ht="16.5" customHeight="1">
      <c r="B2008" s="35"/>
      <c r="C2008" s="134" t="s">
        <v>2637</v>
      </c>
      <c r="D2008" s="134" t="s">
        <v>172</v>
      </c>
      <c r="E2008" s="135" t="s">
        <v>2638</v>
      </c>
      <c r="F2008" s="136" t="s">
        <v>2639</v>
      </c>
      <c r="G2008" s="137" t="s">
        <v>434</v>
      </c>
      <c r="H2008" s="138">
        <v>6.1</v>
      </c>
      <c r="I2008" s="139"/>
      <c r="J2008" s="140">
        <f>ROUND(I2008*H2008,2)</f>
        <v>0</v>
      </c>
      <c r="K2008" s="136" t="s">
        <v>621</v>
      </c>
      <c r="L2008" s="35"/>
      <c r="M2008" s="141" t="s">
        <v>34</v>
      </c>
      <c r="N2008" s="142" t="s">
        <v>49</v>
      </c>
      <c r="P2008" s="143">
        <f>O2008*H2008</f>
        <v>0</v>
      </c>
      <c r="Q2008" s="143">
        <v>0</v>
      </c>
      <c r="R2008" s="143">
        <f>Q2008*H2008</f>
        <v>0</v>
      </c>
      <c r="S2008" s="143">
        <v>0</v>
      </c>
      <c r="T2008" s="144">
        <f>S2008*H2008</f>
        <v>0</v>
      </c>
      <c r="AR2008" s="145" t="s">
        <v>270</v>
      </c>
      <c r="AT2008" s="145" t="s">
        <v>172</v>
      </c>
      <c r="AU2008" s="145" t="s">
        <v>89</v>
      </c>
      <c r="AY2008" s="19" t="s">
        <v>169</v>
      </c>
      <c r="BE2008" s="146">
        <f>IF(N2008="základní",J2008,0)</f>
        <v>0</v>
      </c>
      <c r="BF2008" s="146">
        <f>IF(N2008="snížená",J2008,0)</f>
        <v>0</v>
      </c>
      <c r="BG2008" s="146">
        <f>IF(N2008="zákl. přenesená",J2008,0)</f>
        <v>0</v>
      </c>
      <c r="BH2008" s="146">
        <f>IF(N2008="sníž. přenesená",J2008,0)</f>
        <v>0</v>
      </c>
      <c r="BI2008" s="146">
        <f>IF(N2008="nulová",J2008,0)</f>
        <v>0</v>
      </c>
      <c r="BJ2008" s="19" t="s">
        <v>83</v>
      </c>
      <c r="BK2008" s="146">
        <f>ROUND(I2008*H2008,2)</f>
        <v>0</v>
      </c>
      <c r="BL2008" s="19" t="s">
        <v>270</v>
      </c>
      <c r="BM2008" s="145" t="s">
        <v>2640</v>
      </c>
    </row>
    <row r="2009" spans="2:65" s="12" customFormat="1" ht="12">
      <c r="B2009" s="147"/>
      <c r="D2009" s="148" t="s">
        <v>179</v>
      </c>
      <c r="E2009" s="149" t="s">
        <v>34</v>
      </c>
      <c r="F2009" s="150" t="s">
        <v>2641</v>
      </c>
      <c r="H2009" s="149" t="s">
        <v>34</v>
      </c>
      <c r="I2009" s="151"/>
      <c r="L2009" s="147"/>
      <c r="M2009" s="152"/>
      <c r="T2009" s="153"/>
      <c r="AT2009" s="149" t="s">
        <v>179</v>
      </c>
      <c r="AU2009" s="149" t="s">
        <v>89</v>
      </c>
      <c r="AV2009" s="12" t="s">
        <v>83</v>
      </c>
      <c r="AW2009" s="12" t="s">
        <v>39</v>
      </c>
      <c r="AX2009" s="12" t="s">
        <v>78</v>
      </c>
      <c r="AY2009" s="149" t="s">
        <v>169</v>
      </c>
    </row>
    <row r="2010" spans="2:65" s="13" customFormat="1" ht="12">
      <c r="B2010" s="154"/>
      <c r="D2010" s="148" t="s">
        <v>179</v>
      </c>
      <c r="E2010" s="155" t="s">
        <v>34</v>
      </c>
      <c r="F2010" s="156" t="s">
        <v>2642</v>
      </c>
      <c r="H2010" s="157">
        <v>6.1</v>
      </c>
      <c r="I2010" s="158"/>
      <c r="L2010" s="154"/>
      <c r="M2010" s="159"/>
      <c r="T2010" s="160"/>
      <c r="AT2010" s="155" t="s">
        <v>179</v>
      </c>
      <c r="AU2010" s="155" t="s">
        <v>89</v>
      </c>
      <c r="AV2010" s="13" t="s">
        <v>89</v>
      </c>
      <c r="AW2010" s="13" t="s">
        <v>39</v>
      </c>
      <c r="AX2010" s="13" t="s">
        <v>83</v>
      </c>
      <c r="AY2010" s="155" t="s">
        <v>169</v>
      </c>
    </row>
    <row r="2011" spans="2:65" s="1" customFormat="1" ht="16.5" customHeight="1">
      <c r="B2011" s="35"/>
      <c r="C2011" s="134" t="s">
        <v>2643</v>
      </c>
      <c r="D2011" s="134" t="s">
        <v>172</v>
      </c>
      <c r="E2011" s="135" t="s">
        <v>2644</v>
      </c>
      <c r="F2011" s="136" t="s">
        <v>2645</v>
      </c>
      <c r="G2011" s="137" t="s">
        <v>175</v>
      </c>
      <c r="H2011" s="138">
        <v>7.2</v>
      </c>
      <c r="I2011" s="139"/>
      <c r="J2011" s="140">
        <f>ROUND(I2011*H2011,2)</f>
        <v>0</v>
      </c>
      <c r="K2011" s="136" t="s">
        <v>621</v>
      </c>
      <c r="L2011" s="35"/>
      <c r="M2011" s="141" t="s">
        <v>34</v>
      </c>
      <c r="N2011" s="142" t="s">
        <v>49</v>
      </c>
      <c r="P2011" s="143">
        <f>O2011*H2011</f>
        <v>0</v>
      </c>
      <c r="Q2011" s="143">
        <v>0</v>
      </c>
      <c r="R2011" s="143">
        <f>Q2011*H2011</f>
        <v>0</v>
      </c>
      <c r="S2011" s="143">
        <v>0</v>
      </c>
      <c r="T2011" s="144">
        <f>S2011*H2011</f>
        <v>0</v>
      </c>
      <c r="AR2011" s="145" t="s">
        <v>270</v>
      </c>
      <c r="AT2011" s="145" t="s">
        <v>172</v>
      </c>
      <c r="AU2011" s="145" t="s">
        <v>89</v>
      </c>
      <c r="AY2011" s="19" t="s">
        <v>169</v>
      </c>
      <c r="BE2011" s="146">
        <f>IF(N2011="základní",J2011,0)</f>
        <v>0</v>
      </c>
      <c r="BF2011" s="146">
        <f>IF(N2011="snížená",J2011,0)</f>
        <v>0</v>
      </c>
      <c r="BG2011" s="146">
        <f>IF(N2011="zákl. přenesená",J2011,0)</f>
        <v>0</v>
      </c>
      <c r="BH2011" s="146">
        <f>IF(N2011="sníž. přenesená",J2011,0)</f>
        <v>0</v>
      </c>
      <c r="BI2011" s="146">
        <f>IF(N2011="nulová",J2011,0)</f>
        <v>0</v>
      </c>
      <c r="BJ2011" s="19" t="s">
        <v>83</v>
      </c>
      <c r="BK2011" s="146">
        <f>ROUND(I2011*H2011,2)</f>
        <v>0</v>
      </c>
      <c r="BL2011" s="19" t="s">
        <v>270</v>
      </c>
      <c r="BM2011" s="145" t="s">
        <v>2646</v>
      </c>
    </row>
    <row r="2012" spans="2:65" s="12" customFormat="1" ht="12">
      <c r="B2012" s="147"/>
      <c r="D2012" s="148" t="s">
        <v>179</v>
      </c>
      <c r="E2012" s="149" t="s">
        <v>34</v>
      </c>
      <c r="F2012" s="150" t="s">
        <v>2647</v>
      </c>
      <c r="H2012" s="149" t="s">
        <v>34</v>
      </c>
      <c r="I2012" s="151"/>
      <c r="L2012" s="147"/>
      <c r="M2012" s="152"/>
      <c r="T2012" s="153"/>
      <c r="AT2012" s="149" t="s">
        <v>179</v>
      </c>
      <c r="AU2012" s="149" t="s">
        <v>89</v>
      </c>
      <c r="AV2012" s="12" t="s">
        <v>83</v>
      </c>
      <c r="AW2012" s="12" t="s">
        <v>39</v>
      </c>
      <c r="AX2012" s="12" t="s">
        <v>78</v>
      </c>
      <c r="AY2012" s="149" t="s">
        <v>169</v>
      </c>
    </row>
    <row r="2013" spans="2:65" s="13" customFormat="1" ht="12">
      <c r="B2013" s="154"/>
      <c r="D2013" s="148" t="s">
        <v>179</v>
      </c>
      <c r="E2013" s="155" t="s">
        <v>34</v>
      </c>
      <c r="F2013" s="156" t="s">
        <v>2648</v>
      </c>
      <c r="H2013" s="157">
        <v>7.2</v>
      </c>
      <c r="I2013" s="158"/>
      <c r="L2013" s="154"/>
      <c r="M2013" s="159"/>
      <c r="T2013" s="160"/>
      <c r="AT2013" s="155" t="s">
        <v>179</v>
      </c>
      <c r="AU2013" s="155" t="s">
        <v>89</v>
      </c>
      <c r="AV2013" s="13" t="s">
        <v>89</v>
      </c>
      <c r="AW2013" s="13" t="s">
        <v>39</v>
      </c>
      <c r="AX2013" s="13" t="s">
        <v>83</v>
      </c>
      <c r="AY2013" s="155" t="s">
        <v>169</v>
      </c>
    </row>
    <row r="2014" spans="2:65" s="1" customFormat="1" ht="16.5" customHeight="1">
      <c r="B2014" s="35"/>
      <c r="C2014" s="134" t="s">
        <v>2649</v>
      </c>
      <c r="D2014" s="134" t="s">
        <v>172</v>
      </c>
      <c r="E2014" s="135" t="s">
        <v>2650</v>
      </c>
      <c r="F2014" s="136" t="s">
        <v>2651</v>
      </c>
      <c r="G2014" s="137" t="s">
        <v>620</v>
      </c>
      <c r="H2014" s="138">
        <v>1</v>
      </c>
      <c r="I2014" s="139"/>
      <c r="J2014" s="140">
        <f>ROUND(I2014*H2014,2)</f>
        <v>0</v>
      </c>
      <c r="K2014" s="136" t="s">
        <v>621</v>
      </c>
      <c r="L2014" s="35"/>
      <c r="M2014" s="141" t="s">
        <v>34</v>
      </c>
      <c r="N2014" s="142" t="s">
        <v>49</v>
      </c>
      <c r="P2014" s="143">
        <f>O2014*H2014</f>
        <v>0</v>
      </c>
      <c r="Q2014" s="143">
        <v>0</v>
      </c>
      <c r="R2014" s="143">
        <f>Q2014*H2014</f>
        <v>0</v>
      </c>
      <c r="S2014" s="143">
        <v>0</v>
      </c>
      <c r="T2014" s="144">
        <f>S2014*H2014</f>
        <v>0</v>
      </c>
      <c r="AR2014" s="145" t="s">
        <v>270</v>
      </c>
      <c r="AT2014" s="145" t="s">
        <v>172</v>
      </c>
      <c r="AU2014" s="145" t="s">
        <v>89</v>
      </c>
      <c r="AY2014" s="19" t="s">
        <v>169</v>
      </c>
      <c r="BE2014" s="146">
        <f>IF(N2014="základní",J2014,0)</f>
        <v>0</v>
      </c>
      <c r="BF2014" s="146">
        <f>IF(N2014="snížená",J2014,0)</f>
        <v>0</v>
      </c>
      <c r="BG2014" s="146">
        <f>IF(N2014="zákl. přenesená",J2014,0)</f>
        <v>0</v>
      </c>
      <c r="BH2014" s="146">
        <f>IF(N2014="sníž. přenesená",J2014,0)</f>
        <v>0</v>
      </c>
      <c r="BI2014" s="146">
        <f>IF(N2014="nulová",J2014,0)</f>
        <v>0</v>
      </c>
      <c r="BJ2014" s="19" t="s">
        <v>83</v>
      </c>
      <c r="BK2014" s="146">
        <f>ROUND(I2014*H2014,2)</f>
        <v>0</v>
      </c>
      <c r="BL2014" s="19" t="s">
        <v>270</v>
      </c>
      <c r="BM2014" s="145" t="s">
        <v>2652</v>
      </c>
    </row>
    <row r="2015" spans="2:65" s="12" customFormat="1" ht="12">
      <c r="B2015" s="147"/>
      <c r="D2015" s="148" t="s">
        <v>179</v>
      </c>
      <c r="E2015" s="149" t="s">
        <v>34</v>
      </c>
      <c r="F2015" s="150" t="s">
        <v>2653</v>
      </c>
      <c r="H2015" s="149" t="s">
        <v>34</v>
      </c>
      <c r="I2015" s="151"/>
      <c r="L2015" s="147"/>
      <c r="M2015" s="152"/>
      <c r="T2015" s="153"/>
      <c r="AT2015" s="149" t="s">
        <v>179</v>
      </c>
      <c r="AU2015" s="149" t="s">
        <v>89</v>
      </c>
      <c r="AV2015" s="12" t="s">
        <v>83</v>
      </c>
      <c r="AW2015" s="12" t="s">
        <v>39</v>
      </c>
      <c r="AX2015" s="12" t="s">
        <v>78</v>
      </c>
      <c r="AY2015" s="149" t="s">
        <v>169</v>
      </c>
    </row>
    <row r="2016" spans="2:65" s="12" customFormat="1" ht="12">
      <c r="B2016" s="147"/>
      <c r="D2016" s="148" t="s">
        <v>179</v>
      </c>
      <c r="E2016" s="149" t="s">
        <v>34</v>
      </c>
      <c r="F2016" s="150" t="s">
        <v>2654</v>
      </c>
      <c r="H2016" s="149" t="s">
        <v>34</v>
      </c>
      <c r="I2016" s="151"/>
      <c r="L2016" s="147"/>
      <c r="M2016" s="152"/>
      <c r="T2016" s="153"/>
      <c r="AT2016" s="149" t="s">
        <v>179</v>
      </c>
      <c r="AU2016" s="149" t="s">
        <v>89</v>
      </c>
      <c r="AV2016" s="12" t="s">
        <v>83</v>
      </c>
      <c r="AW2016" s="12" t="s">
        <v>39</v>
      </c>
      <c r="AX2016" s="12" t="s">
        <v>78</v>
      </c>
      <c r="AY2016" s="149" t="s">
        <v>169</v>
      </c>
    </row>
    <row r="2017" spans="2:65" s="13" customFormat="1" ht="12">
      <c r="B2017" s="154"/>
      <c r="D2017" s="148" t="s">
        <v>179</v>
      </c>
      <c r="E2017" s="155" t="s">
        <v>34</v>
      </c>
      <c r="F2017" s="156" t="s">
        <v>83</v>
      </c>
      <c r="H2017" s="157">
        <v>1</v>
      </c>
      <c r="I2017" s="158"/>
      <c r="L2017" s="154"/>
      <c r="M2017" s="159"/>
      <c r="T2017" s="160"/>
      <c r="AT2017" s="155" t="s">
        <v>179</v>
      </c>
      <c r="AU2017" s="155" t="s">
        <v>89</v>
      </c>
      <c r="AV2017" s="13" t="s">
        <v>89</v>
      </c>
      <c r="AW2017" s="13" t="s">
        <v>39</v>
      </c>
      <c r="AX2017" s="13" t="s">
        <v>83</v>
      </c>
      <c r="AY2017" s="155" t="s">
        <v>169</v>
      </c>
    </row>
    <row r="2018" spans="2:65" s="11" customFormat="1" ht="22.75" customHeight="1">
      <c r="B2018" s="122"/>
      <c r="D2018" s="123" t="s">
        <v>77</v>
      </c>
      <c r="E2018" s="132" t="s">
        <v>2655</v>
      </c>
      <c r="F2018" s="132" t="s">
        <v>2656</v>
      </c>
      <c r="I2018" s="125"/>
      <c r="J2018" s="133">
        <f>BK2018</f>
        <v>0</v>
      </c>
      <c r="L2018" s="122"/>
      <c r="M2018" s="127"/>
      <c r="P2018" s="128">
        <f>SUM(P2019:P2105)</f>
        <v>0</v>
      </c>
      <c r="R2018" s="128">
        <f>SUM(R2019:R2105)</f>
        <v>5.0159574600000001</v>
      </c>
      <c r="T2018" s="129">
        <f>SUM(T2019:T2105)</f>
        <v>0</v>
      </c>
      <c r="AR2018" s="123" t="s">
        <v>89</v>
      </c>
      <c r="AT2018" s="130" t="s">
        <v>77</v>
      </c>
      <c r="AU2018" s="130" t="s">
        <v>83</v>
      </c>
      <c r="AY2018" s="123" t="s">
        <v>169</v>
      </c>
      <c r="BK2018" s="131">
        <f>SUM(BK2019:BK2105)</f>
        <v>0</v>
      </c>
    </row>
    <row r="2019" spans="2:65" s="1" customFormat="1" ht="24.25" customHeight="1">
      <c r="B2019" s="35"/>
      <c r="C2019" s="134" t="s">
        <v>2657</v>
      </c>
      <c r="D2019" s="134" t="s">
        <v>172</v>
      </c>
      <c r="E2019" s="135" t="s">
        <v>2658</v>
      </c>
      <c r="F2019" s="136" t="s">
        <v>2659</v>
      </c>
      <c r="G2019" s="137" t="s">
        <v>175</v>
      </c>
      <c r="H2019" s="138">
        <v>14.363</v>
      </c>
      <c r="I2019" s="139"/>
      <c r="J2019" s="140">
        <f>ROUND(I2019*H2019,2)</f>
        <v>0</v>
      </c>
      <c r="K2019" s="136" t="s">
        <v>204</v>
      </c>
      <c r="L2019" s="35"/>
      <c r="M2019" s="141" t="s">
        <v>34</v>
      </c>
      <c r="N2019" s="142" t="s">
        <v>49</v>
      </c>
      <c r="P2019" s="143">
        <f>O2019*H2019</f>
        <v>0</v>
      </c>
      <c r="Q2019" s="143">
        <v>0</v>
      </c>
      <c r="R2019" s="143">
        <f>Q2019*H2019</f>
        <v>0</v>
      </c>
      <c r="S2019" s="143">
        <v>0</v>
      </c>
      <c r="T2019" s="144">
        <f>S2019*H2019</f>
        <v>0</v>
      </c>
      <c r="AR2019" s="145" t="s">
        <v>270</v>
      </c>
      <c r="AT2019" s="145" t="s">
        <v>172</v>
      </c>
      <c r="AU2019" s="145" t="s">
        <v>89</v>
      </c>
      <c r="AY2019" s="19" t="s">
        <v>169</v>
      </c>
      <c r="BE2019" s="146">
        <f>IF(N2019="základní",J2019,0)</f>
        <v>0</v>
      </c>
      <c r="BF2019" s="146">
        <f>IF(N2019="snížená",J2019,0)</f>
        <v>0</v>
      </c>
      <c r="BG2019" s="146">
        <f>IF(N2019="zákl. přenesená",J2019,0)</f>
        <v>0</v>
      </c>
      <c r="BH2019" s="146">
        <f>IF(N2019="sníž. přenesená",J2019,0)</f>
        <v>0</v>
      </c>
      <c r="BI2019" s="146">
        <f>IF(N2019="nulová",J2019,0)</f>
        <v>0</v>
      </c>
      <c r="BJ2019" s="19" t="s">
        <v>83</v>
      </c>
      <c r="BK2019" s="146">
        <f>ROUND(I2019*H2019,2)</f>
        <v>0</v>
      </c>
      <c r="BL2019" s="19" t="s">
        <v>270</v>
      </c>
      <c r="BM2019" s="145" t="s">
        <v>2660</v>
      </c>
    </row>
    <row r="2020" spans="2:65" s="1" customFormat="1" ht="11">
      <c r="B2020" s="35"/>
      <c r="D2020" s="168" t="s">
        <v>206</v>
      </c>
      <c r="F2020" s="169" t="s">
        <v>2661</v>
      </c>
      <c r="I2020" s="170"/>
      <c r="L2020" s="35"/>
      <c r="M2020" s="171"/>
      <c r="T2020" s="56"/>
      <c r="AT2020" s="19" t="s">
        <v>206</v>
      </c>
      <c r="AU2020" s="19" t="s">
        <v>89</v>
      </c>
    </row>
    <row r="2021" spans="2:65" s="13" customFormat="1" ht="12">
      <c r="B2021" s="154"/>
      <c r="D2021" s="148" t="s">
        <v>179</v>
      </c>
      <c r="E2021" s="155" t="s">
        <v>34</v>
      </c>
      <c r="F2021" s="156" t="s">
        <v>2662</v>
      </c>
      <c r="H2021" s="157">
        <v>4.1280000000000001</v>
      </c>
      <c r="I2021" s="158"/>
      <c r="L2021" s="154"/>
      <c r="M2021" s="159"/>
      <c r="T2021" s="160"/>
      <c r="AT2021" s="155" t="s">
        <v>179</v>
      </c>
      <c r="AU2021" s="155" t="s">
        <v>89</v>
      </c>
      <c r="AV2021" s="13" t="s">
        <v>89</v>
      </c>
      <c r="AW2021" s="13" t="s">
        <v>39</v>
      </c>
      <c r="AX2021" s="13" t="s">
        <v>78</v>
      </c>
      <c r="AY2021" s="155" t="s">
        <v>169</v>
      </c>
    </row>
    <row r="2022" spans="2:65" s="13" customFormat="1" ht="12">
      <c r="B2022" s="154"/>
      <c r="D2022" s="148" t="s">
        <v>179</v>
      </c>
      <c r="E2022" s="155" t="s">
        <v>34</v>
      </c>
      <c r="F2022" s="156" t="s">
        <v>2663</v>
      </c>
      <c r="H2022" s="157">
        <v>5.34</v>
      </c>
      <c r="I2022" s="158"/>
      <c r="L2022" s="154"/>
      <c r="M2022" s="159"/>
      <c r="T2022" s="160"/>
      <c r="AT2022" s="155" t="s">
        <v>179</v>
      </c>
      <c r="AU2022" s="155" t="s">
        <v>89</v>
      </c>
      <c r="AV2022" s="13" t="s">
        <v>89</v>
      </c>
      <c r="AW2022" s="13" t="s">
        <v>39</v>
      </c>
      <c r="AX2022" s="13" t="s">
        <v>78</v>
      </c>
      <c r="AY2022" s="155" t="s">
        <v>169</v>
      </c>
    </row>
    <row r="2023" spans="2:65" s="13" customFormat="1" ht="12">
      <c r="B2023" s="154"/>
      <c r="D2023" s="148" t="s">
        <v>179</v>
      </c>
      <c r="E2023" s="155" t="s">
        <v>34</v>
      </c>
      <c r="F2023" s="156" t="s">
        <v>2664</v>
      </c>
      <c r="H2023" s="157">
        <v>4.8949999999999996</v>
      </c>
      <c r="I2023" s="158"/>
      <c r="L2023" s="154"/>
      <c r="M2023" s="159"/>
      <c r="T2023" s="160"/>
      <c r="AT2023" s="155" t="s">
        <v>179</v>
      </c>
      <c r="AU2023" s="155" t="s">
        <v>89</v>
      </c>
      <c r="AV2023" s="13" t="s">
        <v>89</v>
      </c>
      <c r="AW2023" s="13" t="s">
        <v>39</v>
      </c>
      <c r="AX2023" s="13" t="s">
        <v>78</v>
      </c>
      <c r="AY2023" s="155" t="s">
        <v>169</v>
      </c>
    </row>
    <row r="2024" spans="2:65" s="14" customFormat="1" ht="12">
      <c r="B2024" s="161"/>
      <c r="D2024" s="148" t="s">
        <v>179</v>
      </c>
      <c r="E2024" s="162" t="s">
        <v>34</v>
      </c>
      <c r="F2024" s="163" t="s">
        <v>195</v>
      </c>
      <c r="H2024" s="164">
        <v>14.363</v>
      </c>
      <c r="I2024" s="165"/>
      <c r="L2024" s="161"/>
      <c r="M2024" s="166"/>
      <c r="T2024" s="167"/>
      <c r="AT2024" s="162" t="s">
        <v>179</v>
      </c>
      <c r="AU2024" s="162" t="s">
        <v>89</v>
      </c>
      <c r="AV2024" s="14" t="s">
        <v>177</v>
      </c>
      <c r="AW2024" s="14" t="s">
        <v>39</v>
      </c>
      <c r="AX2024" s="14" t="s">
        <v>83</v>
      </c>
      <c r="AY2024" s="162" t="s">
        <v>169</v>
      </c>
    </row>
    <row r="2025" spans="2:65" s="1" customFormat="1" ht="24.25" customHeight="1">
      <c r="B2025" s="35"/>
      <c r="C2025" s="134" t="s">
        <v>2665</v>
      </c>
      <c r="D2025" s="134" t="s">
        <v>172</v>
      </c>
      <c r="E2025" s="135" t="s">
        <v>2666</v>
      </c>
      <c r="F2025" s="136" t="s">
        <v>2667</v>
      </c>
      <c r="G2025" s="137" t="s">
        <v>434</v>
      </c>
      <c r="H2025" s="138">
        <v>23.7</v>
      </c>
      <c r="I2025" s="139"/>
      <c r="J2025" s="140">
        <f>ROUND(I2025*H2025,2)</f>
        <v>0</v>
      </c>
      <c r="K2025" s="136" t="s">
        <v>204</v>
      </c>
      <c r="L2025" s="35"/>
      <c r="M2025" s="141" t="s">
        <v>34</v>
      </c>
      <c r="N2025" s="142" t="s">
        <v>49</v>
      </c>
      <c r="P2025" s="143">
        <f>O2025*H2025</f>
        <v>0</v>
      </c>
      <c r="Q2025" s="143">
        <v>0</v>
      </c>
      <c r="R2025" s="143">
        <f>Q2025*H2025</f>
        <v>0</v>
      </c>
      <c r="S2025" s="143">
        <v>0</v>
      </c>
      <c r="T2025" s="144">
        <f>S2025*H2025</f>
        <v>0</v>
      </c>
      <c r="AR2025" s="145" t="s">
        <v>270</v>
      </c>
      <c r="AT2025" s="145" t="s">
        <v>172</v>
      </c>
      <c r="AU2025" s="145" t="s">
        <v>89</v>
      </c>
      <c r="AY2025" s="19" t="s">
        <v>169</v>
      </c>
      <c r="BE2025" s="146">
        <f>IF(N2025="základní",J2025,0)</f>
        <v>0</v>
      </c>
      <c r="BF2025" s="146">
        <f>IF(N2025="snížená",J2025,0)</f>
        <v>0</v>
      </c>
      <c r="BG2025" s="146">
        <f>IF(N2025="zákl. přenesená",J2025,0)</f>
        <v>0</v>
      </c>
      <c r="BH2025" s="146">
        <f>IF(N2025="sníž. přenesená",J2025,0)</f>
        <v>0</v>
      </c>
      <c r="BI2025" s="146">
        <f>IF(N2025="nulová",J2025,0)</f>
        <v>0</v>
      </c>
      <c r="BJ2025" s="19" t="s">
        <v>83</v>
      </c>
      <c r="BK2025" s="146">
        <f>ROUND(I2025*H2025,2)</f>
        <v>0</v>
      </c>
      <c r="BL2025" s="19" t="s">
        <v>270</v>
      </c>
      <c r="BM2025" s="145" t="s">
        <v>2668</v>
      </c>
    </row>
    <row r="2026" spans="2:65" s="1" customFormat="1" ht="11">
      <c r="B2026" s="35"/>
      <c r="D2026" s="168" t="s">
        <v>206</v>
      </c>
      <c r="F2026" s="169" t="s">
        <v>2669</v>
      </c>
      <c r="I2026" s="170"/>
      <c r="L2026" s="35"/>
      <c r="M2026" s="171"/>
      <c r="T2026" s="56"/>
      <c r="AT2026" s="19" t="s">
        <v>206</v>
      </c>
      <c r="AU2026" s="19" t="s">
        <v>89</v>
      </c>
    </row>
    <row r="2027" spans="2:65" s="1" customFormat="1" ht="16.5" customHeight="1">
      <c r="B2027" s="35"/>
      <c r="C2027" s="134" t="s">
        <v>2670</v>
      </c>
      <c r="D2027" s="134" t="s">
        <v>172</v>
      </c>
      <c r="E2027" s="135" t="s">
        <v>2671</v>
      </c>
      <c r="F2027" s="136" t="s">
        <v>2672</v>
      </c>
      <c r="G2027" s="137" t="s">
        <v>175</v>
      </c>
      <c r="H2027" s="138">
        <v>68.03</v>
      </c>
      <c r="I2027" s="139"/>
      <c r="J2027" s="140">
        <f>ROUND(I2027*H2027,2)</f>
        <v>0</v>
      </c>
      <c r="K2027" s="136" t="s">
        <v>621</v>
      </c>
      <c r="L2027" s="35"/>
      <c r="M2027" s="141" t="s">
        <v>34</v>
      </c>
      <c r="N2027" s="142" t="s">
        <v>49</v>
      </c>
      <c r="P2027" s="143">
        <f>O2027*H2027</f>
        <v>0</v>
      </c>
      <c r="Q2027" s="143">
        <v>2.9999999999999997E-4</v>
      </c>
      <c r="R2027" s="143">
        <f>Q2027*H2027</f>
        <v>2.0409E-2</v>
      </c>
      <c r="S2027" s="143">
        <v>0</v>
      </c>
      <c r="T2027" s="144">
        <f>S2027*H2027</f>
        <v>0</v>
      </c>
      <c r="AR2027" s="145" t="s">
        <v>270</v>
      </c>
      <c r="AT2027" s="145" t="s">
        <v>172</v>
      </c>
      <c r="AU2027" s="145" t="s">
        <v>89</v>
      </c>
      <c r="AY2027" s="19" t="s">
        <v>169</v>
      </c>
      <c r="BE2027" s="146">
        <f>IF(N2027="základní",J2027,0)</f>
        <v>0</v>
      </c>
      <c r="BF2027" s="146">
        <f>IF(N2027="snížená",J2027,0)</f>
        <v>0</v>
      </c>
      <c r="BG2027" s="146">
        <f>IF(N2027="zákl. přenesená",J2027,0)</f>
        <v>0</v>
      </c>
      <c r="BH2027" s="146">
        <f>IF(N2027="sníž. přenesená",J2027,0)</f>
        <v>0</v>
      </c>
      <c r="BI2027" s="146">
        <f>IF(N2027="nulová",J2027,0)</f>
        <v>0</v>
      </c>
      <c r="BJ2027" s="19" t="s">
        <v>83</v>
      </c>
      <c r="BK2027" s="146">
        <f>ROUND(I2027*H2027,2)</f>
        <v>0</v>
      </c>
      <c r="BL2027" s="19" t="s">
        <v>270</v>
      </c>
      <c r="BM2027" s="145" t="s">
        <v>2673</v>
      </c>
    </row>
    <row r="2028" spans="2:65" s="12" customFormat="1" ht="12">
      <c r="B2028" s="147"/>
      <c r="D2028" s="148" t="s">
        <v>179</v>
      </c>
      <c r="E2028" s="149" t="s">
        <v>34</v>
      </c>
      <c r="F2028" s="150" t="s">
        <v>2674</v>
      </c>
      <c r="H2028" s="149" t="s">
        <v>34</v>
      </c>
      <c r="I2028" s="151"/>
      <c r="L2028" s="147"/>
      <c r="M2028" s="152"/>
      <c r="T2028" s="153"/>
      <c r="AT2028" s="149" t="s">
        <v>179</v>
      </c>
      <c r="AU2028" s="149" t="s">
        <v>89</v>
      </c>
      <c r="AV2028" s="12" t="s">
        <v>83</v>
      </c>
      <c r="AW2028" s="12" t="s">
        <v>39</v>
      </c>
      <c r="AX2028" s="12" t="s">
        <v>78</v>
      </c>
      <c r="AY2028" s="149" t="s">
        <v>169</v>
      </c>
    </row>
    <row r="2029" spans="2:65" s="13" customFormat="1" ht="12">
      <c r="B2029" s="154"/>
      <c r="D2029" s="148" t="s">
        <v>179</v>
      </c>
      <c r="E2029" s="155" t="s">
        <v>34</v>
      </c>
      <c r="F2029" s="156" t="s">
        <v>2675</v>
      </c>
      <c r="H2029" s="157">
        <v>27.42</v>
      </c>
      <c r="I2029" s="158"/>
      <c r="L2029" s="154"/>
      <c r="M2029" s="159"/>
      <c r="T2029" s="160"/>
      <c r="AT2029" s="155" t="s">
        <v>179</v>
      </c>
      <c r="AU2029" s="155" t="s">
        <v>89</v>
      </c>
      <c r="AV2029" s="13" t="s">
        <v>89</v>
      </c>
      <c r="AW2029" s="13" t="s">
        <v>39</v>
      </c>
      <c r="AX2029" s="13" t="s">
        <v>78</v>
      </c>
      <c r="AY2029" s="155" t="s">
        <v>169</v>
      </c>
    </row>
    <row r="2030" spans="2:65" s="13" customFormat="1" ht="12">
      <c r="B2030" s="154"/>
      <c r="D2030" s="148" t="s">
        <v>179</v>
      </c>
      <c r="E2030" s="155" t="s">
        <v>34</v>
      </c>
      <c r="F2030" s="156" t="s">
        <v>2676</v>
      </c>
      <c r="H2030" s="157">
        <v>2.5</v>
      </c>
      <c r="I2030" s="158"/>
      <c r="L2030" s="154"/>
      <c r="M2030" s="159"/>
      <c r="T2030" s="160"/>
      <c r="AT2030" s="155" t="s">
        <v>179</v>
      </c>
      <c r="AU2030" s="155" t="s">
        <v>89</v>
      </c>
      <c r="AV2030" s="13" t="s">
        <v>89</v>
      </c>
      <c r="AW2030" s="13" t="s">
        <v>39</v>
      </c>
      <c r="AX2030" s="13" t="s">
        <v>78</v>
      </c>
      <c r="AY2030" s="155" t="s">
        <v>169</v>
      </c>
    </row>
    <row r="2031" spans="2:65" s="13" customFormat="1" ht="12">
      <c r="B2031" s="154"/>
      <c r="D2031" s="148" t="s">
        <v>179</v>
      </c>
      <c r="E2031" s="155" t="s">
        <v>34</v>
      </c>
      <c r="F2031" s="156" t="s">
        <v>2677</v>
      </c>
      <c r="H2031" s="157">
        <v>2.13</v>
      </c>
      <c r="I2031" s="158"/>
      <c r="L2031" s="154"/>
      <c r="M2031" s="159"/>
      <c r="T2031" s="160"/>
      <c r="AT2031" s="155" t="s">
        <v>179</v>
      </c>
      <c r="AU2031" s="155" t="s">
        <v>89</v>
      </c>
      <c r="AV2031" s="13" t="s">
        <v>89</v>
      </c>
      <c r="AW2031" s="13" t="s">
        <v>39</v>
      </c>
      <c r="AX2031" s="13" t="s">
        <v>78</v>
      </c>
      <c r="AY2031" s="155" t="s">
        <v>169</v>
      </c>
    </row>
    <row r="2032" spans="2:65" s="12" customFormat="1" ht="12">
      <c r="B2032" s="147"/>
      <c r="D2032" s="148" t="s">
        <v>179</v>
      </c>
      <c r="E2032" s="149" t="s">
        <v>34</v>
      </c>
      <c r="F2032" s="150" t="s">
        <v>678</v>
      </c>
      <c r="H2032" s="149" t="s">
        <v>34</v>
      </c>
      <c r="I2032" s="151"/>
      <c r="L2032" s="147"/>
      <c r="M2032" s="152"/>
      <c r="T2032" s="153"/>
      <c r="AT2032" s="149" t="s">
        <v>179</v>
      </c>
      <c r="AU2032" s="149" t="s">
        <v>89</v>
      </c>
      <c r="AV2032" s="12" t="s">
        <v>83</v>
      </c>
      <c r="AW2032" s="12" t="s">
        <v>39</v>
      </c>
      <c r="AX2032" s="12" t="s">
        <v>78</v>
      </c>
      <c r="AY2032" s="149" t="s">
        <v>169</v>
      </c>
    </row>
    <row r="2033" spans="2:65" s="13" customFormat="1" ht="12">
      <c r="B2033" s="154"/>
      <c r="D2033" s="148" t="s">
        <v>179</v>
      </c>
      <c r="E2033" s="155" t="s">
        <v>34</v>
      </c>
      <c r="F2033" s="156" t="s">
        <v>2678</v>
      </c>
      <c r="H2033" s="157">
        <v>4.8600000000000003</v>
      </c>
      <c r="I2033" s="158"/>
      <c r="L2033" s="154"/>
      <c r="M2033" s="159"/>
      <c r="T2033" s="160"/>
      <c r="AT2033" s="155" t="s">
        <v>179</v>
      </c>
      <c r="AU2033" s="155" t="s">
        <v>89</v>
      </c>
      <c r="AV2033" s="13" t="s">
        <v>89</v>
      </c>
      <c r="AW2033" s="13" t="s">
        <v>39</v>
      </c>
      <c r="AX2033" s="13" t="s">
        <v>78</v>
      </c>
      <c r="AY2033" s="155" t="s">
        <v>169</v>
      </c>
    </row>
    <row r="2034" spans="2:65" s="13" customFormat="1" ht="12">
      <c r="B2034" s="154"/>
      <c r="D2034" s="148" t="s">
        <v>179</v>
      </c>
      <c r="E2034" s="155" t="s">
        <v>34</v>
      </c>
      <c r="F2034" s="156" t="s">
        <v>2679</v>
      </c>
      <c r="H2034" s="157">
        <v>4.9000000000000004</v>
      </c>
      <c r="I2034" s="158"/>
      <c r="L2034" s="154"/>
      <c r="M2034" s="159"/>
      <c r="T2034" s="160"/>
      <c r="AT2034" s="155" t="s">
        <v>179</v>
      </c>
      <c r="AU2034" s="155" t="s">
        <v>89</v>
      </c>
      <c r="AV2034" s="13" t="s">
        <v>89</v>
      </c>
      <c r="AW2034" s="13" t="s">
        <v>39</v>
      </c>
      <c r="AX2034" s="13" t="s">
        <v>78</v>
      </c>
      <c r="AY2034" s="155" t="s">
        <v>169</v>
      </c>
    </row>
    <row r="2035" spans="2:65" s="13" customFormat="1" ht="12">
      <c r="B2035" s="154"/>
      <c r="D2035" s="148" t="s">
        <v>179</v>
      </c>
      <c r="E2035" s="155" t="s">
        <v>34</v>
      </c>
      <c r="F2035" s="156" t="s">
        <v>2680</v>
      </c>
      <c r="H2035" s="157">
        <v>1.25</v>
      </c>
      <c r="I2035" s="158"/>
      <c r="L2035" s="154"/>
      <c r="M2035" s="159"/>
      <c r="T2035" s="160"/>
      <c r="AT2035" s="155" t="s">
        <v>179</v>
      </c>
      <c r="AU2035" s="155" t="s">
        <v>89</v>
      </c>
      <c r="AV2035" s="13" t="s">
        <v>89</v>
      </c>
      <c r="AW2035" s="13" t="s">
        <v>39</v>
      </c>
      <c r="AX2035" s="13" t="s">
        <v>78</v>
      </c>
      <c r="AY2035" s="155" t="s">
        <v>169</v>
      </c>
    </row>
    <row r="2036" spans="2:65" s="13" customFormat="1" ht="12">
      <c r="B2036" s="154"/>
      <c r="D2036" s="148" t="s">
        <v>179</v>
      </c>
      <c r="E2036" s="155" t="s">
        <v>34</v>
      </c>
      <c r="F2036" s="156" t="s">
        <v>2681</v>
      </c>
      <c r="H2036" s="157">
        <v>10.63</v>
      </c>
      <c r="I2036" s="158"/>
      <c r="L2036" s="154"/>
      <c r="M2036" s="159"/>
      <c r="T2036" s="160"/>
      <c r="AT2036" s="155" t="s">
        <v>179</v>
      </c>
      <c r="AU2036" s="155" t="s">
        <v>89</v>
      </c>
      <c r="AV2036" s="13" t="s">
        <v>89</v>
      </c>
      <c r="AW2036" s="13" t="s">
        <v>39</v>
      </c>
      <c r="AX2036" s="13" t="s">
        <v>78</v>
      </c>
      <c r="AY2036" s="155" t="s">
        <v>169</v>
      </c>
    </row>
    <row r="2037" spans="2:65" s="13" customFormat="1" ht="12">
      <c r="B2037" s="154"/>
      <c r="D2037" s="148" t="s">
        <v>179</v>
      </c>
      <c r="E2037" s="155" t="s">
        <v>34</v>
      </c>
      <c r="F2037" s="156" t="s">
        <v>2682</v>
      </c>
      <c r="H2037" s="157">
        <v>14.34</v>
      </c>
      <c r="I2037" s="158"/>
      <c r="L2037" s="154"/>
      <c r="M2037" s="159"/>
      <c r="T2037" s="160"/>
      <c r="AT2037" s="155" t="s">
        <v>179</v>
      </c>
      <c r="AU2037" s="155" t="s">
        <v>89</v>
      </c>
      <c r="AV2037" s="13" t="s">
        <v>89</v>
      </c>
      <c r="AW2037" s="13" t="s">
        <v>39</v>
      </c>
      <c r="AX2037" s="13" t="s">
        <v>78</v>
      </c>
      <c r="AY2037" s="155" t="s">
        <v>169</v>
      </c>
    </row>
    <row r="2038" spans="2:65" s="14" customFormat="1" ht="12">
      <c r="B2038" s="161"/>
      <c r="D2038" s="148" t="s">
        <v>179</v>
      </c>
      <c r="E2038" s="162" t="s">
        <v>34</v>
      </c>
      <c r="F2038" s="163" t="s">
        <v>195</v>
      </c>
      <c r="H2038" s="164">
        <v>68.03</v>
      </c>
      <c r="I2038" s="165"/>
      <c r="L2038" s="161"/>
      <c r="M2038" s="166"/>
      <c r="T2038" s="167"/>
      <c r="AT2038" s="162" t="s">
        <v>179</v>
      </c>
      <c r="AU2038" s="162" t="s">
        <v>89</v>
      </c>
      <c r="AV2038" s="14" t="s">
        <v>177</v>
      </c>
      <c r="AW2038" s="14" t="s">
        <v>39</v>
      </c>
      <c r="AX2038" s="14" t="s">
        <v>83</v>
      </c>
      <c r="AY2038" s="162" t="s">
        <v>169</v>
      </c>
    </row>
    <row r="2039" spans="2:65" s="1" customFormat="1" ht="37.75" customHeight="1">
      <c r="B2039" s="35"/>
      <c r="C2039" s="134" t="s">
        <v>2683</v>
      </c>
      <c r="D2039" s="134" t="s">
        <v>172</v>
      </c>
      <c r="E2039" s="135" t="s">
        <v>2684</v>
      </c>
      <c r="F2039" s="136" t="s">
        <v>2685</v>
      </c>
      <c r="G2039" s="137" t="s">
        <v>175</v>
      </c>
      <c r="H2039" s="138">
        <v>68.03</v>
      </c>
      <c r="I2039" s="139"/>
      <c r="J2039" s="140">
        <f>ROUND(I2039*H2039,2)</f>
        <v>0</v>
      </c>
      <c r="K2039" s="136" t="s">
        <v>204</v>
      </c>
      <c r="L2039" s="35"/>
      <c r="M2039" s="141" t="s">
        <v>34</v>
      </c>
      <c r="N2039" s="142" t="s">
        <v>49</v>
      </c>
      <c r="P2039" s="143">
        <f>O2039*H2039</f>
        <v>0</v>
      </c>
      <c r="Q2039" s="143">
        <v>1.4999999999999999E-2</v>
      </c>
      <c r="R2039" s="143">
        <f>Q2039*H2039</f>
        <v>1.0204500000000001</v>
      </c>
      <c r="S2039" s="143">
        <v>0</v>
      </c>
      <c r="T2039" s="144">
        <f>S2039*H2039</f>
        <v>0</v>
      </c>
      <c r="AR2039" s="145" t="s">
        <v>270</v>
      </c>
      <c r="AT2039" s="145" t="s">
        <v>172</v>
      </c>
      <c r="AU2039" s="145" t="s">
        <v>89</v>
      </c>
      <c r="AY2039" s="19" t="s">
        <v>169</v>
      </c>
      <c r="BE2039" s="146">
        <f>IF(N2039="základní",J2039,0)</f>
        <v>0</v>
      </c>
      <c r="BF2039" s="146">
        <f>IF(N2039="snížená",J2039,0)</f>
        <v>0</v>
      </c>
      <c r="BG2039" s="146">
        <f>IF(N2039="zákl. přenesená",J2039,0)</f>
        <v>0</v>
      </c>
      <c r="BH2039" s="146">
        <f>IF(N2039="sníž. přenesená",J2039,0)</f>
        <v>0</v>
      </c>
      <c r="BI2039" s="146">
        <f>IF(N2039="nulová",J2039,0)</f>
        <v>0</v>
      </c>
      <c r="BJ2039" s="19" t="s">
        <v>83</v>
      </c>
      <c r="BK2039" s="146">
        <f>ROUND(I2039*H2039,2)</f>
        <v>0</v>
      </c>
      <c r="BL2039" s="19" t="s">
        <v>270</v>
      </c>
      <c r="BM2039" s="145" t="s">
        <v>2686</v>
      </c>
    </row>
    <row r="2040" spans="2:65" s="1" customFormat="1" ht="11">
      <c r="B2040" s="35"/>
      <c r="D2040" s="168" t="s">
        <v>206</v>
      </c>
      <c r="F2040" s="169" t="s">
        <v>2687</v>
      </c>
      <c r="I2040" s="170"/>
      <c r="L2040" s="35"/>
      <c r="M2040" s="171"/>
      <c r="T2040" s="56"/>
      <c r="AT2040" s="19" t="s">
        <v>206</v>
      </c>
      <c r="AU2040" s="19" t="s">
        <v>89</v>
      </c>
    </row>
    <row r="2041" spans="2:65" s="12" customFormat="1" ht="12">
      <c r="B2041" s="147"/>
      <c r="D2041" s="148" t="s">
        <v>179</v>
      </c>
      <c r="E2041" s="149" t="s">
        <v>34</v>
      </c>
      <c r="F2041" s="150" t="s">
        <v>2688</v>
      </c>
      <c r="H2041" s="149" t="s">
        <v>34</v>
      </c>
      <c r="I2041" s="151"/>
      <c r="L2041" s="147"/>
      <c r="M2041" s="152"/>
      <c r="T2041" s="153"/>
      <c r="AT2041" s="149" t="s">
        <v>179</v>
      </c>
      <c r="AU2041" s="149" t="s">
        <v>89</v>
      </c>
      <c r="AV2041" s="12" t="s">
        <v>83</v>
      </c>
      <c r="AW2041" s="12" t="s">
        <v>39</v>
      </c>
      <c r="AX2041" s="12" t="s">
        <v>78</v>
      </c>
      <c r="AY2041" s="149" t="s">
        <v>169</v>
      </c>
    </row>
    <row r="2042" spans="2:65" s="13" customFormat="1" ht="12">
      <c r="B2042" s="154"/>
      <c r="D2042" s="148" t="s">
        <v>179</v>
      </c>
      <c r="E2042" s="155" t="s">
        <v>34</v>
      </c>
      <c r="F2042" s="156" t="s">
        <v>2689</v>
      </c>
      <c r="H2042" s="157">
        <v>68.03</v>
      </c>
      <c r="I2042" s="158"/>
      <c r="L2042" s="154"/>
      <c r="M2042" s="159"/>
      <c r="T2042" s="160"/>
      <c r="AT2042" s="155" t="s">
        <v>179</v>
      </c>
      <c r="AU2042" s="155" t="s">
        <v>89</v>
      </c>
      <c r="AV2042" s="13" t="s">
        <v>89</v>
      </c>
      <c r="AW2042" s="13" t="s">
        <v>39</v>
      </c>
      <c r="AX2042" s="13" t="s">
        <v>83</v>
      </c>
      <c r="AY2042" s="155" t="s">
        <v>169</v>
      </c>
    </row>
    <row r="2043" spans="2:65" s="1" customFormat="1" ht="37.75" customHeight="1">
      <c r="B2043" s="35"/>
      <c r="C2043" s="134" t="s">
        <v>2690</v>
      </c>
      <c r="D2043" s="134" t="s">
        <v>172</v>
      </c>
      <c r="E2043" s="135" t="s">
        <v>2684</v>
      </c>
      <c r="F2043" s="136" t="s">
        <v>2685</v>
      </c>
      <c r="G2043" s="137" t="s">
        <v>175</v>
      </c>
      <c r="H2043" s="138">
        <v>125.63</v>
      </c>
      <c r="I2043" s="139"/>
      <c r="J2043" s="140">
        <f>ROUND(I2043*H2043,2)</f>
        <v>0</v>
      </c>
      <c r="K2043" s="136" t="s">
        <v>204</v>
      </c>
      <c r="L2043" s="35"/>
      <c r="M2043" s="141" t="s">
        <v>34</v>
      </c>
      <c r="N2043" s="142" t="s">
        <v>49</v>
      </c>
      <c r="P2043" s="143">
        <f>O2043*H2043</f>
        <v>0</v>
      </c>
      <c r="Q2043" s="143">
        <v>1.4999999999999999E-2</v>
      </c>
      <c r="R2043" s="143">
        <f>Q2043*H2043</f>
        <v>1.88445</v>
      </c>
      <c r="S2043" s="143">
        <v>0</v>
      </c>
      <c r="T2043" s="144">
        <f>S2043*H2043</f>
        <v>0</v>
      </c>
      <c r="AR2043" s="145" t="s">
        <v>270</v>
      </c>
      <c r="AT2043" s="145" t="s">
        <v>172</v>
      </c>
      <c r="AU2043" s="145" t="s">
        <v>89</v>
      </c>
      <c r="AY2043" s="19" t="s">
        <v>169</v>
      </c>
      <c r="BE2043" s="146">
        <f>IF(N2043="základní",J2043,0)</f>
        <v>0</v>
      </c>
      <c r="BF2043" s="146">
        <f>IF(N2043="snížená",J2043,0)</f>
        <v>0</v>
      </c>
      <c r="BG2043" s="146">
        <f>IF(N2043="zákl. přenesená",J2043,0)</f>
        <v>0</v>
      </c>
      <c r="BH2043" s="146">
        <f>IF(N2043="sníž. přenesená",J2043,0)</f>
        <v>0</v>
      </c>
      <c r="BI2043" s="146">
        <f>IF(N2043="nulová",J2043,0)</f>
        <v>0</v>
      </c>
      <c r="BJ2043" s="19" t="s">
        <v>83</v>
      </c>
      <c r="BK2043" s="146">
        <f>ROUND(I2043*H2043,2)</f>
        <v>0</v>
      </c>
      <c r="BL2043" s="19" t="s">
        <v>270</v>
      </c>
      <c r="BM2043" s="145" t="s">
        <v>2691</v>
      </c>
    </row>
    <row r="2044" spans="2:65" s="1" customFormat="1" ht="11">
      <c r="B2044" s="35"/>
      <c r="D2044" s="168" t="s">
        <v>206</v>
      </c>
      <c r="F2044" s="169" t="s">
        <v>2687</v>
      </c>
      <c r="I2044" s="170"/>
      <c r="L2044" s="35"/>
      <c r="M2044" s="171"/>
      <c r="T2044" s="56"/>
      <c r="AT2044" s="19" t="s">
        <v>206</v>
      </c>
      <c r="AU2044" s="19" t="s">
        <v>89</v>
      </c>
    </row>
    <row r="2045" spans="2:65" s="12" customFormat="1" ht="12">
      <c r="B2045" s="147"/>
      <c r="D2045" s="148" t="s">
        <v>179</v>
      </c>
      <c r="E2045" s="149" t="s">
        <v>34</v>
      </c>
      <c r="F2045" s="150" t="s">
        <v>2692</v>
      </c>
      <c r="H2045" s="149" t="s">
        <v>34</v>
      </c>
      <c r="I2045" s="151"/>
      <c r="L2045" s="147"/>
      <c r="M2045" s="152"/>
      <c r="T2045" s="153"/>
      <c r="AT2045" s="149" t="s">
        <v>179</v>
      </c>
      <c r="AU2045" s="149" t="s">
        <v>89</v>
      </c>
      <c r="AV2045" s="12" t="s">
        <v>83</v>
      </c>
      <c r="AW2045" s="12" t="s">
        <v>39</v>
      </c>
      <c r="AX2045" s="12" t="s">
        <v>78</v>
      </c>
      <c r="AY2045" s="149" t="s">
        <v>169</v>
      </c>
    </row>
    <row r="2046" spans="2:65" s="12" customFormat="1" ht="12">
      <c r="B2046" s="147"/>
      <c r="D2046" s="148" t="s">
        <v>179</v>
      </c>
      <c r="E2046" s="149" t="s">
        <v>34</v>
      </c>
      <c r="F2046" s="150" t="s">
        <v>2693</v>
      </c>
      <c r="H2046" s="149" t="s">
        <v>34</v>
      </c>
      <c r="I2046" s="151"/>
      <c r="L2046" s="147"/>
      <c r="M2046" s="152"/>
      <c r="T2046" s="153"/>
      <c r="AT2046" s="149" t="s">
        <v>179</v>
      </c>
      <c r="AU2046" s="149" t="s">
        <v>89</v>
      </c>
      <c r="AV2046" s="12" t="s">
        <v>83</v>
      </c>
      <c r="AW2046" s="12" t="s">
        <v>39</v>
      </c>
      <c r="AX2046" s="12" t="s">
        <v>78</v>
      </c>
      <c r="AY2046" s="149" t="s">
        <v>169</v>
      </c>
    </row>
    <row r="2047" spans="2:65" s="13" customFormat="1" ht="12">
      <c r="B2047" s="154"/>
      <c r="D2047" s="148" t="s">
        <v>179</v>
      </c>
      <c r="E2047" s="155" t="s">
        <v>34</v>
      </c>
      <c r="F2047" s="156" t="s">
        <v>2694</v>
      </c>
      <c r="H2047" s="157">
        <v>107.74</v>
      </c>
      <c r="I2047" s="158"/>
      <c r="L2047" s="154"/>
      <c r="M2047" s="159"/>
      <c r="T2047" s="160"/>
      <c r="AT2047" s="155" t="s">
        <v>179</v>
      </c>
      <c r="AU2047" s="155" t="s">
        <v>89</v>
      </c>
      <c r="AV2047" s="13" t="s">
        <v>89</v>
      </c>
      <c r="AW2047" s="13" t="s">
        <v>39</v>
      </c>
      <c r="AX2047" s="13" t="s">
        <v>78</v>
      </c>
      <c r="AY2047" s="155" t="s">
        <v>169</v>
      </c>
    </row>
    <row r="2048" spans="2:65" s="13" customFormat="1" ht="12">
      <c r="B2048" s="154"/>
      <c r="D2048" s="148" t="s">
        <v>179</v>
      </c>
      <c r="E2048" s="155" t="s">
        <v>34</v>
      </c>
      <c r="F2048" s="156" t="s">
        <v>2695</v>
      </c>
      <c r="H2048" s="157">
        <v>10.16</v>
      </c>
      <c r="I2048" s="158"/>
      <c r="L2048" s="154"/>
      <c r="M2048" s="159"/>
      <c r="T2048" s="160"/>
      <c r="AT2048" s="155" t="s">
        <v>179</v>
      </c>
      <c r="AU2048" s="155" t="s">
        <v>89</v>
      </c>
      <c r="AV2048" s="13" t="s">
        <v>89</v>
      </c>
      <c r="AW2048" s="13" t="s">
        <v>39</v>
      </c>
      <c r="AX2048" s="13" t="s">
        <v>78</v>
      </c>
      <c r="AY2048" s="155" t="s">
        <v>169</v>
      </c>
    </row>
    <row r="2049" spans="2:65" s="13" customFormat="1" ht="12">
      <c r="B2049" s="154"/>
      <c r="D2049" s="148" t="s">
        <v>179</v>
      </c>
      <c r="E2049" s="155" t="s">
        <v>34</v>
      </c>
      <c r="F2049" s="156" t="s">
        <v>2677</v>
      </c>
      <c r="H2049" s="157">
        <v>2.13</v>
      </c>
      <c r="I2049" s="158"/>
      <c r="L2049" s="154"/>
      <c r="M2049" s="159"/>
      <c r="T2049" s="160"/>
      <c r="AT2049" s="155" t="s">
        <v>179</v>
      </c>
      <c r="AU2049" s="155" t="s">
        <v>89</v>
      </c>
      <c r="AV2049" s="13" t="s">
        <v>89</v>
      </c>
      <c r="AW2049" s="13" t="s">
        <v>39</v>
      </c>
      <c r="AX2049" s="13" t="s">
        <v>78</v>
      </c>
      <c r="AY2049" s="155" t="s">
        <v>169</v>
      </c>
    </row>
    <row r="2050" spans="2:65" s="13" customFormat="1" ht="12">
      <c r="B2050" s="154"/>
      <c r="D2050" s="148" t="s">
        <v>179</v>
      </c>
      <c r="E2050" s="155" t="s">
        <v>34</v>
      </c>
      <c r="F2050" s="156" t="s">
        <v>2696</v>
      </c>
      <c r="H2050" s="157">
        <v>5.6</v>
      </c>
      <c r="I2050" s="158"/>
      <c r="L2050" s="154"/>
      <c r="M2050" s="159"/>
      <c r="T2050" s="160"/>
      <c r="AT2050" s="155" t="s">
        <v>179</v>
      </c>
      <c r="AU2050" s="155" t="s">
        <v>89</v>
      </c>
      <c r="AV2050" s="13" t="s">
        <v>89</v>
      </c>
      <c r="AW2050" s="13" t="s">
        <v>39</v>
      </c>
      <c r="AX2050" s="13" t="s">
        <v>78</v>
      </c>
      <c r="AY2050" s="155" t="s">
        <v>169</v>
      </c>
    </row>
    <row r="2051" spans="2:65" s="14" customFormat="1" ht="12">
      <c r="B2051" s="161"/>
      <c r="D2051" s="148" t="s">
        <v>179</v>
      </c>
      <c r="E2051" s="162" t="s">
        <v>34</v>
      </c>
      <c r="F2051" s="163" t="s">
        <v>195</v>
      </c>
      <c r="H2051" s="164">
        <v>125.62999999999998</v>
      </c>
      <c r="I2051" s="165"/>
      <c r="L2051" s="161"/>
      <c r="M2051" s="166"/>
      <c r="T2051" s="167"/>
      <c r="AT2051" s="162" t="s">
        <v>179</v>
      </c>
      <c r="AU2051" s="162" t="s">
        <v>89</v>
      </c>
      <c r="AV2051" s="14" t="s">
        <v>177</v>
      </c>
      <c r="AW2051" s="14" t="s">
        <v>39</v>
      </c>
      <c r="AX2051" s="14" t="s">
        <v>83</v>
      </c>
      <c r="AY2051" s="162" t="s">
        <v>169</v>
      </c>
    </row>
    <row r="2052" spans="2:65" s="1" customFormat="1" ht="37.75" customHeight="1">
      <c r="B2052" s="35"/>
      <c r="C2052" s="134" t="s">
        <v>2697</v>
      </c>
      <c r="D2052" s="134" t="s">
        <v>172</v>
      </c>
      <c r="E2052" s="135" t="s">
        <v>2698</v>
      </c>
      <c r="F2052" s="136" t="s">
        <v>2699</v>
      </c>
      <c r="G2052" s="137" t="s">
        <v>434</v>
      </c>
      <c r="H2052" s="138">
        <v>23</v>
      </c>
      <c r="I2052" s="139"/>
      <c r="J2052" s="140">
        <f>ROUND(I2052*H2052,2)</f>
        <v>0</v>
      </c>
      <c r="K2052" s="136" t="s">
        <v>204</v>
      </c>
      <c r="L2052" s="35"/>
      <c r="M2052" s="141" t="s">
        <v>34</v>
      </c>
      <c r="N2052" s="142" t="s">
        <v>49</v>
      </c>
      <c r="P2052" s="143">
        <f>O2052*H2052</f>
        <v>0</v>
      </c>
      <c r="Q2052" s="143">
        <v>1.0200000000000001E-3</v>
      </c>
      <c r="R2052" s="143">
        <f>Q2052*H2052</f>
        <v>2.3460000000000002E-2</v>
      </c>
      <c r="S2052" s="143">
        <v>0</v>
      </c>
      <c r="T2052" s="144">
        <f>S2052*H2052</f>
        <v>0</v>
      </c>
      <c r="AR2052" s="145" t="s">
        <v>270</v>
      </c>
      <c r="AT2052" s="145" t="s">
        <v>172</v>
      </c>
      <c r="AU2052" s="145" t="s">
        <v>89</v>
      </c>
      <c r="AY2052" s="19" t="s">
        <v>169</v>
      </c>
      <c r="BE2052" s="146">
        <f>IF(N2052="základní",J2052,0)</f>
        <v>0</v>
      </c>
      <c r="BF2052" s="146">
        <f>IF(N2052="snížená",J2052,0)</f>
        <v>0</v>
      </c>
      <c r="BG2052" s="146">
        <f>IF(N2052="zákl. přenesená",J2052,0)</f>
        <v>0</v>
      </c>
      <c r="BH2052" s="146">
        <f>IF(N2052="sníž. přenesená",J2052,0)</f>
        <v>0</v>
      </c>
      <c r="BI2052" s="146">
        <f>IF(N2052="nulová",J2052,0)</f>
        <v>0</v>
      </c>
      <c r="BJ2052" s="19" t="s">
        <v>83</v>
      </c>
      <c r="BK2052" s="146">
        <f>ROUND(I2052*H2052,2)</f>
        <v>0</v>
      </c>
      <c r="BL2052" s="19" t="s">
        <v>270</v>
      </c>
      <c r="BM2052" s="145" t="s">
        <v>2700</v>
      </c>
    </row>
    <row r="2053" spans="2:65" s="1" customFormat="1" ht="11">
      <c r="B2053" s="35"/>
      <c r="D2053" s="168" t="s">
        <v>206</v>
      </c>
      <c r="F2053" s="169" t="s">
        <v>2701</v>
      </c>
      <c r="I2053" s="170"/>
      <c r="L2053" s="35"/>
      <c r="M2053" s="171"/>
      <c r="T2053" s="56"/>
      <c r="AT2053" s="19" t="s">
        <v>206</v>
      </c>
      <c r="AU2053" s="19" t="s">
        <v>89</v>
      </c>
    </row>
    <row r="2054" spans="2:65" s="12" customFormat="1" ht="12">
      <c r="B2054" s="147"/>
      <c r="D2054" s="148" t="s">
        <v>179</v>
      </c>
      <c r="E2054" s="149" t="s">
        <v>34</v>
      </c>
      <c r="F2054" s="150" t="s">
        <v>2702</v>
      </c>
      <c r="H2054" s="149" t="s">
        <v>34</v>
      </c>
      <c r="I2054" s="151"/>
      <c r="L2054" s="147"/>
      <c r="M2054" s="152"/>
      <c r="T2054" s="153"/>
      <c r="AT2054" s="149" t="s">
        <v>179</v>
      </c>
      <c r="AU2054" s="149" t="s">
        <v>89</v>
      </c>
      <c r="AV2054" s="12" t="s">
        <v>83</v>
      </c>
      <c r="AW2054" s="12" t="s">
        <v>39</v>
      </c>
      <c r="AX2054" s="12" t="s">
        <v>78</v>
      </c>
      <c r="AY2054" s="149" t="s">
        <v>169</v>
      </c>
    </row>
    <row r="2055" spans="2:65" s="13" customFormat="1" ht="12">
      <c r="B2055" s="154"/>
      <c r="D2055" s="148" t="s">
        <v>179</v>
      </c>
      <c r="E2055" s="155" t="s">
        <v>34</v>
      </c>
      <c r="F2055" s="156" t="s">
        <v>2703</v>
      </c>
      <c r="H2055" s="157">
        <v>23</v>
      </c>
      <c r="I2055" s="158"/>
      <c r="L2055" s="154"/>
      <c r="M2055" s="159"/>
      <c r="T2055" s="160"/>
      <c r="AT2055" s="155" t="s">
        <v>179</v>
      </c>
      <c r="AU2055" s="155" t="s">
        <v>89</v>
      </c>
      <c r="AV2055" s="13" t="s">
        <v>89</v>
      </c>
      <c r="AW2055" s="13" t="s">
        <v>39</v>
      </c>
      <c r="AX2055" s="13" t="s">
        <v>78</v>
      </c>
      <c r="AY2055" s="155" t="s">
        <v>169</v>
      </c>
    </row>
    <row r="2056" spans="2:65" s="14" customFormat="1" ht="12">
      <c r="B2056" s="161"/>
      <c r="D2056" s="148" t="s">
        <v>179</v>
      </c>
      <c r="E2056" s="162" t="s">
        <v>34</v>
      </c>
      <c r="F2056" s="163" t="s">
        <v>195</v>
      </c>
      <c r="H2056" s="164">
        <v>23</v>
      </c>
      <c r="I2056" s="165"/>
      <c r="L2056" s="161"/>
      <c r="M2056" s="166"/>
      <c r="T2056" s="167"/>
      <c r="AT2056" s="162" t="s">
        <v>179</v>
      </c>
      <c r="AU2056" s="162" t="s">
        <v>89</v>
      </c>
      <c r="AV2056" s="14" t="s">
        <v>177</v>
      </c>
      <c r="AW2056" s="14" t="s">
        <v>39</v>
      </c>
      <c r="AX2056" s="14" t="s">
        <v>83</v>
      </c>
      <c r="AY2056" s="162" t="s">
        <v>169</v>
      </c>
    </row>
    <row r="2057" spans="2:65" s="1" customFormat="1" ht="16.5" customHeight="1">
      <c r="B2057" s="35"/>
      <c r="C2057" s="172" t="s">
        <v>2704</v>
      </c>
      <c r="D2057" s="172" t="s">
        <v>288</v>
      </c>
      <c r="E2057" s="173" t="s">
        <v>2705</v>
      </c>
      <c r="F2057" s="174" t="s">
        <v>2706</v>
      </c>
      <c r="G2057" s="175" t="s">
        <v>434</v>
      </c>
      <c r="H2057" s="176">
        <v>27.83</v>
      </c>
      <c r="I2057" s="177"/>
      <c r="J2057" s="178">
        <f>ROUND(I2057*H2057,2)</f>
        <v>0</v>
      </c>
      <c r="K2057" s="174" t="s">
        <v>621</v>
      </c>
      <c r="L2057" s="179"/>
      <c r="M2057" s="180" t="s">
        <v>34</v>
      </c>
      <c r="N2057" s="181" t="s">
        <v>49</v>
      </c>
      <c r="P2057" s="143">
        <f>O2057*H2057</f>
        <v>0</v>
      </c>
      <c r="Q2057" s="143">
        <v>6.6E-3</v>
      </c>
      <c r="R2057" s="143">
        <f>Q2057*H2057</f>
        <v>0.18367799999999998</v>
      </c>
      <c r="S2057" s="143">
        <v>0</v>
      </c>
      <c r="T2057" s="144">
        <f>S2057*H2057</f>
        <v>0</v>
      </c>
      <c r="AR2057" s="145" t="s">
        <v>381</v>
      </c>
      <c r="AT2057" s="145" t="s">
        <v>288</v>
      </c>
      <c r="AU2057" s="145" t="s">
        <v>89</v>
      </c>
      <c r="AY2057" s="19" t="s">
        <v>169</v>
      </c>
      <c r="BE2057" s="146">
        <f>IF(N2057="základní",J2057,0)</f>
        <v>0</v>
      </c>
      <c r="BF2057" s="146">
        <f>IF(N2057="snížená",J2057,0)</f>
        <v>0</v>
      </c>
      <c r="BG2057" s="146">
        <f>IF(N2057="zákl. přenesená",J2057,0)</f>
        <v>0</v>
      </c>
      <c r="BH2057" s="146">
        <f>IF(N2057="sníž. přenesená",J2057,0)</f>
        <v>0</v>
      </c>
      <c r="BI2057" s="146">
        <f>IF(N2057="nulová",J2057,0)</f>
        <v>0</v>
      </c>
      <c r="BJ2057" s="19" t="s">
        <v>83</v>
      </c>
      <c r="BK2057" s="146">
        <f>ROUND(I2057*H2057,2)</f>
        <v>0</v>
      </c>
      <c r="BL2057" s="19" t="s">
        <v>270</v>
      </c>
      <c r="BM2057" s="145" t="s">
        <v>2707</v>
      </c>
    </row>
    <row r="2058" spans="2:65" s="13" customFormat="1" ht="12">
      <c r="B2058" s="154"/>
      <c r="D2058" s="148" t="s">
        <v>179</v>
      </c>
      <c r="E2058" s="155" t="s">
        <v>34</v>
      </c>
      <c r="F2058" s="156" t="s">
        <v>2708</v>
      </c>
      <c r="H2058" s="157">
        <v>25.3</v>
      </c>
      <c r="I2058" s="158"/>
      <c r="L2058" s="154"/>
      <c r="M2058" s="159"/>
      <c r="T2058" s="160"/>
      <c r="AT2058" s="155" t="s">
        <v>179</v>
      </c>
      <c r="AU2058" s="155" t="s">
        <v>89</v>
      </c>
      <c r="AV2058" s="13" t="s">
        <v>89</v>
      </c>
      <c r="AW2058" s="13" t="s">
        <v>39</v>
      </c>
      <c r="AX2058" s="13" t="s">
        <v>78</v>
      </c>
      <c r="AY2058" s="155" t="s">
        <v>169</v>
      </c>
    </row>
    <row r="2059" spans="2:65" s="14" customFormat="1" ht="12">
      <c r="B2059" s="161"/>
      <c r="D2059" s="148" t="s">
        <v>179</v>
      </c>
      <c r="E2059" s="162" t="s">
        <v>34</v>
      </c>
      <c r="F2059" s="163" t="s">
        <v>195</v>
      </c>
      <c r="H2059" s="164">
        <v>25.3</v>
      </c>
      <c r="I2059" s="165"/>
      <c r="L2059" s="161"/>
      <c r="M2059" s="166"/>
      <c r="T2059" s="167"/>
      <c r="AT2059" s="162" t="s">
        <v>179</v>
      </c>
      <c r="AU2059" s="162" t="s">
        <v>89</v>
      </c>
      <c r="AV2059" s="14" t="s">
        <v>177</v>
      </c>
      <c r="AW2059" s="14" t="s">
        <v>39</v>
      </c>
      <c r="AX2059" s="14" t="s">
        <v>78</v>
      </c>
      <c r="AY2059" s="162" t="s">
        <v>169</v>
      </c>
    </row>
    <row r="2060" spans="2:65" s="13" customFormat="1" ht="12">
      <c r="B2060" s="154"/>
      <c r="D2060" s="148" t="s">
        <v>179</v>
      </c>
      <c r="E2060" s="155" t="s">
        <v>34</v>
      </c>
      <c r="F2060" s="156" t="s">
        <v>2709</v>
      </c>
      <c r="H2060" s="157">
        <v>27.83</v>
      </c>
      <c r="I2060" s="158"/>
      <c r="L2060" s="154"/>
      <c r="M2060" s="159"/>
      <c r="T2060" s="160"/>
      <c r="AT2060" s="155" t="s">
        <v>179</v>
      </c>
      <c r="AU2060" s="155" t="s">
        <v>89</v>
      </c>
      <c r="AV2060" s="13" t="s">
        <v>89</v>
      </c>
      <c r="AW2060" s="13" t="s">
        <v>39</v>
      </c>
      <c r="AX2060" s="13" t="s">
        <v>83</v>
      </c>
      <c r="AY2060" s="155" t="s">
        <v>169</v>
      </c>
    </row>
    <row r="2061" spans="2:65" s="1" customFormat="1" ht="37.75" customHeight="1">
      <c r="B2061" s="35"/>
      <c r="C2061" s="134" t="s">
        <v>2710</v>
      </c>
      <c r="D2061" s="134" t="s">
        <v>172</v>
      </c>
      <c r="E2061" s="135" t="s">
        <v>2698</v>
      </c>
      <c r="F2061" s="136" t="s">
        <v>2699</v>
      </c>
      <c r="G2061" s="137" t="s">
        <v>434</v>
      </c>
      <c r="H2061" s="138">
        <v>19.699000000000002</v>
      </c>
      <c r="I2061" s="139"/>
      <c r="J2061" s="140">
        <f>ROUND(I2061*H2061,2)</f>
        <v>0</v>
      </c>
      <c r="K2061" s="136" t="s">
        <v>204</v>
      </c>
      <c r="L2061" s="35"/>
      <c r="M2061" s="141" t="s">
        <v>34</v>
      </c>
      <c r="N2061" s="142" t="s">
        <v>49</v>
      </c>
      <c r="P2061" s="143">
        <f>O2061*H2061</f>
        <v>0</v>
      </c>
      <c r="Q2061" s="143">
        <v>1.0200000000000001E-3</v>
      </c>
      <c r="R2061" s="143">
        <f>Q2061*H2061</f>
        <v>2.0092980000000003E-2</v>
      </c>
      <c r="S2061" s="143">
        <v>0</v>
      </c>
      <c r="T2061" s="144">
        <f>S2061*H2061</f>
        <v>0</v>
      </c>
      <c r="AR2061" s="145" t="s">
        <v>270</v>
      </c>
      <c r="AT2061" s="145" t="s">
        <v>172</v>
      </c>
      <c r="AU2061" s="145" t="s">
        <v>89</v>
      </c>
      <c r="AY2061" s="19" t="s">
        <v>169</v>
      </c>
      <c r="BE2061" s="146">
        <f>IF(N2061="základní",J2061,0)</f>
        <v>0</v>
      </c>
      <c r="BF2061" s="146">
        <f>IF(N2061="snížená",J2061,0)</f>
        <v>0</v>
      </c>
      <c r="BG2061" s="146">
        <f>IF(N2061="zákl. přenesená",J2061,0)</f>
        <v>0</v>
      </c>
      <c r="BH2061" s="146">
        <f>IF(N2061="sníž. přenesená",J2061,0)</f>
        <v>0</v>
      </c>
      <c r="BI2061" s="146">
        <f>IF(N2061="nulová",J2061,0)</f>
        <v>0</v>
      </c>
      <c r="BJ2061" s="19" t="s">
        <v>83</v>
      </c>
      <c r="BK2061" s="146">
        <f>ROUND(I2061*H2061,2)</f>
        <v>0</v>
      </c>
      <c r="BL2061" s="19" t="s">
        <v>270</v>
      </c>
      <c r="BM2061" s="145" t="s">
        <v>2711</v>
      </c>
    </row>
    <row r="2062" spans="2:65" s="1" customFormat="1" ht="11">
      <c r="B2062" s="35"/>
      <c r="D2062" s="168" t="s">
        <v>206</v>
      </c>
      <c r="F2062" s="169" t="s">
        <v>2701</v>
      </c>
      <c r="I2062" s="170"/>
      <c r="L2062" s="35"/>
      <c r="M2062" s="171"/>
      <c r="T2062" s="56"/>
      <c r="AT2062" s="19" t="s">
        <v>206</v>
      </c>
      <c r="AU2062" s="19" t="s">
        <v>89</v>
      </c>
    </row>
    <row r="2063" spans="2:65" s="12" customFormat="1" ht="12">
      <c r="B2063" s="147"/>
      <c r="D2063" s="148" t="s">
        <v>179</v>
      </c>
      <c r="E2063" s="149" t="s">
        <v>34</v>
      </c>
      <c r="F2063" s="150" t="s">
        <v>2712</v>
      </c>
      <c r="H2063" s="149" t="s">
        <v>34</v>
      </c>
      <c r="I2063" s="151"/>
      <c r="L2063" s="147"/>
      <c r="M2063" s="152"/>
      <c r="T2063" s="153"/>
      <c r="AT2063" s="149" t="s">
        <v>179</v>
      </c>
      <c r="AU2063" s="149" t="s">
        <v>89</v>
      </c>
      <c r="AV2063" s="12" t="s">
        <v>83</v>
      </c>
      <c r="AW2063" s="12" t="s">
        <v>39</v>
      </c>
      <c r="AX2063" s="12" t="s">
        <v>78</v>
      </c>
      <c r="AY2063" s="149" t="s">
        <v>169</v>
      </c>
    </row>
    <row r="2064" spans="2:65" s="13" customFormat="1" ht="12">
      <c r="B2064" s="154"/>
      <c r="D2064" s="148" t="s">
        <v>179</v>
      </c>
      <c r="E2064" s="155" t="s">
        <v>34</v>
      </c>
      <c r="F2064" s="156" t="s">
        <v>2713</v>
      </c>
      <c r="H2064" s="157">
        <v>15.552</v>
      </c>
      <c r="I2064" s="158"/>
      <c r="L2064" s="154"/>
      <c r="M2064" s="159"/>
      <c r="T2064" s="160"/>
      <c r="AT2064" s="155" t="s">
        <v>179</v>
      </c>
      <c r="AU2064" s="155" t="s">
        <v>89</v>
      </c>
      <c r="AV2064" s="13" t="s">
        <v>89</v>
      </c>
      <c r="AW2064" s="13" t="s">
        <v>39</v>
      </c>
      <c r="AX2064" s="13" t="s">
        <v>78</v>
      </c>
      <c r="AY2064" s="155" t="s">
        <v>169</v>
      </c>
    </row>
    <row r="2065" spans="2:65" s="13" customFormat="1" ht="12">
      <c r="B2065" s="154"/>
      <c r="D2065" s="148" t="s">
        <v>179</v>
      </c>
      <c r="E2065" s="155" t="s">
        <v>34</v>
      </c>
      <c r="F2065" s="156" t="s">
        <v>2714</v>
      </c>
      <c r="H2065" s="157">
        <v>4.1470000000000002</v>
      </c>
      <c r="I2065" s="158"/>
      <c r="L2065" s="154"/>
      <c r="M2065" s="159"/>
      <c r="T2065" s="160"/>
      <c r="AT2065" s="155" t="s">
        <v>179</v>
      </c>
      <c r="AU2065" s="155" t="s">
        <v>89</v>
      </c>
      <c r="AV2065" s="13" t="s">
        <v>89</v>
      </c>
      <c r="AW2065" s="13" t="s">
        <v>39</v>
      </c>
      <c r="AX2065" s="13" t="s">
        <v>78</v>
      </c>
      <c r="AY2065" s="155" t="s">
        <v>169</v>
      </c>
    </row>
    <row r="2066" spans="2:65" s="14" customFormat="1" ht="12">
      <c r="B2066" s="161"/>
      <c r="D2066" s="148" t="s">
        <v>179</v>
      </c>
      <c r="E2066" s="162" t="s">
        <v>34</v>
      </c>
      <c r="F2066" s="163" t="s">
        <v>195</v>
      </c>
      <c r="H2066" s="164">
        <v>19.698999999999998</v>
      </c>
      <c r="I2066" s="165"/>
      <c r="L2066" s="161"/>
      <c r="M2066" s="166"/>
      <c r="T2066" s="167"/>
      <c r="AT2066" s="162" t="s">
        <v>179</v>
      </c>
      <c r="AU2066" s="162" t="s">
        <v>89</v>
      </c>
      <c r="AV2066" s="14" t="s">
        <v>177</v>
      </c>
      <c r="AW2066" s="14" t="s">
        <v>39</v>
      </c>
      <c r="AX2066" s="14" t="s">
        <v>83</v>
      </c>
      <c r="AY2066" s="162" t="s">
        <v>169</v>
      </c>
    </row>
    <row r="2067" spans="2:65" s="1" customFormat="1" ht="37.75" customHeight="1">
      <c r="B2067" s="35"/>
      <c r="C2067" s="172" t="s">
        <v>2715</v>
      </c>
      <c r="D2067" s="172" t="s">
        <v>288</v>
      </c>
      <c r="E2067" s="173" t="s">
        <v>2716</v>
      </c>
      <c r="F2067" s="174" t="s">
        <v>2717</v>
      </c>
      <c r="G2067" s="175" t="s">
        <v>434</v>
      </c>
      <c r="H2067" s="176">
        <v>21.669</v>
      </c>
      <c r="I2067" s="177"/>
      <c r="J2067" s="178">
        <f>ROUND(I2067*H2067,2)</f>
        <v>0</v>
      </c>
      <c r="K2067" s="174" t="s">
        <v>204</v>
      </c>
      <c r="L2067" s="179"/>
      <c r="M2067" s="180" t="s">
        <v>34</v>
      </c>
      <c r="N2067" s="181" t="s">
        <v>49</v>
      </c>
      <c r="P2067" s="143">
        <f>O2067*H2067</f>
        <v>0</v>
      </c>
      <c r="Q2067" s="143">
        <v>6.6E-3</v>
      </c>
      <c r="R2067" s="143">
        <f>Q2067*H2067</f>
        <v>0.14301540000000001</v>
      </c>
      <c r="S2067" s="143">
        <v>0</v>
      </c>
      <c r="T2067" s="144">
        <f>S2067*H2067</f>
        <v>0</v>
      </c>
      <c r="AR2067" s="145" t="s">
        <v>381</v>
      </c>
      <c r="AT2067" s="145" t="s">
        <v>288</v>
      </c>
      <c r="AU2067" s="145" t="s">
        <v>89</v>
      </c>
      <c r="AY2067" s="19" t="s">
        <v>169</v>
      </c>
      <c r="BE2067" s="146">
        <f>IF(N2067="základní",J2067,0)</f>
        <v>0</v>
      </c>
      <c r="BF2067" s="146">
        <f>IF(N2067="snížená",J2067,0)</f>
        <v>0</v>
      </c>
      <c r="BG2067" s="146">
        <f>IF(N2067="zákl. přenesená",J2067,0)</f>
        <v>0</v>
      </c>
      <c r="BH2067" s="146">
        <f>IF(N2067="sníž. přenesená",J2067,0)</f>
        <v>0</v>
      </c>
      <c r="BI2067" s="146">
        <f>IF(N2067="nulová",J2067,0)</f>
        <v>0</v>
      </c>
      <c r="BJ2067" s="19" t="s">
        <v>83</v>
      </c>
      <c r="BK2067" s="146">
        <f>ROUND(I2067*H2067,2)</f>
        <v>0</v>
      </c>
      <c r="BL2067" s="19" t="s">
        <v>270</v>
      </c>
      <c r="BM2067" s="145" t="s">
        <v>2718</v>
      </c>
    </row>
    <row r="2068" spans="2:65" s="13" customFormat="1" ht="12">
      <c r="B2068" s="154"/>
      <c r="D2068" s="148" t="s">
        <v>179</v>
      </c>
      <c r="E2068" s="155" t="s">
        <v>34</v>
      </c>
      <c r="F2068" s="156" t="s">
        <v>2719</v>
      </c>
      <c r="H2068" s="157">
        <v>21.669</v>
      </c>
      <c r="I2068" s="158"/>
      <c r="L2068" s="154"/>
      <c r="M2068" s="159"/>
      <c r="T2068" s="160"/>
      <c r="AT2068" s="155" t="s">
        <v>179</v>
      </c>
      <c r="AU2068" s="155" t="s">
        <v>89</v>
      </c>
      <c r="AV2068" s="13" t="s">
        <v>89</v>
      </c>
      <c r="AW2068" s="13" t="s">
        <v>39</v>
      </c>
      <c r="AX2068" s="13" t="s">
        <v>83</v>
      </c>
      <c r="AY2068" s="155" t="s">
        <v>169</v>
      </c>
    </row>
    <row r="2069" spans="2:65" s="1" customFormat="1" ht="24.25" customHeight="1">
      <c r="B2069" s="35"/>
      <c r="C2069" s="134" t="s">
        <v>2720</v>
      </c>
      <c r="D2069" s="134" t="s">
        <v>172</v>
      </c>
      <c r="E2069" s="135" t="s">
        <v>2721</v>
      </c>
      <c r="F2069" s="136" t="s">
        <v>2722</v>
      </c>
      <c r="G2069" s="137" t="s">
        <v>434</v>
      </c>
      <c r="H2069" s="138">
        <v>62.01</v>
      </c>
      <c r="I2069" s="139"/>
      <c r="J2069" s="140">
        <f>ROUND(I2069*H2069,2)</f>
        <v>0</v>
      </c>
      <c r="K2069" s="136" t="s">
        <v>2723</v>
      </c>
      <c r="L2069" s="35"/>
      <c r="M2069" s="141" t="s">
        <v>34</v>
      </c>
      <c r="N2069" s="142" t="s">
        <v>49</v>
      </c>
      <c r="P2069" s="143">
        <f>O2069*H2069</f>
        <v>0</v>
      </c>
      <c r="Q2069" s="143">
        <v>4.2999999999999999E-4</v>
      </c>
      <c r="R2069" s="143">
        <f>Q2069*H2069</f>
        <v>2.6664299999999998E-2</v>
      </c>
      <c r="S2069" s="143">
        <v>0</v>
      </c>
      <c r="T2069" s="144">
        <f>S2069*H2069</f>
        <v>0</v>
      </c>
      <c r="AR2069" s="145" t="s">
        <v>270</v>
      </c>
      <c r="AT2069" s="145" t="s">
        <v>172</v>
      </c>
      <c r="AU2069" s="145" t="s">
        <v>89</v>
      </c>
      <c r="AY2069" s="19" t="s">
        <v>169</v>
      </c>
      <c r="BE2069" s="146">
        <f>IF(N2069="základní",J2069,0)</f>
        <v>0</v>
      </c>
      <c r="BF2069" s="146">
        <f>IF(N2069="snížená",J2069,0)</f>
        <v>0</v>
      </c>
      <c r="BG2069" s="146">
        <f>IF(N2069="zákl. přenesená",J2069,0)</f>
        <v>0</v>
      </c>
      <c r="BH2069" s="146">
        <f>IF(N2069="sníž. přenesená",J2069,0)</f>
        <v>0</v>
      </c>
      <c r="BI2069" s="146">
        <f>IF(N2069="nulová",J2069,0)</f>
        <v>0</v>
      </c>
      <c r="BJ2069" s="19" t="s">
        <v>83</v>
      </c>
      <c r="BK2069" s="146">
        <f>ROUND(I2069*H2069,2)</f>
        <v>0</v>
      </c>
      <c r="BL2069" s="19" t="s">
        <v>270</v>
      </c>
      <c r="BM2069" s="145" t="s">
        <v>2724</v>
      </c>
    </row>
    <row r="2070" spans="2:65" s="12" customFormat="1" ht="12">
      <c r="B2070" s="147"/>
      <c r="D2070" s="148" t="s">
        <v>179</v>
      </c>
      <c r="E2070" s="149" t="s">
        <v>34</v>
      </c>
      <c r="F2070" s="150" t="s">
        <v>2674</v>
      </c>
      <c r="H2070" s="149" t="s">
        <v>34</v>
      </c>
      <c r="I2070" s="151"/>
      <c r="L2070" s="147"/>
      <c r="M2070" s="152"/>
      <c r="T2070" s="153"/>
      <c r="AT2070" s="149" t="s">
        <v>179</v>
      </c>
      <c r="AU2070" s="149" t="s">
        <v>89</v>
      </c>
      <c r="AV2070" s="12" t="s">
        <v>83</v>
      </c>
      <c r="AW2070" s="12" t="s">
        <v>39</v>
      </c>
      <c r="AX2070" s="12" t="s">
        <v>78</v>
      </c>
      <c r="AY2070" s="149" t="s">
        <v>169</v>
      </c>
    </row>
    <row r="2071" spans="2:65" s="13" customFormat="1" ht="12">
      <c r="B2071" s="154"/>
      <c r="D2071" s="148" t="s">
        <v>179</v>
      </c>
      <c r="E2071" s="155" t="s">
        <v>34</v>
      </c>
      <c r="F2071" s="156" t="s">
        <v>2725</v>
      </c>
      <c r="H2071" s="157">
        <v>21.25</v>
      </c>
      <c r="I2071" s="158"/>
      <c r="L2071" s="154"/>
      <c r="M2071" s="159"/>
      <c r="T2071" s="160"/>
      <c r="AT2071" s="155" t="s">
        <v>179</v>
      </c>
      <c r="AU2071" s="155" t="s">
        <v>89</v>
      </c>
      <c r="AV2071" s="13" t="s">
        <v>89</v>
      </c>
      <c r="AW2071" s="13" t="s">
        <v>39</v>
      </c>
      <c r="AX2071" s="13" t="s">
        <v>78</v>
      </c>
      <c r="AY2071" s="155" t="s">
        <v>169</v>
      </c>
    </row>
    <row r="2072" spans="2:65" s="13" customFormat="1" ht="12">
      <c r="B2072" s="154"/>
      <c r="D2072" s="148" t="s">
        <v>179</v>
      </c>
      <c r="E2072" s="155" t="s">
        <v>34</v>
      </c>
      <c r="F2072" s="156" t="s">
        <v>2726</v>
      </c>
      <c r="H2072" s="157">
        <v>7.5</v>
      </c>
      <c r="I2072" s="158"/>
      <c r="L2072" s="154"/>
      <c r="M2072" s="159"/>
      <c r="T2072" s="160"/>
      <c r="AT2072" s="155" t="s">
        <v>179</v>
      </c>
      <c r="AU2072" s="155" t="s">
        <v>89</v>
      </c>
      <c r="AV2072" s="13" t="s">
        <v>89</v>
      </c>
      <c r="AW2072" s="13" t="s">
        <v>39</v>
      </c>
      <c r="AX2072" s="13" t="s">
        <v>78</v>
      </c>
      <c r="AY2072" s="155" t="s">
        <v>169</v>
      </c>
    </row>
    <row r="2073" spans="2:65" s="13" customFormat="1" ht="12">
      <c r="B2073" s="154"/>
      <c r="D2073" s="148" t="s">
        <v>179</v>
      </c>
      <c r="E2073" s="155" t="s">
        <v>34</v>
      </c>
      <c r="F2073" s="156" t="s">
        <v>2727</v>
      </c>
      <c r="H2073" s="157">
        <v>6.04</v>
      </c>
      <c r="I2073" s="158"/>
      <c r="L2073" s="154"/>
      <c r="M2073" s="159"/>
      <c r="T2073" s="160"/>
      <c r="AT2073" s="155" t="s">
        <v>179</v>
      </c>
      <c r="AU2073" s="155" t="s">
        <v>89</v>
      </c>
      <c r="AV2073" s="13" t="s">
        <v>89</v>
      </c>
      <c r="AW2073" s="13" t="s">
        <v>39</v>
      </c>
      <c r="AX2073" s="13" t="s">
        <v>78</v>
      </c>
      <c r="AY2073" s="155" t="s">
        <v>169</v>
      </c>
    </row>
    <row r="2074" spans="2:65" s="12" customFormat="1" ht="12">
      <c r="B2074" s="147"/>
      <c r="D2074" s="148" t="s">
        <v>179</v>
      </c>
      <c r="E2074" s="149" t="s">
        <v>34</v>
      </c>
      <c r="F2074" s="150" t="s">
        <v>678</v>
      </c>
      <c r="H2074" s="149" t="s">
        <v>34</v>
      </c>
      <c r="I2074" s="151"/>
      <c r="L2074" s="147"/>
      <c r="M2074" s="152"/>
      <c r="T2074" s="153"/>
      <c r="AT2074" s="149" t="s">
        <v>179</v>
      </c>
      <c r="AU2074" s="149" t="s">
        <v>89</v>
      </c>
      <c r="AV2074" s="12" t="s">
        <v>83</v>
      </c>
      <c r="AW2074" s="12" t="s">
        <v>39</v>
      </c>
      <c r="AX2074" s="12" t="s">
        <v>78</v>
      </c>
      <c r="AY2074" s="149" t="s">
        <v>169</v>
      </c>
    </row>
    <row r="2075" spans="2:65" s="12" customFormat="1" ht="12">
      <c r="B2075" s="147"/>
      <c r="D2075" s="148" t="s">
        <v>179</v>
      </c>
      <c r="E2075" s="149" t="s">
        <v>34</v>
      </c>
      <c r="F2075" s="150" t="s">
        <v>2728</v>
      </c>
      <c r="H2075" s="149" t="s">
        <v>34</v>
      </c>
      <c r="I2075" s="151"/>
      <c r="L2075" s="147"/>
      <c r="M2075" s="152"/>
      <c r="T2075" s="153"/>
      <c r="AT2075" s="149" t="s">
        <v>179</v>
      </c>
      <c r="AU2075" s="149" t="s">
        <v>89</v>
      </c>
      <c r="AV2075" s="12" t="s">
        <v>83</v>
      </c>
      <c r="AW2075" s="12" t="s">
        <v>39</v>
      </c>
      <c r="AX2075" s="12" t="s">
        <v>78</v>
      </c>
      <c r="AY2075" s="149" t="s">
        <v>169</v>
      </c>
    </row>
    <row r="2076" spans="2:65" s="13" customFormat="1" ht="12">
      <c r="B2076" s="154"/>
      <c r="D2076" s="148" t="s">
        <v>179</v>
      </c>
      <c r="E2076" s="155" t="s">
        <v>34</v>
      </c>
      <c r="F2076" s="156" t="s">
        <v>2729</v>
      </c>
      <c r="H2076" s="157">
        <v>15.16</v>
      </c>
      <c r="I2076" s="158"/>
      <c r="L2076" s="154"/>
      <c r="M2076" s="159"/>
      <c r="T2076" s="160"/>
      <c r="AT2076" s="155" t="s">
        <v>179</v>
      </c>
      <c r="AU2076" s="155" t="s">
        <v>89</v>
      </c>
      <c r="AV2076" s="13" t="s">
        <v>89</v>
      </c>
      <c r="AW2076" s="13" t="s">
        <v>39</v>
      </c>
      <c r="AX2076" s="13" t="s">
        <v>78</v>
      </c>
      <c r="AY2076" s="155" t="s">
        <v>169</v>
      </c>
    </row>
    <row r="2077" spans="2:65" s="13" customFormat="1" ht="12">
      <c r="B2077" s="154"/>
      <c r="D2077" s="148" t="s">
        <v>179</v>
      </c>
      <c r="E2077" s="155" t="s">
        <v>34</v>
      </c>
      <c r="F2077" s="156" t="s">
        <v>2730</v>
      </c>
      <c r="H2077" s="157">
        <v>4.5</v>
      </c>
      <c r="I2077" s="158"/>
      <c r="L2077" s="154"/>
      <c r="M2077" s="159"/>
      <c r="T2077" s="160"/>
      <c r="AT2077" s="155" t="s">
        <v>179</v>
      </c>
      <c r="AU2077" s="155" t="s">
        <v>89</v>
      </c>
      <c r="AV2077" s="13" t="s">
        <v>89</v>
      </c>
      <c r="AW2077" s="13" t="s">
        <v>39</v>
      </c>
      <c r="AX2077" s="13" t="s">
        <v>78</v>
      </c>
      <c r="AY2077" s="155" t="s">
        <v>169</v>
      </c>
    </row>
    <row r="2078" spans="2:65" s="13" customFormat="1" ht="12">
      <c r="B2078" s="154"/>
      <c r="D2078" s="148" t="s">
        <v>179</v>
      </c>
      <c r="E2078" s="155" t="s">
        <v>34</v>
      </c>
      <c r="F2078" s="156" t="s">
        <v>2731</v>
      </c>
      <c r="H2078" s="157">
        <v>7.56</v>
      </c>
      <c r="I2078" s="158"/>
      <c r="L2078" s="154"/>
      <c r="M2078" s="159"/>
      <c r="T2078" s="160"/>
      <c r="AT2078" s="155" t="s">
        <v>179</v>
      </c>
      <c r="AU2078" s="155" t="s">
        <v>89</v>
      </c>
      <c r="AV2078" s="13" t="s">
        <v>89</v>
      </c>
      <c r="AW2078" s="13" t="s">
        <v>39</v>
      </c>
      <c r="AX2078" s="13" t="s">
        <v>78</v>
      </c>
      <c r="AY2078" s="155" t="s">
        <v>169</v>
      </c>
    </row>
    <row r="2079" spans="2:65" s="14" customFormat="1" ht="12">
      <c r="B2079" s="161"/>
      <c r="D2079" s="148" t="s">
        <v>179</v>
      </c>
      <c r="E2079" s="162" t="s">
        <v>34</v>
      </c>
      <c r="F2079" s="163" t="s">
        <v>195</v>
      </c>
      <c r="H2079" s="164">
        <v>62.010000000000005</v>
      </c>
      <c r="I2079" s="165"/>
      <c r="L2079" s="161"/>
      <c r="M2079" s="166"/>
      <c r="T2079" s="167"/>
      <c r="AT2079" s="162" t="s">
        <v>179</v>
      </c>
      <c r="AU2079" s="162" t="s">
        <v>89</v>
      </c>
      <c r="AV2079" s="14" t="s">
        <v>177</v>
      </c>
      <c r="AW2079" s="14" t="s">
        <v>39</v>
      </c>
      <c r="AX2079" s="14" t="s">
        <v>83</v>
      </c>
      <c r="AY2079" s="162" t="s">
        <v>169</v>
      </c>
    </row>
    <row r="2080" spans="2:65" s="1" customFormat="1" ht="24.25" customHeight="1">
      <c r="B2080" s="35"/>
      <c r="C2080" s="172" t="s">
        <v>2732</v>
      </c>
      <c r="D2080" s="172" t="s">
        <v>288</v>
      </c>
      <c r="E2080" s="173" t="s">
        <v>2733</v>
      </c>
      <c r="F2080" s="174" t="s">
        <v>2734</v>
      </c>
      <c r="G2080" s="175" t="s">
        <v>422</v>
      </c>
      <c r="H2080" s="176">
        <v>88.733999999999995</v>
      </c>
      <c r="I2080" s="177"/>
      <c r="J2080" s="178">
        <f>ROUND(I2080*H2080,2)</f>
        <v>0</v>
      </c>
      <c r="K2080" s="174" t="s">
        <v>2735</v>
      </c>
      <c r="L2080" s="179"/>
      <c r="M2080" s="180" t="s">
        <v>34</v>
      </c>
      <c r="N2080" s="181" t="s">
        <v>49</v>
      </c>
      <c r="P2080" s="143">
        <f>O2080*H2080</f>
        <v>0</v>
      </c>
      <c r="Q2080" s="143">
        <v>4.4999999999999999E-4</v>
      </c>
      <c r="R2080" s="143">
        <f>Q2080*H2080</f>
        <v>3.9930299999999995E-2</v>
      </c>
      <c r="S2080" s="143">
        <v>0</v>
      </c>
      <c r="T2080" s="144">
        <f>S2080*H2080</f>
        <v>0</v>
      </c>
      <c r="AR2080" s="145" t="s">
        <v>381</v>
      </c>
      <c r="AT2080" s="145" t="s">
        <v>288</v>
      </c>
      <c r="AU2080" s="145" t="s">
        <v>89</v>
      </c>
      <c r="AY2080" s="19" t="s">
        <v>169</v>
      </c>
      <c r="BE2080" s="146">
        <f>IF(N2080="základní",J2080,0)</f>
        <v>0</v>
      </c>
      <c r="BF2080" s="146">
        <f>IF(N2080="snížená",J2080,0)</f>
        <v>0</v>
      </c>
      <c r="BG2080" s="146">
        <f>IF(N2080="zákl. přenesená",J2080,0)</f>
        <v>0</v>
      </c>
      <c r="BH2080" s="146">
        <f>IF(N2080="sníž. přenesená",J2080,0)</f>
        <v>0</v>
      </c>
      <c r="BI2080" s="146">
        <f>IF(N2080="nulová",J2080,0)</f>
        <v>0</v>
      </c>
      <c r="BJ2080" s="19" t="s">
        <v>83</v>
      </c>
      <c r="BK2080" s="146">
        <f>ROUND(I2080*H2080,2)</f>
        <v>0</v>
      </c>
      <c r="BL2080" s="19" t="s">
        <v>270</v>
      </c>
      <c r="BM2080" s="145" t="s">
        <v>2736</v>
      </c>
    </row>
    <row r="2081" spans="2:65" s="1" customFormat="1" ht="37.75" customHeight="1">
      <c r="B2081" s="35"/>
      <c r="C2081" s="134" t="s">
        <v>2737</v>
      </c>
      <c r="D2081" s="134" t="s">
        <v>172</v>
      </c>
      <c r="E2081" s="135" t="s">
        <v>2738</v>
      </c>
      <c r="F2081" s="136" t="s">
        <v>2739</v>
      </c>
      <c r="G2081" s="137" t="s">
        <v>434</v>
      </c>
      <c r="H2081" s="138">
        <v>1.2969999999999999</v>
      </c>
      <c r="I2081" s="139"/>
      <c r="J2081" s="140">
        <f>ROUND(I2081*H2081,2)</f>
        <v>0</v>
      </c>
      <c r="K2081" s="136" t="s">
        <v>2735</v>
      </c>
      <c r="L2081" s="35"/>
      <c r="M2081" s="141" t="s">
        <v>34</v>
      </c>
      <c r="N2081" s="142" t="s">
        <v>49</v>
      </c>
      <c r="P2081" s="143">
        <f>O2081*H2081</f>
        <v>0</v>
      </c>
      <c r="Q2081" s="143">
        <v>2.9999999999999997E-4</v>
      </c>
      <c r="R2081" s="143">
        <f>Q2081*H2081</f>
        <v>3.8909999999999997E-4</v>
      </c>
      <c r="S2081" s="143">
        <v>0</v>
      </c>
      <c r="T2081" s="144">
        <f>S2081*H2081</f>
        <v>0</v>
      </c>
      <c r="AR2081" s="145" t="s">
        <v>270</v>
      </c>
      <c r="AT2081" s="145" t="s">
        <v>172</v>
      </c>
      <c r="AU2081" s="145" t="s">
        <v>89</v>
      </c>
      <c r="AY2081" s="19" t="s">
        <v>169</v>
      </c>
      <c r="BE2081" s="146">
        <f>IF(N2081="základní",J2081,0)</f>
        <v>0</v>
      </c>
      <c r="BF2081" s="146">
        <f>IF(N2081="snížená",J2081,0)</f>
        <v>0</v>
      </c>
      <c r="BG2081" s="146">
        <f>IF(N2081="zákl. přenesená",J2081,0)</f>
        <v>0</v>
      </c>
      <c r="BH2081" s="146">
        <f>IF(N2081="sníž. přenesená",J2081,0)</f>
        <v>0</v>
      </c>
      <c r="BI2081" s="146">
        <f>IF(N2081="nulová",J2081,0)</f>
        <v>0</v>
      </c>
      <c r="BJ2081" s="19" t="s">
        <v>83</v>
      </c>
      <c r="BK2081" s="146">
        <f>ROUND(I2081*H2081,2)</f>
        <v>0</v>
      </c>
      <c r="BL2081" s="19" t="s">
        <v>270</v>
      </c>
      <c r="BM2081" s="145" t="s">
        <v>2740</v>
      </c>
    </row>
    <row r="2082" spans="2:65" s="1" customFormat="1" ht="49" customHeight="1">
      <c r="B2082" s="35"/>
      <c r="C2082" s="134" t="s">
        <v>2741</v>
      </c>
      <c r="D2082" s="134" t="s">
        <v>172</v>
      </c>
      <c r="E2082" s="135" t="s">
        <v>2742</v>
      </c>
      <c r="F2082" s="136" t="s">
        <v>2743</v>
      </c>
      <c r="G2082" s="137" t="s">
        <v>175</v>
      </c>
      <c r="H2082" s="138">
        <v>57.817999999999998</v>
      </c>
      <c r="I2082" s="139"/>
      <c r="J2082" s="140">
        <f>ROUND(I2082*H2082,2)</f>
        <v>0</v>
      </c>
      <c r="K2082" s="136" t="s">
        <v>2735</v>
      </c>
      <c r="L2082" s="35"/>
      <c r="M2082" s="141" t="s">
        <v>34</v>
      </c>
      <c r="N2082" s="142" t="s">
        <v>49</v>
      </c>
      <c r="P2082" s="143">
        <f>O2082*H2082</f>
        <v>0</v>
      </c>
      <c r="Q2082" s="143">
        <v>7.7099999999999998E-3</v>
      </c>
      <c r="R2082" s="143">
        <f>Q2082*H2082</f>
        <v>0.44577677999999998</v>
      </c>
      <c r="S2082" s="143">
        <v>0</v>
      </c>
      <c r="T2082" s="144">
        <f>S2082*H2082</f>
        <v>0</v>
      </c>
      <c r="AR2082" s="145" t="s">
        <v>270</v>
      </c>
      <c r="AT2082" s="145" t="s">
        <v>172</v>
      </c>
      <c r="AU2082" s="145" t="s">
        <v>89</v>
      </c>
      <c r="AY2082" s="19" t="s">
        <v>169</v>
      </c>
      <c r="BE2082" s="146">
        <f>IF(N2082="základní",J2082,0)</f>
        <v>0</v>
      </c>
      <c r="BF2082" s="146">
        <f>IF(N2082="snížená",J2082,0)</f>
        <v>0</v>
      </c>
      <c r="BG2082" s="146">
        <f>IF(N2082="zákl. přenesená",J2082,0)</f>
        <v>0</v>
      </c>
      <c r="BH2082" s="146">
        <f>IF(N2082="sníž. přenesená",J2082,0)</f>
        <v>0</v>
      </c>
      <c r="BI2082" s="146">
        <f>IF(N2082="nulová",J2082,0)</f>
        <v>0</v>
      </c>
      <c r="BJ2082" s="19" t="s">
        <v>83</v>
      </c>
      <c r="BK2082" s="146">
        <f>ROUND(I2082*H2082,2)</f>
        <v>0</v>
      </c>
      <c r="BL2082" s="19" t="s">
        <v>270</v>
      </c>
      <c r="BM2082" s="145" t="s">
        <v>2744</v>
      </c>
    </row>
    <row r="2083" spans="2:65" s="12" customFormat="1" ht="12">
      <c r="B2083" s="147"/>
      <c r="D2083" s="148" t="s">
        <v>179</v>
      </c>
      <c r="E2083" s="149" t="s">
        <v>34</v>
      </c>
      <c r="F2083" s="150" t="s">
        <v>2674</v>
      </c>
      <c r="H2083" s="149" t="s">
        <v>34</v>
      </c>
      <c r="I2083" s="151"/>
      <c r="L2083" s="147"/>
      <c r="M2083" s="152"/>
      <c r="T2083" s="153"/>
      <c r="AT2083" s="149" t="s">
        <v>179</v>
      </c>
      <c r="AU2083" s="149" t="s">
        <v>89</v>
      </c>
      <c r="AV2083" s="12" t="s">
        <v>83</v>
      </c>
      <c r="AW2083" s="12" t="s">
        <v>39</v>
      </c>
      <c r="AX2083" s="12" t="s">
        <v>78</v>
      </c>
      <c r="AY2083" s="149" t="s">
        <v>169</v>
      </c>
    </row>
    <row r="2084" spans="2:65" s="13" customFormat="1" ht="12">
      <c r="B2084" s="154"/>
      <c r="D2084" s="148" t="s">
        <v>179</v>
      </c>
      <c r="E2084" s="155" t="s">
        <v>34</v>
      </c>
      <c r="F2084" s="156" t="s">
        <v>2675</v>
      </c>
      <c r="H2084" s="157">
        <v>27.42</v>
      </c>
      <c r="I2084" s="158"/>
      <c r="L2084" s="154"/>
      <c r="M2084" s="159"/>
      <c r="T2084" s="160"/>
      <c r="AT2084" s="155" t="s">
        <v>179</v>
      </c>
      <c r="AU2084" s="155" t="s">
        <v>89</v>
      </c>
      <c r="AV2084" s="13" t="s">
        <v>89</v>
      </c>
      <c r="AW2084" s="13" t="s">
        <v>39</v>
      </c>
      <c r="AX2084" s="13" t="s">
        <v>78</v>
      </c>
      <c r="AY2084" s="155" t="s">
        <v>169</v>
      </c>
    </row>
    <row r="2085" spans="2:65" s="13" customFormat="1" ht="12">
      <c r="B2085" s="154"/>
      <c r="D2085" s="148" t="s">
        <v>179</v>
      </c>
      <c r="E2085" s="155" t="s">
        <v>34</v>
      </c>
      <c r="F2085" s="156" t="s">
        <v>2676</v>
      </c>
      <c r="H2085" s="157">
        <v>2.5</v>
      </c>
      <c r="I2085" s="158"/>
      <c r="L2085" s="154"/>
      <c r="M2085" s="159"/>
      <c r="T2085" s="160"/>
      <c r="AT2085" s="155" t="s">
        <v>179</v>
      </c>
      <c r="AU2085" s="155" t="s">
        <v>89</v>
      </c>
      <c r="AV2085" s="13" t="s">
        <v>89</v>
      </c>
      <c r="AW2085" s="13" t="s">
        <v>39</v>
      </c>
      <c r="AX2085" s="13" t="s">
        <v>78</v>
      </c>
      <c r="AY2085" s="155" t="s">
        <v>169</v>
      </c>
    </row>
    <row r="2086" spans="2:65" s="13" customFormat="1" ht="12">
      <c r="B2086" s="154"/>
      <c r="D2086" s="148" t="s">
        <v>179</v>
      </c>
      <c r="E2086" s="155" t="s">
        <v>34</v>
      </c>
      <c r="F2086" s="156" t="s">
        <v>2677</v>
      </c>
      <c r="H2086" s="157">
        <v>2.13</v>
      </c>
      <c r="I2086" s="158"/>
      <c r="L2086" s="154"/>
      <c r="M2086" s="159"/>
      <c r="T2086" s="160"/>
      <c r="AT2086" s="155" t="s">
        <v>179</v>
      </c>
      <c r="AU2086" s="155" t="s">
        <v>89</v>
      </c>
      <c r="AV2086" s="13" t="s">
        <v>89</v>
      </c>
      <c r="AW2086" s="13" t="s">
        <v>39</v>
      </c>
      <c r="AX2086" s="13" t="s">
        <v>78</v>
      </c>
      <c r="AY2086" s="155" t="s">
        <v>169</v>
      </c>
    </row>
    <row r="2087" spans="2:65" s="12" customFormat="1" ht="12">
      <c r="B2087" s="147"/>
      <c r="D2087" s="148" t="s">
        <v>179</v>
      </c>
      <c r="E2087" s="149" t="s">
        <v>34</v>
      </c>
      <c r="F2087" s="150" t="s">
        <v>678</v>
      </c>
      <c r="H2087" s="149" t="s">
        <v>34</v>
      </c>
      <c r="I2087" s="151"/>
      <c r="L2087" s="147"/>
      <c r="M2087" s="152"/>
      <c r="T2087" s="153"/>
      <c r="AT2087" s="149" t="s">
        <v>179</v>
      </c>
      <c r="AU2087" s="149" t="s">
        <v>89</v>
      </c>
      <c r="AV2087" s="12" t="s">
        <v>83</v>
      </c>
      <c r="AW2087" s="12" t="s">
        <v>39</v>
      </c>
      <c r="AX2087" s="12" t="s">
        <v>78</v>
      </c>
      <c r="AY2087" s="149" t="s">
        <v>169</v>
      </c>
    </row>
    <row r="2088" spans="2:65" s="13" customFormat="1" ht="12">
      <c r="B2088" s="154"/>
      <c r="D2088" s="148" t="s">
        <v>179</v>
      </c>
      <c r="E2088" s="155" t="s">
        <v>34</v>
      </c>
      <c r="F2088" s="156" t="s">
        <v>2678</v>
      </c>
      <c r="H2088" s="157">
        <v>4.8600000000000003</v>
      </c>
      <c r="I2088" s="158"/>
      <c r="L2088" s="154"/>
      <c r="M2088" s="159"/>
      <c r="T2088" s="160"/>
      <c r="AT2088" s="155" t="s">
        <v>179</v>
      </c>
      <c r="AU2088" s="155" t="s">
        <v>89</v>
      </c>
      <c r="AV2088" s="13" t="s">
        <v>89</v>
      </c>
      <c r="AW2088" s="13" t="s">
        <v>39</v>
      </c>
      <c r="AX2088" s="13" t="s">
        <v>78</v>
      </c>
      <c r="AY2088" s="155" t="s">
        <v>169</v>
      </c>
    </row>
    <row r="2089" spans="2:65" s="13" customFormat="1" ht="12">
      <c r="B2089" s="154"/>
      <c r="D2089" s="148" t="s">
        <v>179</v>
      </c>
      <c r="E2089" s="155" t="s">
        <v>34</v>
      </c>
      <c r="F2089" s="156" t="s">
        <v>2679</v>
      </c>
      <c r="H2089" s="157">
        <v>4.9000000000000004</v>
      </c>
      <c r="I2089" s="158"/>
      <c r="L2089" s="154"/>
      <c r="M2089" s="159"/>
      <c r="T2089" s="160"/>
      <c r="AT2089" s="155" t="s">
        <v>179</v>
      </c>
      <c r="AU2089" s="155" t="s">
        <v>89</v>
      </c>
      <c r="AV2089" s="13" t="s">
        <v>89</v>
      </c>
      <c r="AW2089" s="13" t="s">
        <v>39</v>
      </c>
      <c r="AX2089" s="13" t="s">
        <v>78</v>
      </c>
      <c r="AY2089" s="155" t="s">
        <v>169</v>
      </c>
    </row>
    <row r="2090" spans="2:65" s="13" customFormat="1" ht="12">
      <c r="B2090" s="154"/>
      <c r="D2090" s="148" t="s">
        <v>179</v>
      </c>
      <c r="E2090" s="155" t="s">
        <v>34</v>
      </c>
      <c r="F2090" s="156" t="s">
        <v>2680</v>
      </c>
      <c r="H2090" s="157">
        <v>1.25</v>
      </c>
      <c r="I2090" s="158"/>
      <c r="L2090" s="154"/>
      <c r="M2090" s="159"/>
      <c r="T2090" s="160"/>
      <c r="AT2090" s="155" t="s">
        <v>179</v>
      </c>
      <c r="AU2090" s="155" t="s">
        <v>89</v>
      </c>
      <c r="AV2090" s="13" t="s">
        <v>89</v>
      </c>
      <c r="AW2090" s="13" t="s">
        <v>39</v>
      </c>
      <c r="AX2090" s="13" t="s">
        <v>78</v>
      </c>
      <c r="AY2090" s="155" t="s">
        <v>169</v>
      </c>
    </row>
    <row r="2091" spans="2:65" s="13" customFormat="1" ht="12">
      <c r="B2091" s="154"/>
      <c r="D2091" s="148" t="s">
        <v>179</v>
      </c>
      <c r="E2091" s="155" t="s">
        <v>34</v>
      </c>
      <c r="F2091" s="156" t="s">
        <v>2681</v>
      </c>
      <c r="H2091" s="157">
        <v>10.63</v>
      </c>
      <c r="I2091" s="158"/>
      <c r="L2091" s="154"/>
      <c r="M2091" s="159"/>
      <c r="T2091" s="160"/>
      <c r="AT2091" s="155" t="s">
        <v>179</v>
      </c>
      <c r="AU2091" s="155" t="s">
        <v>89</v>
      </c>
      <c r="AV2091" s="13" t="s">
        <v>89</v>
      </c>
      <c r="AW2091" s="13" t="s">
        <v>39</v>
      </c>
      <c r="AX2091" s="13" t="s">
        <v>78</v>
      </c>
      <c r="AY2091" s="155" t="s">
        <v>169</v>
      </c>
    </row>
    <row r="2092" spans="2:65" s="13" customFormat="1" ht="12">
      <c r="B2092" s="154"/>
      <c r="D2092" s="148" t="s">
        <v>179</v>
      </c>
      <c r="E2092" s="155" t="s">
        <v>34</v>
      </c>
      <c r="F2092" s="156" t="s">
        <v>2745</v>
      </c>
      <c r="H2092" s="157">
        <v>4.1280000000000001</v>
      </c>
      <c r="I2092" s="158"/>
      <c r="L2092" s="154"/>
      <c r="M2092" s="159"/>
      <c r="T2092" s="160"/>
      <c r="AT2092" s="155" t="s">
        <v>179</v>
      </c>
      <c r="AU2092" s="155" t="s">
        <v>89</v>
      </c>
      <c r="AV2092" s="13" t="s">
        <v>89</v>
      </c>
      <c r="AW2092" s="13" t="s">
        <v>39</v>
      </c>
      <c r="AX2092" s="13" t="s">
        <v>78</v>
      </c>
      <c r="AY2092" s="155" t="s">
        <v>169</v>
      </c>
    </row>
    <row r="2093" spans="2:65" s="14" customFormat="1" ht="12">
      <c r="B2093" s="161"/>
      <c r="D2093" s="148" t="s">
        <v>179</v>
      </c>
      <c r="E2093" s="162" t="s">
        <v>34</v>
      </c>
      <c r="F2093" s="163" t="s">
        <v>195</v>
      </c>
      <c r="H2093" s="164">
        <v>57.818000000000005</v>
      </c>
      <c r="I2093" s="165"/>
      <c r="L2093" s="161"/>
      <c r="M2093" s="166"/>
      <c r="T2093" s="167"/>
      <c r="AT2093" s="162" t="s">
        <v>179</v>
      </c>
      <c r="AU2093" s="162" t="s">
        <v>89</v>
      </c>
      <c r="AV2093" s="14" t="s">
        <v>177</v>
      </c>
      <c r="AW2093" s="14" t="s">
        <v>39</v>
      </c>
      <c r="AX2093" s="14" t="s">
        <v>83</v>
      </c>
      <c r="AY2093" s="162" t="s">
        <v>169</v>
      </c>
    </row>
    <row r="2094" spans="2:65" s="1" customFormat="1" ht="16.5" customHeight="1">
      <c r="B2094" s="35"/>
      <c r="C2094" s="172" t="s">
        <v>2746</v>
      </c>
      <c r="D2094" s="172" t="s">
        <v>288</v>
      </c>
      <c r="E2094" s="173" t="s">
        <v>2747</v>
      </c>
      <c r="F2094" s="174" t="s">
        <v>2748</v>
      </c>
      <c r="G2094" s="175" t="s">
        <v>175</v>
      </c>
      <c r="H2094" s="176">
        <v>62.898000000000003</v>
      </c>
      <c r="I2094" s="177"/>
      <c r="J2094" s="178">
        <f>ROUND(I2094*H2094,2)</f>
        <v>0</v>
      </c>
      <c r="K2094" s="174" t="s">
        <v>621</v>
      </c>
      <c r="L2094" s="179"/>
      <c r="M2094" s="180" t="s">
        <v>34</v>
      </c>
      <c r="N2094" s="181" t="s">
        <v>49</v>
      </c>
      <c r="P2094" s="143">
        <f>O2094*H2094</f>
        <v>0</v>
      </c>
      <c r="Q2094" s="143">
        <v>1.9199999999999998E-2</v>
      </c>
      <c r="R2094" s="143">
        <f>Q2094*H2094</f>
        <v>1.2076415999999999</v>
      </c>
      <c r="S2094" s="143">
        <v>0</v>
      </c>
      <c r="T2094" s="144">
        <f>S2094*H2094</f>
        <v>0</v>
      </c>
      <c r="AR2094" s="145" t="s">
        <v>381</v>
      </c>
      <c r="AT2094" s="145" t="s">
        <v>288</v>
      </c>
      <c r="AU2094" s="145" t="s">
        <v>89</v>
      </c>
      <c r="AY2094" s="19" t="s">
        <v>169</v>
      </c>
      <c r="BE2094" s="146">
        <f>IF(N2094="základní",J2094,0)</f>
        <v>0</v>
      </c>
      <c r="BF2094" s="146">
        <f>IF(N2094="snížená",J2094,0)</f>
        <v>0</v>
      </c>
      <c r="BG2094" s="146">
        <f>IF(N2094="zákl. přenesená",J2094,0)</f>
        <v>0</v>
      </c>
      <c r="BH2094" s="146">
        <f>IF(N2094="sníž. přenesená",J2094,0)</f>
        <v>0</v>
      </c>
      <c r="BI2094" s="146">
        <f>IF(N2094="nulová",J2094,0)</f>
        <v>0</v>
      </c>
      <c r="BJ2094" s="19" t="s">
        <v>83</v>
      </c>
      <c r="BK2094" s="146">
        <f>ROUND(I2094*H2094,2)</f>
        <v>0</v>
      </c>
      <c r="BL2094" s="19" t="s">
        <v>270</v>
      </c>
      <c r="BM2094" s="145" t="s">
        <v>2749</v>
      </c>
    </row>
    <row r="2095" spans="2:65" s="13" customFormat="1" ht="12">
      <c r="B2095" s="154"/>
      <c r="D2095" s="148" t="s">
        <v>179</v>
      </c>
      <c r="E2095" s="155" t="s">
        <v>34</v>
      </c>
      <c r="F2095" s="156" t="s">
        <v>2750</v>
      </c>
      <c r="H2095" s="157">
        <v>62.898000000000003</v>
      </c>
      <c r="I2095" s="158"/>
      <c r="L2095" s="154"/>
      <c r="M2095" s="159"/>
      <c r="T2095" s="160"/>
      <c r="AT2095" s="155" t="s">
        <v>179</v>
      </c>
      <c r="AU2095" s="155" t="s">
        <v>89</v>
      </c>
      <c r="AV2095" s="13" t="s">
        <v>89</v>
      </c>
      <c r="AW2095" s="13" t="s">
        <v>39</v>
      </c>
      <c r="AX2095" s="13" t="s">
        <v>78</v>
      </c>
      <c r="AY2095" s="155" t="s">
        <v>169</v>
      </c>
    </row>
    <row r="2096" spans="2:65" s="14" customFormat="1" ht="12">
      <c r="B2096" s="161"/>
      <c r="D2096" s="148" t="s">
        <v>179</v>
      </c>
      <c r="E2096" s="162" t="s">
        <v>34</v>
      </c>
      <c r="F2096" s="163" t="s">
        <v>195</v>
      </c>
      <c r="H2096" s="164">
        <v>62.898000000000003</v>
      </c>
      <c r="I2096" s="165"/>
      <c r="L2096" s="161"/>
      <c r="M2096" s="166"/>
      <c r="T2096" s="167"/>
      <c r="AT2096" s="162" t="s">
        <v>179</v>
      </c>
      <c r="AU2096" s="162" t="s">
        <v>89</v>
      </c>
      <c r="AV2096" s="14" t="s">
        <v>177</v>
      </c>
      <c r="AW2096" s="14" t="s">
        <v>39</v>
      </c>
      <c r="AX2096" s="14" t="s">
        <v>83</v>
      </c>
      <c r="AY2096" s="162" t="s">
        <v>169</v>
      </c>
    </row>
    <row r="2097" spans="2:65" s="1" customFormat="1" ht="24.25" customHeight="1">
      <c r="B2097" s="35"/>
      <c r="C2097" s="134" t="s">
        <v>2751</v>
      </c>
      <c r="D2097" s="134" t="s">
        <v>172</v>
      </c>
      <c r="E2097" s="135" t="s">
        <v>2752</v>
      </c>
      <c r="F2097" s="136" t="s">
        <v>2753</v>
      </c>
      <c r="G2097" s="137" t="s">
        <v>175</v>
      </c>
      <c r="H2097" s="138">
        <v>15.64</v>
      </c>
      <c r="I2097" s="139"/>
      <c r="J2097" s="140">
        <f>ROUND(I2097*H2097,2)</f>
        <v>0</v>
      </c>
      <c r="K2097" s="136" t="s">
        <v>2735</v>
      </c>
      <c r="L2097" s="35"/>
      <c r="M2097" s="141" t="s">
        <v>34</v>
      </c>
      <c r="N2097" s="142" t="s">
        <v>49</v>
      </c>
      <c r="P2097" s="143">
        <f>O2097*H2097</f>
        <v>0</v>
      </c>
      <c r="Q2097" s="143">
        <v>0</v>
      </c>
      <c r="R2097" s="143">
        <f>Q2097*H2097</f>
        <v>0</v>
      </c>
      <c r="S2097" s="143">
        <v>0</v>
      </c>
      <c r="T2097" s="144">
        <f>S2097*H2097</f>
        <v>0</v>
      </c>
      <c r="AR2097" s="145" t="s">
        <v>270</v>
      </c>
      <c r="AT2097" s="145" t="s">
        <v>172</v>
      </c>
      <c r="AU2097" s="145" t="s">
        <v>89</v>
      </c>
      <c r="AY2097" s="19" t="s">
        <v>169</v>
      </c>
      <c r="BE2097" s="146">
        <f>IF(N2097="základní",J2097,0)</f>
        <v>0</v>
      </c>
      <c r="BF2097" s="146">
        <f>IF(N2097="snížená",J2097,0)</f>
        <v>0</v>
      </c>
      <c r="BG2097" s="146">
        <f>IF(N2097="zákl. přenesená",J2097,0)</f>
        <v>0</v>
      </c>
      <c r="BH2097" s="146">
        <f>IF(N2097="sníž. přenesená",J2097,0)</f>
        <v>0</v>
      </c>
      <c r="BI2097" s="146">
        <f>IF(N2097="nulová",J2097,0)</f>
        <v>0</v>
      </c>
      <c r="BJ2097" s="19" t="s">
        <v>83</v>
      </c>
      <c r="BK2097" s="146">
        <f>ROUND(I2097*H2097,2)</f>
        <v>0</v>
      </c>
      <c r="BL2097" s="19" t="s">
        <v>270</v>
      </c>
      <c r="BM2097" s="145" t="s">
        <v>2754</v>
      </c>
    </row>
    <row r="2098" spans="2:65" s="13" customFormat="1" ht="12">
      <c r="B2098" s="154"/>
      <c r="D2098" s="148" t="s">
        <v>179</v>
      </c>
      <c r="E2098" s="155" t="s">
        <v>34</v>
      </c>
      <c r="F2098" s="156" t="s">
        <v>2676</v>
      </c>
      <c r="H2098" s="157">
        <v>2.5</v>
      </c>
      <c r="I2098" s="158"/>
      <c r="L2098" s="154"/>
      <c r="M2098" s="159"/>
      <c r="T2098" s="160"/>
      <c r="AT2098" s="155" t="s">
        <v>179</v>
      </c>
      <c r="AU2098" s="155" t="s">
        <v>89</v>
      </c>
      <c r="AV2098" s="13" t="s">
        <v>89</v>
      </c>
      <c r="AW2098" s="13" t="s">
        <v>39</v>
      </c>
      <c r="AX2098" s="13" t="s">
        <v>78</v>
      </c>
      <c r="AY2098" s="155" t="s">
        <v>169</v>
      </c>
    </row>
    <row r="2099" spans="2:65" s="13" customFormat="1" ht="12">
      <c r="B2099" s="154"/>
      <c r="D2099" s="148" t="s">
        <v>179</v>
      </c>
      <c r="E2099" s="155" t="s">
        <v>34</v>
      </c>
      <c r="F2099" s="156" t="s">
        <v>2677</v>
      </c>
      <c r="H2099" s="157">
        <v>2.13</v>
      </c>
      <c r="I2099" s="158"/>
      <c r="L2099" s="154"/>
      <c r="M2099" s="159"/>
      <c r="T2099" s="160"/>
      <c r="AT2099" s="155" t="s">
        <v>179</v>
      </c>
      <c r="AU2099" s="155" t="s">
        <v>89</v>
      </c>
      <c r="AV2099" s="13" t="s">
        <v>89</v>
      </c>
      <c r="AW2099" s="13" t="s">
        <v>39</v>
      </c>
      <c r="AX2099" s="13" t="s">
        <v>78</v>
      </c>
      <c r="AY2099" s="155" t="s">
        <v>169</v>
      </c>
    </row>
    <row r="2100" spans="2:65" s="13" customFormat="1" ht="12">
      <c r="B2100" s="154"/>
      <c r="D2100" s="148" t="s">
        <v>179</v>
      </c>
      <c r="E2100" s="155" t="s">
        <v>34</v>
      </c>
      <c r="F2100" s="156" t="s">
        <v>2678</v>
      </c>
      <c r="H2100" s="157">
        <v>4.8600000000000003</v>
      </c>
      <c r="I2100" s="158"/>
      <c r="L2100" s="154"/>
      <c r="M2100" s="159"/>
      <c r="T2100" s="160"/>
      <c r="AT2100" s="155" t="s">
        <v>179</v>
      </c>
      <c r="AU2100" s="155" t="s">
        <v>89</v>
      </c>
      <c r="AV2100" s="13" t="s">
        <v>89</v>
      </c>
      <c r="AW2100" s="13" t="s">
        <v>39</v>
      </c>
      <c r="AX2100" s="13" t="s">
        <v>78</v>
      </c>
      <c r="AY2100" s="155" t="s">
        <v>169</v>
      </c>
    </row>
    <row r="2101" spans="2:65" s="13" customFormat="1" ht="12">
      <c r="B2101" s="154"/>
      <c r="D2101" s="148" t="s">
        <v>179</v>
      </c>
      <c r="E2101" s="155" t="s">
        <v>34</v>
      </c>
      <c r="F2101" s="156" t="s">
        <v>2679</v>
      </c>
      <c r="H2101" s="157">
        <v>4.9000000000000004</v>
      </c>
      <c r="I2101" s="158"/>
      <c r="L2101" s="154"/>
      <c r="M2101" s="159"/>
      <c r="T2101" s="160"/>
      <c r="AT2101" s="155" t="s">
        <v>179</v>
      </c>
      <c r="AU2101" s="155" t="s">
        <v>89</v>
      </c>
      <c r="AV2101" s="13" t="s">
        <v>89</v>
      </c>
      <c r="AW2101" s="13" t="s">
        <v>39</v>
      </c>
      <c r="AX2101" s="13" t="s">
        <v>78</v>
      </c>
      <c r="AY2101" s="155" t="s">
        <v>169</v>
      </c>
    </row>
    <row r="2102" spans="2:65" s="13" customFormat="1" ht="12">
      <c r="B2102" s="154"/>
      <c r="D2102" s="148" t="s">
        <v>179</v>
      </c>
      <c r="E2102" s="155" t="s">
        <v>34</v>
      </c>
      <c r="F2102" s="156" t="s">
        <v>2680</v>
      </c>
      <c r="H2102" s="157">
        <v>1.25</v>
      </c>
      <c r="I2102" s="158"/>
      <c r="L2102" s="154"/>
      <c r="M2102" s="159"/>
      <c r="T2102" s="160"/>
      <c r="AT2102" s="155" t="s">
        <v>179</v>
      </c>
      <c r="AU2102" s="155" t="s">
        <v>89</v>
      </c>
      <c r="AV2102" s="13" t="s">
        <v>89</v>
      </c>
      <c r="AW2102" s="13" t="s">
        <v>39</v>
      </c>
      <c r="AX2102" s="13" t="s">
        <v>78</v>
      </c>
      <c r="AY2102" s="155" t="s">
        <v>169</v>
      </c>
    </row>
    <row r="2103" spans="2:65" s="14" customFormat="1" ht="12">
      <c r="B2103" s="161"/>
      <c r="D2103" s="148" t="s">
        <v>179</v>
      </c>
      <c r="E2103" s="162" t="s">
        <v>34</v>
      </c>
      <c r="F2103" s="163" t="s">
        <v>195</v>
      </c>
      <c r="H2103" s="164">
        <v>15.64</v>
      </c>
      <c r="I2103" s="165"/>
      <c r="L2103" s="161"/>
      <c r="M2103" s="166"/>
      <c r="T2103" s="167"/>
      <c r="AT2103" s="162" t="s">
        <v>179</v>
      </c>
      <c r="AU2103" s="162" t="s">
        <v>89</v>
      </c>
      <c r="AV2103" s="14" t="s">
        <v>177</v>
      </c>
      <c r="AW2103" s="14" t="s">
        <v>39</v>
      </c>
      <c r="AX2103" s="14" t="s">
        <v>83</v>
      </c>
      <c r="AY2103" s="162" t="s">
        <v>169</v>
      </c>
    </row>
    <row r="2104" spans="2:65" s="1" customFormat="1" ht="24.25" customHeight="1">
      <c r="B2104" s="35"/>
      <c r="C2104" s="134" t="s">
        <v>2755</v>
      </c>
      <c r="D2104" s="134" t="s">
        <v>172</v>
      </c>
      <c r="E2104" s="135" t="s">
        <v>2756</v>
      </c>
      <c r="F2104" s="136" t="s">
        <v>2757</v>
      </c>
      <c r="G2104" s="137" t="s">
        <v>175</v>
      </c>
      <c r="H2104" s="138">
        <v>57.817999999999998</v>
      </c>
      <c r="I2104" s="139"/>
      <c r="J2104" s="140">
        <f>ROUND(I2104*H2104,2)</f>
        <v>0</v>
      </c>
      <c r="K2104" s="136" t="s">
        <v>2735</v>
      </c>
      <c r="L2104" s="35"/>
      <c r="M2104" s="141" t="s">
        <v>34</v>
      </c>
      <c r="N2104" s="142" t="s">
        <v>49</v>
      </c>
      <c r="P2104" s="143">
        <f>O2104*H2104</f>
        <v>0</v>
      </c>
      <c r="Q2104" s="143">
        <v>0</v>
      </c>
      <c r="R2104" s="143">
        <f>Q2104*H2104</f>
        <v>0</v>
      </c>
      <c r="S2104" s="143">
        <v>0</v>
      </c>
      <c r="T2104" s="144">
        <f>S2104*H2104</f>
        <v>0</v>
      </c>
      <c r="AR2104" s="145" t="s">
        <v>270</v>
      </c>
      <c r="AT2104" s="145" t="s">
        <v>172</v>
      </c>
      <c r="AU2104" s="145" t="s">
        <v>89</v>
      </c>
      <c r="AY2104" s="19" t="s">
        <v>169</v>
      </c>
      <c r="BE2104" s="146">
        <f>IF(N2104="základní",J2104,0)</f>
        <v>0</v>
      </c>
      <c r="BF2104" s="146">
        <f>IF(N2104="snížená",J2104,0)</f>
        <v>0</v>
      </c>
      <c r="BG2104" s="146">
        <f>IF(N2104="zákl. přenesená",J2104,0)</f>
        <v>0</v>
      </c>
      <c r="BH2104" s="146">
        <f>IF(N2104="sníž. přenesená",J2104,0)</f>
        <v>0</v>
      </c>
      <c r="BI2104" s="146">
        <f>IF(N2104="nulová",J2104,0)</f>
        <v>0</v>
      </c>
      <c r="BJ2104" s="19" t="s">
        <v>83</v>
      </c>
      <c r="BK2104" s="146">
        <f>ROUND(I2104*H2104,2)</f>
        <v>0</v>
      </c>
      <c r="BL2104" s="19" t="s">
        <v>270</v>
      </c>
      <c r="BM2104" s="145" t="s">
        <v>2758</v>
      </c>
    </row>
    <row r="2105" spans="2:65" s="1" customFormat="1" ht="24.25" customHeight="1">
      <c r="B2105" s="35"/>
      <c r="C2105" s="134" t="s">
        <v>2759</v>
      </c>
      <c r="D2105" s="134" t="s">
        <v>172</v>
      </c>
      <c r="E2105" s="135" t="s">
        <v>2760</v>
      </c>
      <c r="F2105" s="136" t="s">
        <v>2761</v>
      </c>
      <c r="G2105" s="137" t="s">
        <v>253</v>
      </c>
      <c r="H2105" s="138">
        <v>2.968</v>
      </c>
      <c r="I2105" s="139"/>
      <c r="J2105" s="140">
        <f>ROUND(I2105*H2105,2)</f>
        <v>0</v>
      </c>
      <c r="K2105" s="136" t="s">
        <v>2735</v>
      </c>
      <c r="L2105" s="35"/>
      <c r="M2105" s="141" t="s">
        <v>34</v>
      </c>
      <c r="N2105" s="142" t="s">
        <v>49</v>
      </c>
      <c r="P2105" s="143">
        <f>O2105*H2105</f>
        <v>0</v>
      </c>
      <c r="Q2105" s="143">
        <v>0</v>
      </c>
      <c r="R2105" s="143">
        <f>Q2105*H2105</f>
        <v>0</v>
      </c>
      <c r="S2105" s="143">
        <v>0</v>
      </c>
      <c r="T2105" s="144">
        <f>S2105*H2105</f>
        <v>0</v>
      </c>
      <c r="AR2105" s="145" t="s">
        <v>270</v>
      </c>
      <c r="AT2105" s="145" t="s">
        <v>172</v>
      </c>
      <c r="AU2105" s="145" t="s">
        <v>89</v>
      </c>
      <c r="AY2105" s="19" t="s">
        <v>169</v>
      </c>
      <c r="BE2105" s="146">
        <f>IF(N2105="základní",J2105,0)</f>
        <v>0</v>
      </c>
      <c r="BF2105" s="146">
        <f>IF(N2105="snížená",J2105,0)</f>
        <v>0</v>
      </c>
      <c r="BG2105" s="146">
        <f>IF(N2105="zákl. přenesená",J2105,0)</f>
        <v>0</v>
      </c>
      <c r="BH2105" s="146">
        <f>IF(N2105="sníž. přenesená",J2105,0)</f>
        <v>0</v>
      </c>
      <c r="BI2105" s="146">
        <f>IF(N2105="nulová",J2105,0)</f>
        <v>0</v>
      </c>
      <c r="BJ2105" s="19" t="s">
        <v>83</v>
      </c>
      <c r="BK2105" s="146">
        <f>ROUND(I2105*H2105,2)</f>
        <v>0</v>
      </c>
      <c r="BL2105" s="19" t="s">
        <v>270</v>
      </c>
      <c r="BM2105" s="145" t="s">
        <v>2762</v>
      </c>
    </row>
    <row r="2106" spans="2:65" s="11" customFormat="1" ht="22.75" customHeight="1">
      <c r="B2106" s="122"/>
      <c r="D2106" s="123" t="s">
        <v>77</v>
      </c>
      <c r="E2106" s="132" t="s">
        <v>2763</v>
      </c>
      <c r="F2106" s="132" t="s">
        <v>2764</v>
      </c>
      <c r="I2106" s="125"/>
      <c r="J2106" s="133">
        <f>BK2106</f>
        <v>0</v>
      </c>
      <c r="L2106" s="122"/>
      <c r="M2106" s="127"/>
      <c r="P2106" s="128">
        <f>SUM(P2107:P2121)</f>
        <v>0</v>
      </c>
      <c r="R2106" s="128">
        <f>SUM(R2107:R2121)</f>
        <v>1.29684</v>
      </c>
      <c r="T2106" s="129">
        <f>SUM(T2107:T2121)</f>
        <v>0.42659999999999998</v>
      </c>
      <c r="AR2106" s="123" t="s">
        <v>89</v>
      </c>
      <c r="AT2106" s="130" t="s">
        <v>77</v>
      </c>
      <c r="AU2106" s="130" t="s">
        <v>83</v>
      </c>
      <c r="AY2106" s="123" t="s">
        <v>169</v>
      </c>
      <c r="BK2106" s="131">
        <f>SUM(BK2107:BK2121)</f>
        <v>0</v>
      </c>
    </row>
    <row r="2107" spans="2:65" s="1" customFormat="1" ht="37.75" customHeight="1">
      <c r="B2107" s="35"/>
      <c r="C2107" s="134" t="s">
        <v>2765</v>
      </c>
      <c r="D2107" s="134" t="s">
        <v>172</v>
      </c>
      <c r="E2107" s="135" t="s">
        <v>2766</v>
      </c>
      <c r="F2107" s="136" t="s">
        <v>2767</v>
      </c>
      <c r="G2107" s="137" t="s">
        <v>175</v>
      </c>
      <c r="H2107" s="138">
        <v>59.25</v>
      </c>
      <c r="I2107" s="139"/>
      <c r="J2107" s="140">
        <f>ROUND(I2107*H2107,2)</f>
        <v>0</v>
      </c>
      <c r="K2107" s="136" t="s">
        <v>204</v>
      </c>
      <c r="L2107" s="35"/>
      <c r="M2107" s="141" t="s">
        <v>34</v>
      </c>
      <c r="N2107" s="142" t="s">
        <v>49</v>
      </c>
      <c r="P2107" s="143">
        <f>O2107*H2107</f>
        <v>0</v>
      </c>
      <c r="Q2107" s="143">
        <v>7.1999999999999998E-3</v>
      </c>
      <c r="R2107" s="143">
        <f>Q2107*H2107</f>
        <v>0.42659999999999998</v>
      </c>
      <c r="S2107" s="143">
        <v>7.1999999999999998E-3</v>
      </c>
      <c r="T2107" s="144">
        <f>S2107*H2107</f>
        <v>0.42659999999999998</v>
      </c>
      <c r="AR2107" s="145" t="s">
        <v>270</v>
      </c>
      <c r="AT2107" s="145" t="s">
        <v>172</v>
      </c>
      <c r="AU2107" s="145" t="s">
        <v>89</v>
      </c>
      <c r="AY2107" s="19" t="s">
        <v>169</v>
      </c>
      <c r="BE2107" s="146">
        <f>IF(N2107="základní",J2107,0)</f>
        <v>0</v>
      </c>
      <c r="BF2107" s="146">
        <f>IF(N2107="snížená",J2107,0)</f>
        <v>0</v>
      </c>
      <c r="BG2107" s="146">
        <f>IF(N2107="zákl. přenesená",J2107,0)</f>
        <v>0</v>
      </c>
      <c r="BH2107" s="146">
        <f>IF(N2107="sníž. přenesená",J2107,0)</f>
        <v>0</v>
      </c>
      <c r="BI2107" s="146">
        <f>IF(N2107="nulová",J2107,0)</f>
        <v>0</v>
      </c>
      <c r="BJ2107" s="19" t="s">
        <v>83</v>
      </c>
      <c r="BK2107" s="146">
        <f>ROUND(I2107*H2107,2)</f>
        <v>0</v>
      </c>
      <c r="BL2107" s="19" t="s">
        <v>270</v>
      </c>
      <c r="BM2107" s="145" t="s">
        <v>2768</v>
      </c>
    </row>
    <row r="2108" spans="2:65" s="1" customFormat="1" ht="11">
      <c r="B2108" s="35"/>
      <c r="D2108" s="168" t="s">
        <v>206</v>
      </c>
      <c r="F2108" s="169" t="s">
        <v>2769</v>
      </c>
      <c r="I2108" s="170"/>
      <c r="L2108" s="35"/>
      <c r="M2108" s="171"/>
      <c r="T2108" s="56"/>
      <c r="AT2108" s="19" t="s">
        <v>206</v>
      </c>
      <c r="AU2108" s="19" t="s">
        <v>89</v>
      </c>
    </row>
    <row r="2109" spans="2:65" s="12" customFormat="1" ht="12">
      <c r="B2109" s="147"/>
      <c r="D2109" s="148" t="s">
        <v>179</v>
      </c>
      <c r="E2109" s="149" t="s">
        <v>34</v>
      </c>
      <c r="F2109" s="150" t="s">
        <v>2770</v>
      </c>
      <c r="H2109" s="149" t="s">
        <v>34</v>
      </c>
      <c r="I2109" s="151"/>
      <c r="L2109" s="147"/>
      <c r="M2109" s="152"/>
      <c r="T2109" s="153"/>
      <c r="AT2109" s="149" t="s">
        <v>179</v>
      </c>
      <c r="AU2109" s="149" t="s">
        <v>89</v>
      </c>
      <c r="AV2109" s="12" t="s">
        <v>83</v>
      </c>
      <c r="AW2109" s="12" t="s">
        <v>39</v>
      </c>
      <c r="AX2109" s="12" t="s">
        <v>78</v>
      </c>
      <c r="AY2109" s="149" t="s">
        <v>169</v>
      </c>
    </row>
    <row r="2110" spans="2:65" s="12" customFormat="1" ht="12">
      <c r="B2110" s="147"/>
      <c r="D2110" s="148" t="s">
        <v>179</v>
      </c>
      <c r="E2110" s="149" t="s">
        <v>34</v>
      </c>
      <c r="F2110" s="150" t="s">
        <v>536</v>
      </c>
      <c r="H2110" s="149" t="s">
        <v>34</v>
      </c>
      <c r="I2110" s="151"/>
      <c r="L2110" s="147"/>
      <c r="M2110" s="152"/>
      <c r="T2110" s="153"/>
      <c r="AT2110" s="149" t="s">
        <v>179</v>
      </c>
      <c r="AU2110" s="149" t="s">
        <v>89</v>
      </c>
      <c r="AV2110" s="12" t="s">
        <v>83</v>
      </c>
      <c r="AW2110" s="12" t="s">
        <v>39</v>
      </c>
      <c r="AX2110" s="12" t="s">
        <v>78</v>
      </c>
      <c r="AY2110" s="149" t="s">
        <v>169</v>
      </c>
    </row>
    <row r="2111" spans="2:65" s="13" customFormat="1" ht="12">
      <c r="B2111" s="154"/>
      <c r="D2111" s="148" t="s">
        <v>179</v>
      </c>
      <c r="E2111" s="155" t="s">
        <v>34</v>
      </c>
      <c r="F2111" s="156" t="s">
        <v>2771</v>
      </c>
      <c r="H2111" s="157">
        <v>17.420000000000002</v>
      </c>
      <c r="I2111" s="158"/>
      <c r="L2111" s="154"/>
      <c r="M2111" s="159"/>
      <c r="T2111" s="160"/>
      <c r="AT2111" s="155" t="s">
        <v>179</v>
      </c>
      <c r="AU2111" s="155" t="s">
        <v>89</v>
      </c>
      <c r="AV2111" s="13" t="s">
        <v>89</v>
      </c>
      <c r="AW2111" s="13" t="s">
        <v>39</v>
      </c>
      <c r="AX2111" s="13" t="s">
        <v>78</v>
      </c>
      <c r="AY2111" s="155" t="s">
        <v>169</v>
      </c>
    </row>
    <row r="2112" spans="2:65" s="13" customFormat="1" ht="12">
      <c r="B2112" s="154"/>
      <c r="D2112" s="148" t="s">
        <v>179</v>
      </c>
      <c r="E2112" s="155" t="s">
        <v>34</v>
      </c>
      <c r="F2112" s="156" t="s">
        <v>2772</v>
      </c>
      <c r="H2112" s="157">
        <v>11.45</v>
      </c>
      <c r="I2112" s="158"/>
      <c r="L2112" s="154"/>
      <c r="M2112" s="159"/>
      <c r="T2112" s="160"/>
      <c r="AT2112" s="155" t="s">
        <v>179</v>
      </c>
      <c r="AU2112" s="155" t="s">
        <v>89</v>
      </c>
      <c r="AV2112" s="13" t="s">
        <v>89</v>
      </c>
      <c r="AW2112" s="13" t="s">
        <v>39</v>
      </c>
      <c r="AX2112" s="13" t="s">
        <v>78</v>
      </c>
      <c r="AY2112" s="155" t="s">
        <v>169</v>
      </c>
    </row>
    <row r="2113" spans="2:65" s="13" customFormat="1" ht="12">
      <c r="B2113" s="154"/>
      <c r="D2113" s="148" t="s">
        <v>179</v>
      </c>
      <c r="E2113" s="155" t="s">
        <v>34</v>
      </c>
      <c r="F2113" s="156" t="s">
        <v>2773</v>
      </c>
      <c r="H2113" s="157">
        <v>14.72</v>
      </c>
      <c r="I2113" s="158"/>
      <c r="L2113" s="154"/>
      <c r="M2113" s="159"/>
      <c r="T2113" s="160"/>
      <c r="AT2113" s="155" t="s">
        <v>179</v>
      </c>
      <c r="AU2113" s="155" t="s">
        <v>89</v>
      </c>
      <c r="AV2113" s="13" t="s">
        <v>89</v>
      </c>
      <c r="AW2113" s="13" t="s">
        <v>39</v>
      </c>
      <c r="AX2113" s="13" t="s">
        <v>78</v>
      </c>
      <c r="AY2113" s="155" t="s">
        <v>169</v>
      </c>
    </row>
    <row r="2114" spans="2:65" s="13" customFormat="1" ht="12">
      <c r="B2114" s="154"/>
      <c r="D2114" s="148" t="s">
        <v>179</v>
      </c>
      <c r="E2114" s="155" t="s">
        <v>34</v>
      </c>
      <c r="F2114" s="156" t="s">
        <v>2774</v>
      </c>
      <c r="H2114" s="157">
        <v>15.66</v>
      </c>
      <c r="I2114" s="158"/>
      <c r="L2114" s="154"/>
      <c r="M2114" s="159"/>
      <c r="T2114" s="160"/>
      <c r="AT2114" s="155" t="s">
        <v>179</v>
      </c>
      <c r="AU2114" s="155" t="s">
        <v>89</v>
      </c>
      <c r="AV2114" s="13" t="s">
        <v>89</v>
      </c>
      <c r="AW2114" s="13" t="s">
        <v>39</v>
      </c>
      <c r="AX2114" s="13" t="s">
        <v>78</v>
      </c>
      <c r="AY2114" s="155" t="s">
        <v>169</v>
      </c>
    </row>
    <row r="2115" spans="2:65" s="14" customFormat="1" ht="12">
      <c r="B2115" s="161"/>
      <c r="D2115" s="148" t="s">
        <v>179</v>
      </c>
      <c r="E2115" s="162" t="s">
        <v>34</v>
      </c>
      <c r="F2115" s="163" t="s">
        <v>195</v>
      </c>
      <c r="H2115" s="164">
        <v>59.25</v>
      </c>
      <c r="I2115" s="165"/>
      <c r="L2115" s="161"/>
      <c r="M2115" s="166"/>
      <c r="T2115" s="167"/>
      <c r="AT2115" s="162" t="s">
        <v>179</v>
      </c>
      <c r="AU2115" s="162" t="s">
        <v>89</v>
      </c>
      <c r="AV2115" s="14" t="s">
        <v>177</v>
      </c>
      <c r="AW2115" s="14" t="s">
        <v>39</v>
      </c>
      <c r="AX2115" s="14" t="s">
        <v>83</v>
      </c>
      <c r="AY2115" s="162" t="s">
        <v>169</v>
      </c>
    </row>
    <row r="2116" spans="2:65" s="1" customFormat="1" ht="16.5" customHeight="1">
      <c r="B2116" s="35"/>
      <c r="C2116" s="172" t="s">
        <v>2775</v>
      </c>
      <c r="D2116" s="172" t="s">
        <v>288</v>
      </c>
      <c r="E2116" s="173" t="s">
        <v>2776</v>
      </c>
      <c r="F2116" s="174" t="s">
        <v>2777</v>
      </c>
      <c r="G2116" s="175" t="s">
        <v>175</v>
      </c>
      <c r="H2116" s="176">
        <v>17.760000000000002</v>
      </c>
      <c r="I2116" s="177"/>
      <c r="J2116" s="178">
        <f>ROUND(I2116*H2116,2)</f>
        <v>0</v>
      </c>
      <c r="K2116" s="174" t="s">
        <v>621</v>
      </c>
      <c r="L2116" s="179"/>
      <c r="M2116" s="180" t="s">
        <v>34</v>
      </c>
      <c r="N2116" s="181" t="s">
        <v>49</v>
      </c>
      <c r="P2116" s="143">
        <f>O2116*H2116</f>
        <v>0</v>
      </c>
      <c r="Q2116" s="143">
        <v>4.9000000000000002E-2</v>
      </c>
      <c r="R2116" s="143">
        <f>Q2116*H2116</f>
        <v>0.87024000000000012</v>
      </c>
      <c r="S2116" s="143">
        <v>0</v>
      </c>
      <c r="T2116" s="144">
        <f>S2116*H2116</f>
        <v>0</v>
      </c>
      <c r="AR2116" s="145" t="s">
        <v>381</v>
      </c>
      <c r="AT2116" s="145" t="s">
        <v>288</v>
      </c>
      <c r="AU2116" s="145" t="s">
        <v>89</v>
      </c>
      <c r="AY2116" s="19" t="s">
        <v>169</v>
      </c>
      <c r="BE2116" s="146">
        <f>IF(N2116="základní",J2116,0)</f>
        <v>0</v>
      </c>
      <c r="BF2116" s="146">
        <f>IF(N2116="snížená",J2116,0)</f>
        <v>0</v>
      </c>
      <c r="BG2116" s="146">
        <f>IF(N2116="zákl. přenesená",J2116,0)</f>
        <v>0</v>
      </c>
      <c r="BH2116" s="146">
        <f>IF(N2116="sníž. přenesená",J2116,0)</f>
        <v>0</v>
      </c>
      <c r="BI2116" s="146">
        <f>IF(N2116="nulová",J2116,0)</f>
        <v>0</v>
      </c>
      <c r="BJ2116" s="19" t="s">
        <v>83</v>
      </c>
      <c r="BK2116" s="146">
        <f>ROUND(I2116*H2116,2)</f>
        <v>0</v>
      </c>
      <c r="BL2116" s="19" t="s">
        <v>270</v>
      </c>
      <c r="BM2116" s="145" t="s">
        <v>2778</v>
      </c>
    </row>
    <row r="2117" spans="2:65" s="12" customFormat="1" ht="12">
      <c r="B2117" s="147"/>
      <c r="D2117" s="148" t="s">
        <v>179</v>
      </c>
      <c r="E2117" s="149" t="s">
        <v>34</v>
      </c>
      <c r="F2117" s="150" t="s">
        <v>2779</v>
      </c>
      <c r="H2117" s="149" t="s">
        <v>34</v>
      </c>
      <c r="I2117" s="151"/>
      <c r="L2117" s="147"/>
      <c r="M2117" s="152"/>
      <c r="T2117" s="153"/>
      <c r="AT2117" s="149" t="s">
        <v>179</v>
      </c>
      <c r="AU2117" s="149" t="s">
        <v>89</v>
      </c>
      <c r="AV2117" s="12" t="s">
        <v>83</v>
      </c>
      <c r="AW2117" s="12" t="s">
        <v>39</v>
      </c>
      <c r="AX2117" s="12" t="s">
        <v>78</v>
      </c>
      <c r="AY2117" s="149" t="s">
        <v>169</v>
      </c>
    </row>
    <row r="2118" spans="2:65" s="13" customFormat="1" ht="12">
      <c r="B2118" s="154"/>
      <c r="D2118" s="148" t="s">
        <v>179</v>
      </c>
      <c r="E2118" s="155" t="s">
        <v>34</v>
      </c>
      <c r="F2118" s="156" t="s">
        <v>2780</v>
      </c>
      <c r="H2118" s="157">
        <v>17.760000000000002</v>
      </c>
      <c r="I2118" s="158"/>
      <c r="L2118" s="154"/>
      <c r="M2118" s="159"/>
      <c r="T2118" s="160"/>
      <c r="AT2118" s="155" t="s">
        <v>179</v>
      </c>
      <c r="AU2118" s="155" t="s">
        <v>89</v>
      </c>
      <c r="AV2118" s="13" t="s">
        <v>89</v>
      </c>
      <c r="AW2118" s="13" t="s">
        <v>39</v>
      </c>
      <c r="AX2118" s="13" t="s">
        <v>78</v>
      </c>
      <c r="AY2118" s="155" t="s">
        <v>169</v>
      </c>
    </row>
    <row r="2119" spans="2:65" s="14" customFormat="1" ht="12">
      <c r="B2119" s="161"/>
      <c r="D2119" s="148" t="s">
        <v>179</v>
      </c>
      <c r="E2119" s="162" t="s">
        <v>34</v>
      </c>
      <c r="F2119" s="163" t="s">
        <v>195</v>
      </c>
      <c r="H2119" s="164">
        <v>17.760000000000002</v>
      </c>
      <c r="I2119" s="165"/>
      <c r="L2119" s="161"/>
      <c r="M2119" s="166"/>
      <c r="T2119" s="167"/>
      <c r="AT2119" s="162" t="s">
        <v>179</v>
      </c>
      <c r="AU2119" s="162" t="s">
        <v>89</v>
      </c>
      <c r="AV2119" s="14" t="s">
        <v>177</v>
      </c>
      <c r="AW2119" s="14" t="s">
        <v>39</v>
      </c>
      <c r="AX2119" s="14" t="s">
        <v>83</v>
      </c>
      <c r="AY2119" s="162" t="s">
        <v>169</v>
      </c>
    </row>
    <row r="2120" spans="2:65" s="1" customFormat="1" ht="62.75" customHeight="1">
      <c r="B2120" s="35"/>
      <c r="C2120" s="134" t="s">
        <v>2781</v>
      </c>
      <c r="D2120" s="134" t="s">
        <v>172</v>
      </c>
      <c r="E2120" s="135" t="s">
        <v>2782</v>
      </c>
      <c r="F2120" s="136" t="s">
        <v>2783</v>
      </c>
      <c r="G2120" s="137" t="s">
        <v>253</v>
      </c>
      <c r="H2120" s="138">
        <v>1.2969999999999999</v>
      </c>
      <c r="I2120" s="139"/>
      <c r="J2120" s="140">
        <f>ROUND(I2120*H2120,2)</f>
        <v>0</v>
      </c>
      <c r="K2120" s="136" t="s">
        <v>204</v>
      </c>
      <c r="L2120" s="35"/>
      <c r="M2120" s="141" t="s">
        <v>34</v>
      </c>
      <c r="N2120" s="142" t="s">
        <v>49</v>
      </c>
      <c r="P2120" s="143">
        <f>O2120*H2120</f>
        <v>0</v>
      </c>
      <c r="Q2120" s="143">
        <v>0</v>
      </c>
      <c r="R2120" s="143">
        <f>Q2120*H2120</f>
        <v>0</v>
      </c>
      <c r="S2120" s="143">
        <v>0</v>
      </c>
      <c r="T2120" s="144">
        <f>S2120*H2120</f>
        <v>0</v>
      </c>
      <c r="AR2120" s="145" t="s">
        <v>270</v>
      </c>
      <c r="AT2120" s="145" t="s">
        <v>172</v>
      </c>
      <c r="AU2120" s="145" t="s">
        <v>89</v>
      </c>
      <c r="AY2120" s="19" t="s">
        <v>169</v>
      </c>
      <c r="BE2120" s="146">
        <f>IF(N2120="základní",J2120,0)</f>
        <v>0</v>
      </c>
      <c r="BF2120" s="146">
        <f>IF(N2120="snížená",J2120,0)</f>
        <v>0</v>
      </c>
      <c r="BG2120" s="146">
        <f>IF(N2120="zákl. přenesená",J2120,0)</f>
        <v>0</v>
      </c>
      <c r="BH2120" s="146">
        <f>IF(N2120="sníž. přenesená",J2120,0)</f>
        <v>0</v>
      </c>
      <c r="BI2120" s="146">
        <f>IF(N2120="nulová",J2120,0)</f>
        <v>0</v>
      </c>
      <c r="BJ2120" s="19" t="s">
        <v>83</v>
      </c>
      <c r="BK2120" s="146">
        <f>ROUND(I2120*H2120,2)</f>
        <v>0</v>
      </c>
      <c r="BL2120" s="19" t="s">
        <v>270</v>
      </c>
      <c r="BM2120" s="145" t="s">
        <v>2784</v>
      </c>
    </row>
    <row r="2121" spans="2:65" s="1" customFormat="1" ht="11">
      <c r="B2121" s="35"/>
      <c r="D2121" s="168" t="s">
        <v>206</v>
      </c>
      <c r="F2121" s="169" t="s">
        <v>2785</v>
      </c>
      <c r="I2121" s="170"/>
      <c r="L2121" s="35"/>
      <c r="M2121" s="171"/>
      <c r="T2121" s="56"/>
      <c r="AT2121" s="19" t="s">
        <v>206</v>
      </c>
      <c r="AU2121" s="19" t="s">
        <v>89</v>
      </c>
    </row>
    <row r="2122" spans="2:65" s="11" customFormat="1" ht="22.75" customHeight="1">
      <c r="B2122" s="122"/>
      <c r="D2122" s="123" t="s">
        <v>77</v>
      </c>
      <c r="E2122" s="132" t="s">
        <v>2786</v>
      </c>
      <c r="F2122" s="132" t="s">
        <v>2787</v>
      </c>
      <c r="I2122" s="125"/>
      <c r="J2122" s="133">
        <f>BK2122</f>
        <v>0</v>
      </c>
      <c r="L2122" s="122"/>
      <c r="M2122" s="127"/>
      <c r="P2122" s="128">
        <f>SUM(P2123:P2186)</f>
        <v>0</v>
      </c>
      <c r="R2122" s="128">
        <f>SUM(R2123:R2186)</f>
        <v>2.8550149500000002</v>
      </c>
      <c r="T2122" s="129">
        <f>SUM(T2123:T2186)</f>
        <v>1.87923</v>
      </c>
      <c r="AR2122" s="123" t="s">
        <v>89</v>
      </c>
      <c r="AT2122" s="130" t="s">
        <v>77</v>
      </c>
      <c r="AU2122" s="130" t="s">
        <v>83</v>
      </c>
      <c r="AY2122" s="123" t="s">
        <v>169</v>
      </c>
      <c r="BK2122" s="131">
        <f>SUM(BK2123:BK2186)</f>
        <v>0</v>
      </c>
    </row>
    <row r="2123" spans="2:65" s="1" customFormat="1" ht="16.5" customHeight="1">
      <c r="B2123" s="35"/>
      <c r="C2123" s="134" t="s">
        <v>2788</v>
      </c>
      <c r="D2123" s="134" t="s">
        <v>172</v>
      </c>
      <c r="E2123" s="135" t="s">
        <v>2789</v>
      </c>
      <c r="F2123" s="136" t="s">
        <v>2790</v>
      </c>
      <c r="G2123" s="137" t="s">
        <v>175</v>
      </c>
      <c r="H2123" s="138">
        <v>626.41</v>
      </c>
      <c r="I2123" s="139"/>
      <c r="J2123" s="140">
        <f>ROUND(I2123*H2123,2)</f>
        <v>0</v>
      </c>
      <c r="K2123" s="136" t="s">
        <v>204</v>
      </c>
      <c r="L2123" s="35"/>
      <c r="M2123" s="141" t="s">
        <v>34</v>
      </c>
      <c r="N2123" s="142" t="s">
        <v>49</v>
      </c>
      <c r="P2123" s="143">
        <f>O2123*H2123</f>
        <v>0</v>
      </c>
      <c r="Q2123" s="143">
        <v>0</v>
      </c>
      <c r="R2123" s="143">
        <f>Q2123*H2123</f>
        <v>0</v>
      </c>
      <c r="S2123" s="143">
        <v>0</v>
      </c>
      <c r="T2123" s="144">
        <f>S2123*H2123</f>
        <v>0</v>
      </c>
      <c r="AR2123" s="145" t="s">
        <v>270</v>
      </c>
      <c r="AT2123" s="145" t="s">
        <v>172</v>
      </c>
      <c r="AU2123" s="145" t="s">
        <v>89</v>
      </c>
      <c r="AY2123" s="19" t="s">
        <v>169</v>
      </c>
      <c r="BE2123" s="146">
        <f>IF(N2123="základní",J2123,0)</f>
        <v>0</v>
      </c>
      <c r="BF2123" s="146">
        <f>IF(N2123="snížená",J2123,0)</f>
        <v>0</v>
      </c>
      <c r="BG2123" s="146">
        <f>IF(N2123="zákl. přenesená",J2123,0)</f>
        <v>0</v>
      </c>
      <c r="BH2123" s="146">
        <f>IF(N2123="sníž. přenesená",J2123,0)</f>
        <v>0</v>
      </c>
      <c r="BI2123" s="146">
        <f>IF(N2123="nulová",J2123,0)</f>
        <v>0</v>
      </c>
      <c r="BJ2123" s="19" t="s">
        <v>83</v>
      </c>
      <c r="BK2123" s="146">
        <f>ROUND(I2123*H2123,2)</f>
        <v>0</v>
      </c>
      <c r="BL2123" s="19" t="s">
        <v>270</v>
      </c>
      <c r="BM2123" s="145" t="s">
        <v>2791</v>
      </c>
    </row>
    <row r="2124" spans="2:65" s="1" customFormat="1" ht="11">
      <c r="B2124" s="35"/>
      <c r="D2124" s="168" t="s">
        <v>206</v>
      </c>
      <c r="F2124" s="169" t="s">
        <v>2792</v>
      </c>
      <c r="I2124" s="170"/>
      <c r="L2124" s="35"/>
      <c r="M2124" s="171"/>
      <c r="T2124" s="56"/>
      <c r="AT2124" s="19" t="s">
        <v>206</v>
      </c>
      <c r="AU2124" s="19" t="s">
        <v>89</v>
      </c>
    </row>
    <row r="2125" spans="2:65" s="13" customFormat="1" ht="12">
      <c r="B2125" s="154"/>
      <c r="D2125" s="148" t="s">
        <v>179</v>
      </c>
      <c r="E2125" s="155" t="s">
        <v>34</v>
      </c>
      <c r="F2125" s="156" t="s">
        <v>2793</v>
      </c>
      <c r="H2125" s="157">
        <v>149.38</v>
      </c>
      <c r="I2125" s="158"/>
      <c r="L2125" s="154"/>
      <c r="M2125" s="159"/>
      <c r="T2125" s="160"/>
      <c r="AT2125" s="155" t="s">
        <v>179</v>
      </c>
      <c r="AU2125" s="155" t="s">
        <v>89</v>
      </c>
      <c r="AV2125" s="13" t="s">
        <v>89</v>
      </c>
      <c r="AW2125" s="13" t="s">
        <v>39</v>
      </c>
      <c r="AX2125" s="13" t="s">
        <v>78</v>
      </c>
      <c r="AY2125" s="155" t="s">
        <v>169</v>
      </c>
    </row>
    <row r="2126" spans="2:65" s="13" customFormat="1" ht="12">
      <c r="B2126" s="154"/>
      <c r="D2126" s="148" t="s">
        <v>179</v>
      </c>
      <c r="E2126" s="155" t="s">
        <v>34</v>
      </c>
      <c r="F2126" s="156" t="s">
        <v>2794</v>
      </c>
      <c r="H2126" s="157">
        <v>245.4</v>
      </c>
      <c r="I2126" s="158"/>
      <c r="L2126" s="154"/>
      <c r="M2126" s="159"/>
      <c r="T2126" s="160"/>
      <c r="AT2126" s="155" t="s">
        <v>179</v>
      </c>
      <c r="AU2126" s="155" t="s">
        <v>89</v>
      </c>
      <c r="AV2126" s="13" t="s">
        <v>89</v>
      </c>
      <c r="AW2126" s="13" t="s">
        <v>39</v>
      </c>
      <c r="AX2126" s="13" t="s">
        <v>78</v>
      </c>
      <c r="AY2126" s="155" t="s">
        <v>169</v>
      </c>
    </row>
    <row r="2127" spans="2:65" s="13" customFormat="1" ht="12">
      <c r="B2127" s="154"/>
      <c r="D2127" s="148" t="s">
        <v>179</v>
      </c>
      <c r="E2127" s="155" t="s">
        <v>34</v>
      </c>
      <c r="F2127" s="156" t="s">
        <v>2795</v>
      </c>
      <c r="H2127" s="157">
        <v>231.63</v>
      </c>
      <c r="I2127" s="158"/>
      <c r="L2127" s="154"/>
      <c r="M2127" s="159"/>
      <c r="T2127" s="160"/>
      <c r="AT2127" s="155" t="s">
        <v>179</v>
      </c>
      <c r="AU2127" s="155" t="s">
        <v>89</v>
      </c>
      <c r="AV2127" s="13" t="s">
        <v>89</v>
      </c>
      <c r="AW2127" s="13" t="s">
        <v>39</v>
      </c>
      <c r="AX2127" s="13" t="s">
        <v>78</v>
      </c>
      <c r="AY2127" s="155" t="s">
        <v>169</v>
      </c>
    </row>
    <row r="2128" spans="2:65" s="14" customFormat="1" ht="12">
      <c r="B2128" s="161"/>
      <c r="D2128" s="148" t="s">
        <v>179</v>
      </c>
      <c r="E2128" s="162" t="s">
        <v>34</v>
      </c>
      <c r="F2128" s="163" t="s">
        <v>195</v>
      </c>
      <c r="H2128" s="164">
        <v>626.41</v>
      </c>
      <c r="I2128" s="165"/>
      <c r="L2128" s="161"/>
      <c r="M2128" s="166"/>
      <c r="T2128" s="167"/>
      <c r="AT2128" s="162" t="s">
        <v>179</v>
      </c>
      <c r="AU2128" s="162" t="s">
        <v>89</v>
      </c>
      <c r="AV2128" s="14" t="s">
        <v>177</v>
      </c>
      <c r="AW2128" s="14" t="s">
        <v>39</v>
      </c>
      <c r="AX2128" s="14" t="s">
        <v>83</v>
      </c>
      <c r="AY2128" s="162" t="s">
        <v>169</v>
      </c>
    </row>
    <row r="2129" spans="2:65" s="1" customFormat="1" ht="16.5" customHeight="1">
      <c r="B2129" s="35"/>
      <c r="C2129" s="134" t="s">
        <v>2796</v>
      </c>
      <c r="D2129" s="134" t="s">
        <v>172</v>
      </c>
      <c r="E2129" s="135" t="s">
        <v>2797</v>
      </c>
      <c r="F2129" s="136" t="s">
        <v>2798</v>
      </c>
      <c r="G2129" s="137" t="s">
        <v>175</v>
      </c>
      <c r="H2129" s="138">
        <v>626.41</v>
      </c>
      <c r="I2129" s="139"/>
      <c r="J2129" s="140">
        <f>ROUND(I2129*H2129,2)</f>
        <v>0</v>
      </c>
      <c r="K2129" s="136" t="s">
        <v>204</v>
      </c>
      <c r="L2129" s="35"/>
      <c r="M2129" s="141" t="s">
        <v>34</v>
      </c>
      <c r="N2129" s="142" t="s">
        <v>49</v>
      </c>
      <c r="P2129" s="143">
        <f>O2129*H2129</f>
        <v>0</v>
      </c>
      <c r="Q2129" s="143">
        <v>2.0000000000000001E-4</v>
      </c>
      <c r="R2129" s="143">
        <f>Q2129*H2129</f>
        <v>0.125282</v>
      </c>
      <c r="S2129" s="143">
        <v>0</v>
      </c>
      <c r="T2129" s="144">
        <f>S2129*H2129</f>
        <v>0</v>
      </c>
      <c r="AR2129" s="145" t="s">
        <v>270</v>
      </c>
      <c r="AT2129" s="145" t="s">
        <v>172</v>
      </c>
      <c r="AU2129" s="145" t="s">
        <v>89</v>
      </c>
      <c r="AY2129" s="19" t="s">
        <v>169</v>
      </c>
      <c r="BE2129" s="146">
        <f>IF(N2129="základní",J2129,0)</f>
        <v>0</v>
      </c>
      <c r="BF2129" s="146">
        <f>IF(N2129="snížená",J2129,0)</f>
        <v>0</v>
      </c>
      <c r="BG2129" s="146">
        <f>IF(N2129="zákl. přenesená",J2129,0)</f>
        <v>0</v>
      </c>
      <c r="BH2129" s="146">
        <f>IF(N2129="sníž. přenesená",J2129,0)</f>
        <v>0</v>
      </c>
      <c r="BI2129" s="146">
        <f>IF(N2129="nulová",J2129,0)</f>
        <v>0</v>
      </c>
      <c r="BJ2129" s="19" t="s">
        <v>83</v>
      </c>
      <c r="BK2129" s="146">
        <f>ROUND(I2129*H2129,2)</f>
        <v>0</v>
      </c>
      <c r="BL2129" s="19" t="s">
        <v>270</v>
      </c>
      <c r="BM2129" s="145" t="s">
        <v>2799</v>
      </c>
    </row>
    <row r="2130" spans="2:65" s="1" customFormat="1" ht="11">
      <c r="B2130" s="35"/>
      <c r="D2130" s="168" t="s">
        <v>206</v>
      </c>
      <c r="F2130" s="169" t="s">
        <v>2800</v>
      </c>
      <c r="I2130" s="170"/>
      <c r="L2130" s="35"/>
      <c r="M2130" s="171"/>
      <c r="T2130" s="56"/>
      <c r="AT2130" s="19" t="s">
        <v>206</v>
      </c>
      <c r="AU2130" s="19" t="s">
        <v>89</v>
      </c>
    </row>
    <row r="2131" spans="2:65" s="1" customFormat="1" ht="24.25" customHeight="1">
      <c r="B2131" s="35"/>
      <c r="C2131" s="134" t="s">
        <v>2801</v>
      </c>
      <c r="D2131" s="134" t="s">
        <v>172</v>
      </c>
      <c r="E2131" s="135" t="s">
        <v>2802</v>
      </c>
      <c r="F2131" s="136" t="s">
        <v>2803</v>
      </c>
      <c r="G2131" s="137" t="s">
        <v>175</v>
      </c>
      <c r="H2131" s="138">
        <v>626.41</v>
      </c>
      <c r="I2131" s="139"/>
      <c r="J2131" s="140">
        <f>ROUND(I2131*H2131,2)</f>
        <v>0</v>
      </c>
      <c r="K2131" s="136" t="s">
        <v>204</v>
      </c>
      <c r="L2131" s="35"/>
      <c r="M2131" s="141" t="s">
        <v>34</v>
      </c>
      <c r="N2131" s="142" t="s">
        <v>49</v>
      </c>
      <c r="P2131" s="143">
        <f>O2131*H2131</f>
        <v>0</v>
      </c>
      <c r="Q2131" s="143">
        <v>0</v>
      </c>
      <c r="R2131" s="143">
        <f>Q2131*H2131</f>
        <v>0</v>
      </c>
      <c r="S2131" s="143">
        <v>3.0000000000000001E-3</v>
      </c>
      <c r="T2131" s="144">
        <f>S2131*H2131</f>
        <v>1.87923</v>
      </c>
      <c r="AR2131" s="145" t="s">
        <v>270</v>
      </c>
      <c r="AT2131" s="145" t="s">
        <v>172</v>
      </c>
      <c r="AU2131" s="145" t="s">
        <v>89</v>
      </c>
      <c r="AY2131" s="19" t="s">
        <v>169</v>
      </c>
      <c r="BE2131" s="146">
        <f>IF(N2131="základní",J2131,0)</f>
        <v>0</v>
      </c>
      <c r="BF2131" s="146">
        <f>IF(N2131="snížená",J2131,0)</f>
        <v>0</v>
      </c>
      <c r="BG2131" s="146">
        <f>IF(N2131="zákl. přenesená",J2131,0)</f>
        <v>0</v>
      </c>
      <c r="BH2131" s="146">
        <f>IF(N2131="sníž. přenesená",J2131,0)</f>
        <v>0</v>
      </c>
      <c r="BI2131" s="146">
        <f>IF(N2131="nulová",J2131,0)</f>
        <v>0</v>
      </c>
      <c r="BJ2131" s="19" t="s">
        <v>83</v>
      </c>
      <c r="BK2131" s="146">
        <f>ROUND(I2131*H2131,2)</f>
        <v>0</v>
      </c>
      <c r="BL2131" s="19" t="s">
        <v>270</v>
      </c>
      <c r="BM2131" s="145" t="s">
        <v>2804</v>
      </c>
    </row>
    <row r="2132" spans="2:65" s="1" customFormat="1" ht="11">
      <c r="B2132" s="35"/>
      <c r="D2132" s="168" t="s">
        <v>206</v>
      </c>
      <c r="F2132" s="169" t="s">
        <v>2805</v>
      </c>
      <c r="I2132" s="170"/>
      <c r="L2132" s="35"/>
      <c r="M2132" s="171"/>
      <c r="T2132" s="56"/>
      <c r="AT2132" s="19" t="s">
        <v>206</v>
      </c>
      <c r="AU2132" s="19" t="s">
        <v>89</v>
      </c>
    </row>
    <row r="2133" spans="2:65" s="1" customFormat="1" ht="24.25" customHeight="1">
      <c r="B2133" s="35"/>
      <c r="C2133" s="134" t="s">
        <v>2806</v>
      </c>
      <c r="D2133" s="134" t="s">
        <v>172</v>
      </c>
      <c r="E2133" s="135" t="s">
        <v>2807</v>
      </c>
      <c r="F2133" s="136" t="s">
        <v>2808</v>
      </c>
      <c r="G2133" s="137" t="s">
        <v>175</v>
      </c>
      <c r="H2133" s="138">
        <v>626.41</v>
      </c>
      <c r="I2133" s="139"/>
      <c r="J2133" s="140">
        <f>ROUND(I2133*H2133,2)</f>
        <v>0</v>
      </c>
      <c r="K2133" s="136" t="s">
        <v>204</v>
      </c>
      <c r="L2133" s="35"/>
      <c r="M2133" s="141" t="s">
        <v>34</v>
      </c>
      <c r="N2133" s="142" t="s">
        <v>49</v>
      </c>
      <c r="P2133" s="143">
        <f>O2133*H2133</f>
        <v>0</v>
      </c>
      <c r="Q2133" s="143">
        <v>2.9999999999999997E-4</v>
      </c>
      <c r="R2133" s="143">
        <f>Q2133*H2133</f>
        <v>0.18792299999999998</v>
      </c>
      <c r="S2133" s="143">
        <v>0</v>
      </c>
      <c r="T2133" s="144">
        <f>S2133*H2133</f>
        <v>0</v>
      </c>
      <c r="AR2133" s="145" t="s">
        <v>270</v>
      </c>
      <c r="AT2133" s="145" t="s">
        <v>172</v>
      </c>
      <c r="AU2133" s="145" t="s">
        <v>89</v>
      </c>
      <c r="AY2133" s="19" t="s">
        <v>169</v>
      </c>
      <c r="BE2133" s="146">
        <f>IF(N2133="základní",J2133,0)</f>
        <v>0</v>
      </c>
      <c r="BF2133" s="146">
        <f>IF(N2133="snížená",J2133,0)</f>
        <v>0</v>
      </c>
      <c r="BG2133" s="146">
        <f>IF(N2133="zákl. přenesená",J2133,0)</f>
        <v>0</v>
      </c>
      <c r="BH2133" s="146">
        <f>IF(N2133="sníž. přenesená",J2133,0)</f>
        <v>0</v>
      </c>
      <c r="BI2133" s="146">
        <f>IF(N2133="nulová",J2133,0)</f>
        <v>0</v>
      </c>
      <c r="BJ2133" s="19" t="s">
        <v>83</v>
      </c>
      <c r="BK2133" s="146">
        <f>ROUND(I2133*H2133,2)</f>
        <v>0</v>
      </c>
      <c r="BL2133" s="19" t="s">
        <v>270</v>
      </c>
      <c r="BM2133" s="145" t="s">
        <v>2809</v>
      </c>
    </row>
    <row r="2134" spans="2:65" s="1" customFormat="1" ht="11">
      <c r="B2134" s="35"/>
      <c r="D2134" s="168" t="s">
        <v>206</v>
      </c>
      <c r="F2134" s="169" t="s">
        <v>2810</v>
      </c>
      <c r="I2134" s="170"/>
      <c r="L2134" s="35"/>
      <c r="M2134" s="171"/>
      <c r="T2134" s="56"/>
      <c r="AT2134" s="19" t="s">
        <v>206</v>
      </c>
      <c r="AU2134" s="19" t="s">
        <v>89</v>
      </c>
    </row>
    <row r="2135" spans="2:65" s="13" customFormat="1" ht="12">
      <c r="B2135" s="154"/>
      <c r="D2135" s="148" t="s">
        <v>179</v>
      </c>
      <c r="E2135" s="155" t="s">
        <v>34</v>
      </c>
      <c r="F2135" s="156" t="s">
        <v>2793</v>
      </c>
      <c r="H2135" s="157">
        <v>149.38</v>
      </c>
      <c r="I2135" s="158"/>
      <c r="L2135" s="154"/>
      <c r="M2135" s="159"/>
      <c r="T2135" s="160"/>
      <c r="AT2135" s="155" t="s">
        <v>179</v>
      </c>
      <c r="AU2135" s="155" t="s">
        <v>89</v>
      </c>
      <c r="AV2135" s="13" t="s">
        <v>89</v>
      </c>
      <c r="AW2135" s="13" t="s">
        <v>39</v>
      </c>
      <c r="AX2135" s="13" t="s">
        <v>78</v>
      </c>
      <c r="AY2135" s="155" t="s">
        <v>169</v>
      </c>
    </row>
    <row r="2136" spans="2:65" s="13" customFormat="1" ht="12">
      <c r="B2136" s="154"/>
      <c r="D2136" s="148" t="s">
        <v>179</v>
      </c>
      <c r="E2136" s="155" t="s">
        <v>34</v>
      </c>
      <c r="F2136" s="156" t="s">
        <v>2794</v>
      </c>
      <c r="H2136" s="157">
        <v>245.4</v>
      </c>
      <c r="I2136" s="158"/>
      <c r="L2136" s="154"/>
      <c r="M2136" s="159"/>
      <c r="T2136" s="160"/>
      <c r="AT2136" s="155" t="s">
        <v>179</v>
      </c>
      <c r="AU2136" s="155" t="s">
        <v>89</v>
      </c>
      <c r="AV2136" s="13" t="s">
        <v>89</v>
      </c>
      <c r="AW2136" s="13" t="s">
        <v>39</v>
      </c>
      <c r="AX2136" s="13" t="s">
        <v>78</v>
      </c>
      <c r="AY2136" s="155" t="s">
        <v>169</v>
      </c>
    </row>
    <row r="2137" spans="2:65" s="13" customFormat="1" ht="12">
      <c r="B2137" s="154"/>
      <c r="D2137" s="148" t="s">
        <v>179</v>
      </c>
      <c r="E2137" s="155" t="s">
        <v>34</v>
      </c>
      <c r="F2137" s="156" t="s">
        <v>2795</v>
      </c>
      <c r="H2137" s="157">
        <v>231.63</v>
      </c>
      <c r="I2137" s="158"/>
      <c r="L2137" s="154"/>
      <c r="M2137" s="159"/>
      <c r="T2137" s="160"/>
      <c r="AT2137" s="155" t="s">
        <v>179</v>
      </c>
      <c r="AU2137" s="155" t="s">
        <v>89</v>
      </c>
      <c r="AV2137" s="13" t="s">
        <v>89</v>
      </c>
      <c r="AW2137" s="13" t="s">
        <v>39</v>
      </c>
      <c r="AX2137" s="13" t="s">
        <v>78</v>
      </c>
      <c r="AY2137" s="155" t="s">
        <v>169</v>
      </c>
    </row>
    <row r="2138" spans="2:65" s="14" customFormat="1" ht="12">
      <c r="B2138" s="161"/>
      <c r="D2138" s="148" t="s">
        <v>179</v>
      </c>
      <c r="E2138" s="162" t="s">
        <v>34</v>
      </c>
      <c r="F2138" s="163" t="s">
        <v>195</v>
      </c>
      <c r="H2138" s="164">
        <v>626.41</v>
      </c>
      <c r="I2138" s="165"/>
      <c r="L2138" s="161"/>
      <c r="M2138" s="166"/>
      <c r="T2138" s="167"/>
      <c r="AT2138" s="162" t="s">
        <v>179</v>
      </c>
      <c r="AU2138" s="162" t="s">
        <v>89</v>
      </c>
      <c r="AV2138" s="14" t="s">
        <v>177</v>
      </c>
      <c r="AW2138" s="14" t="s">
        <v>39</v>
      </c>
      <c r="AX2138" s="14" t="s">
        <v>83</v>
      </c>
      <c r="AY2138" s="162" t="s">
        <v>169</v>
      </c>
    </row>
    <row r="2139" spans="2:65" s="1" customFormat="1" ht="37.75" customHeight="1">
      <c r="B2139" s="35"/>
      <c r="C2139" s="172" t="s">
        <v>2811</v>
      </c>
      <c r="D2139" s="172" t="s">
        <v>288</v>
      </c>
      <c r="E2139" s="173" t="s">
        <v>2812</v>
      </c>
      <c r="F2139" s="174" t="s">
        <v>2813</v>
      </c>
      <c r="G2139" s="175" t="s">
        <v>175</v>
      </c>
      <c r="H2139" s="176">
        <v>688.71</v>
      </c>
      <c r="I2139" s="177"/>
      <c r="J2139" s="178">
        <f>ROUND(I2139*H2139,2)</f>
        <v>0</v>
      </c>
      <c r="K2139" s="174" t="s">
        <v>204</v>
      </c>
      <c r="L2139" s="179"/>
      <c r="M2139" s="180" t="s">
        <v>34</v>
      </c>
      <c r="N2139" s="181" t="s">
        <v>49</v>
      </c>
      <c r="P2139" s="143">
        <f>O2139*H2139</f>
        <v>0</v>
      </c>
      <c r="Q2139" s="143">
        <v>3.0000000000000001E-3</v>
      </c>
      <c r="R2139" s="143">
        <f>Q2139*H2139</f>
        <v>2.0661300000000002</v>
      </c>
      <c r="S2139" s="143">
        <v>0</v>
      </c>
      <c r="T2139" s="144">
        <f>S2139*H2139</f>
        <v>0</v>
      </c>
      <c r="AR2139" s="145" t="s">
        <v>381</v>
      </c>
      <c r="AT2139" s="145" t="s">
        <v>288</v>
      </c>
      <c r="AU2139" s="145" t="s">
        <v>89</v>
      </c>
      <c r="AY2139" s="19" t="s">
        <v>169</v>
      </c>
      <c r="BE2139" s="146">
        <f>IF(N2139="základní",J2139,0)</f>
        <v>0</v>
      </c>
      <c r="BF2139" s="146">
        <f>IF(N2139="snížená",J2139,0)</f>
        <v>0</v>
      </c>
      <c r="BG2139" s="146">
        <f>IF(N2139="zákl. přenesená",J2139,0)</f>
        <v>0</v>
      </c>
      <c r="BH2139" s="146">
        <f>IF(N2139="sníž. přenesená",J2139,0)</f>
        <v>0</v>
      </c>
      <c r="BI2139" s="146">
        <f>IF(N2139="nulová",J2139,0)</f>
        <v>0</v>
      </c>
      <c r="BJ2139" s="19" t="s">
        <v>83</v>
      </c>
      <c r="BK2139" s="146">
        <f>ROUND(I2139*H2139,2)</f>
        <v>0</v>
      </c>
      <c r="BL2139" s="19" t="s">
        <v>270</v>
      </c>
      <c r="BM2139" s="145" t="s">
        <v>2814</v>
      </c>
    </row>
    <row r="2140" spans="2:65" s="13" customFormat="1" ht="12">
      <c r="B2140" s="154"/>
      <c r="D2140" s="148" t="s">
        <v>179</v>
      </c>
      <c r="E2140" s="155" t="s">
        <v>34</v>
      </c>
      <c r="F2140" s="156" t="s">
        <v>2815</v>
      </c>
      <c r="H2140" s="157">
        <v>688.71</v>
      </c>
      <c r="I2140" s="158"/>
      <c r="L2140" s="154"/>
      <c r="M2140" s="159"/>
      <c r="T2140" s="160"/>
      <c r="AT2140" s="155" t="s">
        <v>179</v>
      </c>
      <c r="AU2140" s="155" t="s">
        <v>89</v>
      </c>
      <c r="AV2140" s="13" t="s">
        <v>89</v>
      </c>
      <c r="AW2140" s="13" t="s">
        <v>39</v>
      </c>
      <c r="AX2140" s="13" t="s">
        <v>83</v>
      </c>
      <c r="AY2140" s="155" t="s">
        <v>169</v>
      </c>
    </row>
    <row r="2141" spans="2:65" s="12" customFormat="1" ht="12">
      <c r="B2141" s="147"/>
      <c r="D2141" s="148" t="s">
        <v>179</v>
      </c>
      <c r="E2141" s="149" t="s">
        <v>34</v>
      </c>
      <c r="F2141" s="150" t="s">
        <v>2816</v>
      </c>
      <c r="H2141" s="149" t="s">
        <v>34</v>
      </c>
      <c r="I2141" s="151"/>
      <c r="L2141" s="147"/>
      <c r="M2141" s="152"/>
      <c r="T2141" s="153"/>
      <c r="AT2141" s="149" t="s">
        <v>179</v>
      </c>
      <c r="AU2141" s="149" t="s">
        <v>89</v>
      </c>
      <c r="AV2141" s="12" t="s">
        <v>83</v>
      </c>
      <c r="AW2141" s="12" t="s">
        <v>39</v>
      </c>
      <c r="AX2141" s="12" t="s">
        <v>78</v>
      </c>
      <c r="AY2141" s="149" t="s">
        <v>169</v>
      </c>
    </row>
    <row r="2142" spans="2:65" s="1" customFormat="1" ht="24.25" customHeight="1">
      <c r="B2142" s="35"/>
      <c r="C2142" s="134" t="s">
        <v>2817</v>
      </c>
      <c r="D2142" s="134" t="s">
        <v>172</v>
      </c>
      <c r="E2142" s="135" t="s">
        <v>2818</v>
      </c>
      <c r="F2142" s="136" t="s">
        <v>2819</v>
      </c>
      <c r="G2142" s="137" t="s">
        <v>434</v>
      </c>
      <c r="H2142" s="138">
        <v>1128.24</v>
      </c>
      <c r="I2142" s="139"/>
      <c r="J2142" s="140">
        <f>ROUND(I2142*H2142,2)</f>
        <v>0</v>
      </c>
      <c r="K2142" s="136" t="s">
        <v>204</v>
      </c>
      <c r="L2142" s="35"/>
      <c r="M2142" s="141" t="s">
        <v>34</v>
      </c>
      <c r="N2142" s="142" t="s">
        <v>49</v>
      </c>
      <c r="P2142" s="143">
        <f>O2142*H2142</f>
        <v>0</v>
      </c>
      <c r="Q2142" s="143">
        <v>0</v>
      </c>
      <c r="R2142" s="143">
        <f>Q2142*H2142</f>
        <v>0</v>
      </c>
      <c r="S2142" s="143">
        <v>0</v>
      </c>
      <c r="T2142" s="144">
        <f>S2142*H2142</f>
        <v>0</v>
      </c>
      <c r="AR2142" s="145" t="s">
        <v>270</v>
      </c>
      <c r="AT2142" s="145" t="s">
        <v>172</v>
      </c>
      <c r="AU2142" s="145" t="s">
        <v>89</v>
      </c>
      <c r="AY2142" s="19" t="s">
        <v>169</v>
      </c>
      <c r="BE2142" s="146">
        <f>IF(N2142="základní",J2142,0)</f>
        <v>0</v>
      </c>
      <c r="BF2142" s="146">
        <f>IF(N2142="snížená",J2142,0)</f>
        <v>0</v>
      </c>
      <c r="BG2142" s="146">
        <f>IF(N2142="zákl. přenesená",J2142,0)</f>
        <v>0</v>
      </c>
      <c r="BH2142" s="146">
        <f>IF(N2142="sníž. přenesená",J2142,0)</f>
        <v>0</v>
      </c>
      <c r="BI2142" s="146">
        <f>IF(N2142="nulová",J2142,0)</f>
        <v>0</v>
      </c>
      <c r="BJ2142" s="19" t="s">
        <v>83</v>
      </c>
      <c r="BK2142" s="146">
        <f>ROUND(I2142*H2142,2)</f>
        <v>0</v>
      </c>
      <c r="BL2142" s="19" t="s">
        <v>270</v>
      </c>
      <c r="BM2142" s="145" t="s">
        <v>2820</v>
      </c>
    </row>
    <row r="2143" spans="2:65" s="1" customFormat="1" ht="11">
      <c r="B2143" s="35"/>
      <c r="D2143" s="168" t="s">
        <v>206</v>
      </c>
      <c r="F2143" s="169" t="s">
        <v>2821</v>
      </c>
      <c r="I2143" s="170"/>
      <c r="L2143" s="35"/>
      <c r="M2143" s="171"/>
      <c r="T2143" s="56"/>
      <c r="AT2143" s="19" t="s">
        <v>206</v>
      </c>
      <c r="AU2143" s="19" t="s">
        <v>89</v>
      </c>
    </row>
    <row r="2144" spans="2:65" s="13" customFormat="1" ht="12">
      <c r="B2144" s="154"/>
      <c r="D2144" s="148" t="s">
        <v>179</v>
      </c>
      <c r="E2144" s="155" t="s">
        <v>34</v>
      </c>
      <c r="F2144" s="156" t="s">
        <v>2822</v>
      </c>
      <c r="H2144" s="157">
        <v>1128.24</v>
      </c>
      <c r="I2144" s="158"/>
      <c r="L2144" s="154"/>
      <c r="M2144" s="159"/>
      <c r="T2144" s="160"/>
      <c r="AT2144" s="155" t="s">
        <v>179</v>
      </c>
      <c r="AU2144" s="155" t="s">
        <v>89</v>
      </c>
      <c r="AV2144" s="13" t="s">
        <v>89</v>
      </c>
      <c r="AW2144" s="13" t="s">
        <v>39</v>
      </c>
      <c r="AX2144" s="13" t="s">
        <v>78</v>
      </c>
      <c r="AY2144" s="155" t="s">
        <v>169</v>
      </c>
    </row>
    <row r="2145" spans="2:65" s="14" customFormat="1" ht="12">
      <c r="B2145" s="161"/>
      <c r="D2145" s="148" t="s">
        <v>179</v>
      </c>
      <c r="E2145" s="162" t="s">
        <v>34</v>
      </c>
      <c r="F2145" s="163" t="s">
        <v>195</v>
      </c>
      <c r="H2145" s="164">
        <v>1128.24</v>
      </c>
      <c r="I2145" s="165"/>
      <c r="L2145" s="161"/>
      <c r="M2145" s="166"/>
      <c r="T2145" s="167"/>
      <c r="AT2145" s="162" t="s">
        <v>179</v>
      </c>
      <c r="AU2145" s="162" t="s">
        <v>89</v>
      </c>
      <c r="AV2145" s="14" t="s">
        <v>177</v>
      </c>
      <c r="AW2145" s="14" t="s">
        <v>39</v>
      </c>
      <c r="AX2145" s="14" t="s">
        <v>83</v>
      </c>
      <c r="AY2145" s="162" t="s">
        <v>169</v>
      </c>
    </row>
    <row r="2146" spans="2:65" s="1" customFormat="1" ht="21.75" customHeight="1">
      <c r="B2146" s="35"/>
      <c r="C2146" s="134" t="s">
        <v>2823</v>
      </c>
      <c r="D2146" s="134" t="s">
        <v>172</v>
      </c>
      <c r="E2146" s="135" t="s">
        <v>2824</v>
      </c>
      <c r="F2146" s="136" t="s">
        <v>2825</v>
      </c>
      <c r="G2146" s="137" t="s">
        <v>434</v>
      </c>
      <c r="H2146" s="138">
        <v>378.70499999999998</v>
      </c>
      <c r="I2146" s="139"/>
      <c r="J2146" s="140">
        <f>ROUND(I2146*H2146,2)</f>
        <v>0</v>
      </c>
      <c r="K2146" s="136" t="s">
        <v>204</v>
      </c>
      <c r="L2146" s="35"/>
      <c r="M2146" s="141" t="s">
        <v>34</v>
      </c>
      <c r="N2146" s="142" t="s">
        <v>49</v>
      </c>
      <c r="P2146" s="143">
        <f>O2146*H2146</f>
        <v>0</v>
      </c>
      <c r="Q2146" s="143">
        <v>1.0000000000000001E-5</v>
      </c>
      <c r="R2146" s="143">
        <f>Q2146*H2146</f>
        <v>3.7870500000000001E-3</v>
      </c>
      <c r="S2146" s="143">
        <v>0</v>
      </c>
      <c r="T2146" s="144">
        <f>S2146*H2146</f>
        <v>0</v>
      </c>
      <c r="AR2146" s="145" t="s">
        <v>270</v>
      </c>
      <c r="AT2146" s="145" t="s">
        <v>172</v>
      </c>
      <c r="AU2146" s="145" t="s">
        <v>89</v>
      </c>
      <c r="AY2146" s="19" t="s">
        <v>169</v>
      </c>
      <c r="BE2146" s="146">
        <f>IF(N2146="základní",J2146,0)</f>
        <v>0</v>
      </c>
      <c r="BF2146" s="146">
        <f>IF(N2146="snížená",J2146,0)</f>
        <v>0</v>
      </c>
      <c r="BG2146" s="146">
        <f>IF(N2146="zákl. přenesená",J2146,0)</f>
        <v>0</v>
      </c>
      <c r="BH2146" s="146">
        <f>IF(N2146="sníž. přenesená",J2146,0)</f>
        <v>0</v>
      </c>
      <c r="BI2146" s="146">
        <f>IF(N2146="nulová",J2146,0)</f>
        <v>0</v>
      </c>
      <c r="BJ2146" s="19" t="s">
        <v>83</v>
      </c>
      <c r="BK2146" s="146">
        <f>ROUND(I2146*H2146,2)</f>
        <v>0</v>
      </c>
      <c r="BL2146" s="19" t="s">
        <v>270</v>
      </c>
      <c r="BM2146" s="145" t="s">
        <v>2826</v>
      </c>
    </row>
    <row r="2147" spans="2:65" s="1" customFormat="1" ht="11">
      <c r="B2147" s="35"/>
      <c r="D2147" s="168" t="s">
        <v>206</v>
      </c>
      <c r="F2147" s="169" t="s">
        <v>2827</v>
      </c>
      <c r="I2147" s="170"/>
      <c r="L2147" s="35"/>
      <c r="M2147" s="171"/>
      <c r="T2147" s="56"/>
      <c r="AT2147" s="19" t="s">
        <v>206</v>
      </c>
      <c r="AU2147" s="19" t="s">
        <v>89</v>
      </c>
    </row>
    <row r="2148" spans="2:65" s="12" customFormat="1" ht="12">
      <c r="B2148" s="147"/>
      <c r="D2148" s="148" t="s">
        <v>179</v>
      </c>
      <c r="E2148" s="149" t="s">
        <v>34</v>
      </c>
      <c r="F2148" s="150" t="s">
        <v>536</v>
      </c>
      <c r="H2148" s="149" t="s">
        <v>34</v>
      </c>
      <c r="I2148" s="151"/>
      <c r="L2148" s="147"/>
      <c r="M2148" s="152"/>
      <c r="T2148" s="153"/>
      <c r="AT2148" s="149" t="s">
        <v>179</v>
      </c>
      <c r="AU2148" s="149" t="s">
        <v>89</v>
      </c>
      <c r="AV2148" s="12" t="s">
        <v>83</v>
      </c>
      <c r="AW2148" s="12" t="s">
        <v>39</v>
      </c>
      <c r="AX2148" s="12" t="s">
        <v>78</v>
      </c>
      <c r="AY2148" s="149" t="s">
        <v>169</v>
      </c>
    </row>
    <row r="2149" spans="2:65" s="13" customFormat="1" ht="12">
      <c r="B2149" s="154"/>
      <c r="D2149" s="148" t="s">
        <v>179</v>
      </c>
      <c r="E2149" s="155" t="s">
        <v>34</v>
      </c>
      <c r="F2149" s="156" t="s">
        <v>2828</v>
      </c>
      <c r="H2149" s="157">
        <v>27.64</v>
      </c>
      <c r="I2149" s="158"/>
      <c r="L2149" s="154"/>
      <c r="M2149" s="159"/>
      <c r="T2149" s="160"/>
      <c r="AT2149" s="155" t="s">
        <v>179</v>
      </c>
      <c r="AU2149" s="155" t="s">
        <v>89</v>
      </c>
      <c r="AV2149" s="13" t="s">
        <v>89</v>
      </c>
      <c r="AW2149" s="13" t="s">
        <v>39</v>
      </c>
      <c r="AX2149" s="13" t="s">
        <v>78</v>
      </c>
      <c r="AY2149" s="155" t="s">
        <v>169</v>
      </c>
    </row>
    <row r="2150" spans="2:65" s="13" customFormat="1" ht="12">
      <c r="B2150" s="154"/>
      <c r="D2150" s="148" t="s">
        <v>179</v>
      </c>
      <c r="E2150" s="155" t="s">
        <v>34</v>
      </c>
      <c r="F2150" s="156" t="s">
        <v>2829</v>
      </c>
      <c r="H2150" s="157">
        <v>27.42</v>
      </c>
      <c r="I2150" s="158"/>
      <c r="L2150" s="154"/>
      <c r="M2150" s="159"/>
      <c r="T2150" s="160"/>
      <c r="AT2150" s="155" t="s">
        <v>179</v>
      </c>
      <c r="AU2150" s="155" t="s">
        <v>89</v>
      </c>
      <c r="AV2150" s="13" t="s">
        <v>89</v>
      </c>
      <c r="AW2150" s="13" t="s">
        <v>39</v>
      </c>
      <c r="AX2150" s="13" t="s">
        <v>78</v>
      </c>
      <c r="AY2150" s="155" t="s">
        <v>169</v>
      </c>
    </row>
    <row r="2151" spans="2:65" s="13" customFormat="1" ht="12">
      <c r="B2151" s="154"/>
      <c r="D2151" s="148" t="s">
        <v>179</v>
      </c>
      <c r="E2151" s="155" t="s">
        <v>34</v>
      </c>
      <c r="F2151" s="156" t="s">
        <v>2830</v>
      </c>
      <c r="H2151" s="157">
        <v>6.14</v>
      </c>
      <c r="I2151" s="158"/>
      <c r="L2151" s="154"/>
      <c r="M2151" s="159"/>
      <c r="T2151" s="160"/>
      <c r="AT2151" s="155" t="s">
        <v>179</v>
      </c>
      <c r="AU2151" s="155" t="s">
        <v>89</v>
      </c>
      <c r="AV2151" s="13" t="s">
        <v>89</v>
      </c>
      <c r="AW2151" s="13" t="s">
        <v>39</v>
      </c>
      <c r="AX2151" s="13" t="s">
        <v>78</v>
      </c>
      <c r="AY2151" s="155" t="s">
        <v>169</v>
      </c>
    </row>
    <row r="2152" spans="2:65" s="13" customFormat="1" ht="12">
      <c r="B2152" s="154"/>
      <c r="D2152" s="148" t="s">
        <v>179</v>
      </c>
      <c r="E2152" s="155" t="s">
        <v>34</v>
      </c>
      <c r="F2152" s="156" t="s">
        <v>2831</v>
      </c>
      <c r="H2152" s="157">
        <v>9.4499999999999993</v>
      </c>
      <c r="I2152" s="158"/>
      <c r="L2152" s="154"/>
      <c r="M2152" s="159"/>
      <c r="T2152" s="160"/>
      <c r="AT2152" s="155" t="s">
        <v>179</v>
      </c>
      <c r="AU2152" s="155" t="s">
        <v>89</v>
      </c>
      <c r="AV2152" s="13" t="s">
        <v>89</v>
      </c>
      <c r="AW2152" s="13" t="s">
        <v>39</v>
      </c>
      <c r="AX2152" s="13" t="s">
        <v>78</v>
      </c>
      <c r="AY2152" s="155" t="s">
        <v>169</v>
      </c>
    </row>
    <row r="2153" spans="2:65" s="13" customFormat="1" ht="12">
      <c r="B2153" s="154"/>
      <c r="D2153" s="148" t="s">
        <v>179</v>
      </c>
      <c r="E2153" s="155" t="s">
        <v>34</v>
      </c>
      <c r="F2153" s="156" t="s">
        <v>2832</v>
      </c>
      <c r="H2153" s="157">
        <v>9.39</v>
      </c>
      <c r="I2153" s="158"/>
      <c r="L2153" s="154"/>
      <c r="M2153" s="159"/>
      <c r="T2153" s="160"/>
      <c r="AT2153" s="155" t="s">
        <v>179</v>
      </c>
      <c r="AU2153" s="155" t="s">
        <v>89</v>
      </c>
      <c r="AV2153" s="13" t="s">
        <v>89</v>
      </c>
      <c r="AW2153" s="13" t="s">
        <v>39</v>
      </c>
      <c r="AX2153" s="13" t="s">
        <v>78</v>
      </c>
      <c r="AY2153" s="155" t="s">
        <v>169</v>
      </c>
    </row>
    <row r="2154" spans="2:65" s="13" customFormat="1" ht="12">
      <c r="B2154" s="154"/>
      <c r="D2154" s="148" t="s">
        <v>179</v>
      </c>
      <c r="E2154" s="155" t="s">
        <v>34</v>
      </c>
      <c r="F2154" s="156" t="s">
        <v>2833</v>
      </c>
      <c r="H2154" s="157">
        <v>3.22</v>
      </c>
      <c r="I2154" s="158"/>
      <c r="L2154" s="154"/>
      <c r="M2154" s="159"/>
      <c r="T2154" s="160"/>
      <c r="AT2154" s="155" t="s">
        <v>179</v>
      </c>
      <c r="AU2154" s="155" t="s">
        <v>89</v>
      </c>
      <c r="AV2154" s="13" t="s">
        <v>89</v>
      </c>
      <c r="AW2154" s="13" t="s">
        <v>39</v>
      </c>
      <c r="AX2154" s="13" t="s">
        <v>78</v>
      </c>
      <c r="AY2154" s="155" t="s">
        <v>169</v>
      </c>
    </row>
    <row r="2155" spans="2:65" s="13" customFormat="1" ht="12">
      <c r="B2155" s="154"/>
      <c r="D2155" s="148" t="s">
        <v>179</v>
      </c>
      <c r="E2155" s="155" t="s">
        <v>34</v>
      </c>
      <c r="F2155" s="156" t="s">
        <v>2834</v>
      </c>
      <c r="H2155" s="157">
        <v>21.62</v>
      </c>
      <c r="I2155" s="158"/>
      <c r="L2155" s="154"/>
      <c r="M2155" s="159"/>
      <c r="T2155" s="160"/>
      <c r="AT2155" s="155" t="s">
        <v>179</v>
      </c>
      <c r="AU2155" s="155" t="s">
        <v>89</v>
      </c>
      <c r="AV2155" s="13" t="s">
        <v>89</v>
      </c>
      <c r="AW2155" s="13" t="s">
        <v>39</v>
      </c>
      <c r="AX2155" s="13" t="s">
        <v>78</v>
      </c>
      <c r="AY2155" s="155" t="s">
        <v>169</v>
      </c>
    </row>
    <row r="2156" spans="2:65" s="13" customFormat="1" ht="12">
      <c r="B2156" s="154"/>
      <c r="D2156" s="148" t="s">
        <v>179</v>
      </c>
      <c r="E2156" s="155" t="s">
        <v>34</v>
      </c>
      <c r="F2156" s="156" t="s">
        <v>2835</v>
      </c>
      <c r="H2156" s="157">
        <v>-0.9</v>
      </c>
      <c r="I2156" s="158"/>
      <c r="L2156" s="154"/>
      <c r="M2156" s="159"/>
      <c r="T2156" s="160"/>
      <c r="AT2156" s="155" t="s">
        <v>179</v>
      </c>
      <c r="AU2156" s="155" t="s">
        <v>89</v>
      </c>
      <c r="AV2156" s="13" t="s">
        <v>89</v>
      </c>
      <c r="AW2156" s="13" t="s">
        <v>39</v>
      </c>
      <c r="AX2156" s="13" t="s">
        <v>78</v>
      </c>
      <c r="AY2156" s="155" t="s">
        <v>169</v>
      </c>
    </row>
    <row r="2157" spans="2:65" s="15" customFormat="1" ht="12">
      <c r="B2157" s="182"/>
      <c r="D2157" s="148" t="s">
        <v>179</v>
      </c>
      <c r="E2157" s="183" t="s">
        <v>34</v>
      </c>
      <c r="F2157" s="184" t="s">
        <v>453</v>
      </c>
      <c r="H2157" s="185">
        <v>103.98</v>
      </c>
      <c r="I2157" s="186"/>
      <c r="L2157" s="182"/>
      <c r="M2157" s="187"/>
      <c r="T2157" s="188"/>
      <c r="AT2157" s="183" t="s">
        <v>179</v>
      </c>
      <c r="AU2157" s="183" t="s">
        <v>89</v>
      </c>
      <c r="AV2157" s="15" t="s">
        <v>95</v>
      </c>
      <c r="AW2157" s="15" t="s">
        <v>39</v>
      </c>
      <c r="AX2157" s="15" t="s">
        <v>78</v>
      </c>
      <c r="AY2157" s="183" t="s">
        <v>169</v>
      </c>
    </row>
    <row r="2158" spans="2:65" s="12" customFormat="1" ht="12">
      <c r="B2158" s="147"/>
      <c r="D2158" s="148" t="s">
        <v>179</v>
      </c>
      <c r="E2158" s="149" t="s">
        <v>34</v>
      </c>
      <c r="F2158" s="150" t="s">
        <v>678</v>
      </c>
      <c r="H2158" s="149" t="s">
        <v>34</v>
      </c>
      <c r="I2158" s="151"/>
      <c r="L2158" s="147"/>
      <c r="M2158" s="152"/>
      <c r="T2158" s="153"/>
      <c r="AT2158" s="149" t="s">
        <v>179</v>
      </c>
      <c r="AU2158" s="149" t="s">
        <v>89</v>
      </c>
      <c r="AV2158" s="12" t="s">
        <v>83</v>
      </c>
      <c r="AW2158" s="12" t="s">
        <v>39</v>
      </c>
      <c r="AX2158" s="12" t="s">
        <v>78</v>
      </c>
      <c r="AY2158" s="149" t="s">
        <v>169</v>
      </c>
    </row>
    <row r="2159" spans="2:65" s="13" customFormat="1" ht="12">
      <c r="B2159" s="154"/>
      <c r="D2159" s="148" t="s">
        <v>179</v>
      </c>
      <c r="E2159" s="155" t="s">
        <v>34</v>
      </c>
      <c r="F2159" s="156" t="s">
        <v>2836</v>
      </c>
      <c r="H2159" s="157">
        <v>18.95</v>
      </c>
      <c r="I2159" s="158"/>
      <c r="L2159" s="154"/>
      <c r="M2159" s="159"/>
      <c r="T2159" s="160"/>
      <c r="AT2159" s="155" t="s">
        <v>179</v>
      </c>
      <c r="AU2159" s="155" t="s">
        <v>89</v>
      </c>
      <c r="AV2159" s="13" t="s">
        <v>89</v>
      </c>
      <c r="AW2159" s="13" t="s">
        <v>39</v>
      </c>
      <c r="AX2159" s="13" t="s">
        <v>78</v>
      </c>
      <c r="AY2159" s="155" t="s">
        <v>169</v>
      </c>
    </row>
    <row r="2160" spans="2:65" s="13" customFormat="1" ht="12">
      <c r="B2160" s="154"/>
      <c r="D2160" s="148" t="s">
        <v>179</v>
      </c>
      <c r="E2160" s="155" t="s">
        <v>34</v>
      </c>
      <c r="F2160" s="156" t="s">
        <v>2837</v>
      </c>
      <c r="H2160" s="157">
        <v>35.119999999999997</v>
      </c>
      <c r="I2160" s="158"/>
      <c r="L2160" s="154"/>
      <c r="M2160" s="159"/>
      <c r="T2160" s="160"/>
      <c r="AT2160" s="155" t="s">
        <v>179</v>
      </c>
      <c r="AU2160" s="155" t="s">
        <v>89</v>
      </c>
      <c r="AV2160" s="13" t="s">
        <v>89</v>
      </c>
      <c r="AW2160" s="13" t="s">
        <v>39</v>
      </c>
      <c r="AX2160" s="13" t="s">
        <v>78</v>
      </c>
      <c r="AY2160" s="155" t="s">
        <v>169</v>
      </c>
    </row>
    <row r="2161" spans="2:65" s="13" customFormat="1" ht="12">
      <c r="B2161" s="154"/>
      <c r="D2161" s="148" t="s">
        <v>179</v>
      </c>
      <c r="E2161" s="155" t="s">
        <v>34</v>
      </c>
      <c r="F2161" s="156" t="s">
        <v>2838</v>
      </c>
      <c r="H2161" s="157">
        <v>11.8</v>
      </c>
      <c r="I2161" s="158"/>
      <c r="L2161" s="154"/>
      <c r="M2161" s="159"/>
      <c r="T2161" s="160"/>
      <c r="AT2161" s="155" t="s">
        <v>179</v>
      </c>
      <c r="AU2161" s="155" t="s">
        <v>89</v>
      </c>
      <c r="AV2161" s="13" t="s">
        <v>89</v>
      </c>
      <c r="AW2161" s="13" t="s">
        <v>39</v>
      </c>
      <c r="AX2161" s="13" t="s">
        <v>78</v>
      </c>
      <c r="AY2161" s="155" t="s">
        <v>169</v>
      </c>
    </row>
    <row r="2162" spans="2:65" s="13" customFormat="1" ht="12">
      <c r="B2162" s="154"/>
      <c r="D2162" s="148" t="s">
        <v>179</v>
      </c>
      <c r="E2162" s="155" t="s">
        <v>34</v>
      </c>
      <c r="F2162" s="156" t="s">
        <v>2839</v>
      </c>
      <c r="H2162" s="157">
        <v>23.94</v>
      </c>
      <c r="I2162" s="158"/>
      <c r="L2162" s="154"/>
      <c r="M2162" s="159"/>
      <c r="T2162" s="160"/>
      <c r="AT2162" s="155" t="s">
        <v>179</v>
      </c>
      <c r="AU2162" s="155" t="s">
        <v>89</v>
      </c>
      <c r="AV2162" s="13" t="s">
        <v>89</v>
      </c>
      <c r="AW2162" s="13" t="s">
        <v>39</v>
      </c>
      <c r="AX2162" s="13" t="s">
        <v>78</v>
      </c>
      <c r="AY2162" s="155" t="s">
        <v>169</v>
      </c>
    </row>
    <row r="2163" spans="2:65" s="13" customFormat="1" ht="12">
      <c r="B2163" s="154"/>
      <c r="D2163" s="148" t="s">
        <v>179</v>
      </c>
      <c r="E2163" s="155" t="s">
        <v>34</v>
      </c>
      <c r="F2163" s="156" t="s">
        <v>2840</v>
      </c>
      <c r="H2163" s="157">
        <v>9</v>
      </c>
      <c r="I2163" s="158"/>
      <c r="L2163" s="154"/>
      <c r="M2163" s="159"/>
      <c r="T2163" s="160"/>
      <c r="AT2163" s="155" t="s">
        <v>179</v>
      </c>
      <c r="AU2163" s="155" t="s">
        <v>89</v>
      </c>
      <c r="AV2163" s="13" t="s">
        <v>89</v>
      </c>
      <c r="AW2163" s="13" t="s">
        <v>39</v>
      </c>
      <c r="AX2163" s="13" t="s">
        <v>78</v>
      </c>
      <c r="AY2163" s="155" t="s">
        <v>169</v>
      </c>
    </row>
    <row r="2164" spans="2:65" s="13" customFormat="1" ht="12">
      <c r="B2164" s="154"/>
      <c r="D2164" s="148" t="s">
        <v>179</v>
      </c>
      <c r="E2164" s="155" t="s">
        <v>34</v>
      </c>
      <c r="F2164" s="156" t="s">
        <v>2841</v>
      </c>
      <c r="H2164" s="157">
        <v>19.350000000000001</v>
      </c>
      <c r="I2164" s="158"/>
      <c r="L2164" s="154"/>
      <c r="M2164" s="159"/>
      <c r="T2164" s="160"/>
      <c r="AT2164" s="155" t="s">
        <v>179</v>
      </c>
      <c r="AU2164" s="155" t="s">
        <v>89</v>
      </c>
      <c r="AV2164" s="13" t="s">
        <v>89</v>
      </c>
      <c r="AW2164" s="13" t="s">
        <v>39</v>
      </c>
      <c r="AX2164" s="13" t="s">
        <v>78</v>
      </c>
      <c r="AY2164" s="155" t="s">
        <v>169</v>
      </c>
    </row>
    <row r="2165" spans="2:65" s="13" customFormat="1" ht="12">
      <c r="B2165" s="154"/>
      <c r="D2165" s="148" t="s">
        <v>179</v>
      </c>
      <c r="E2165" s="155" t="s">
        <v>34</v>
      </c>
      <c r="F2165" s="156" t="s">
        <v>2842</v>
      </c>
      <c r="H2165" s="157">
        <v>29.26</v>
      </c>
      <c r="I2165" s="158"/>
      <c r="L2165" s="154"/>
      <c r="M2165" s="159"/>
      <c r="T2165" s="160"/>
      <c r="AT2165" s="155" t="s">
        <v>179</v>
      </c>
      <c r="AU2165" s="155" t="s">
        <v>89</v>
      </c>
      <c r="AV2165" s="13" t="s">
        <v>89</v>
      </c>
      <c r="AW2165" s="13" t="s">
        <v>39</v>
      </c>
      <c r="AX2165" s="13" t="s">
        <v>78</v>
      </c>
      <c r="AY2165" s="155" t="s">
        <v>169</v>
      </c>
    </row>
    <row r="2166" spans="2:65" s="15" customFormat="1" ht="12">
      <c r="B2166" s="182"/>
      <c r="D2166" s="148" t="s">
        <v>179</v>
      </c>
      <c r="E2166" s="183" t="s">
        <v>34</v>
      </c>
      <c r="F2166" s="184" t="s">
        <v>453</v>
      </c>
      <c r="H2166" s="185">
        <v>147.41999999999999</v>
      </c>
      <c r="I2166" s="186"/>
      <c r="L2166" s="182"/>
      <c r="M2166" s="187"/>
      <c r="T2166" s="188"/>
      <c r="AT2166" s="183" t="s">
        <v>179</v>
      </c>
      <c r="AU2166" s="183" t="s">
        <v>89</v>
      </c>
      <c r="AV2166" s="15" t="s">
        <v>95</v>
      </c>
      <c r="AW2166" s="15" t="s">
        <v>39</v>
      </c>
      <c r="AX2166" s="15" t="s">
        <v>78</v>
      </c>
      <c r="AY2166" s="183" t="s">
        <v>169</v>
      </c>
    </row>
    <row r="2167" spans="2:65" s="12" customFormat="1" ht="12">
      <c r="B2167" s="147"/>
      <c r="D2167" s="148" t="s">
        <v>179</v>
      </c>
      <c r="E2167" s="149" t="s">
        <v>34</v>
      </c>
      <c r="F2167" s="150" t="s">
        <v>454</v>
      </c>
      <c r="H2167" s="149" t="s">
        <v>34</v>
      </c>
      <c r="I2167" s="151"/>
      <c r="L2167" s="147"/>
      <c r="M2167" s="152"/>
      <c r="T2167" s="153"/>
      <c r="AT2167" s="149" t="s">
        <v>179</v>
      </c>
      <c r="AU2167" s="149" t="s">
        <v>89</v>
      </c>
      <c r="AV2167" s="12" t="s">
        <v>83</v>
      </c>
      <c r="AW2167" s="12" t="s">
        <v>39</v>
      </c>
      <c r="AX2167" s="12" t="s">
        <v>78</v>
      </c>
      <c r="AY2167" s="149" t="s">
        <v>169</v>
      </c>
    </row>
    <row r="2168" spans="2:65" s="13" customFormat="1" ht="12">
      <c r="B2168" s="154"/>
      <c r="D2168" s="148" t="s">
        <v>179</v>
      </c>
      <c r="E2168" s="155" t="s">
        <v>34</v>
      </c>
      <c r="F2168" s="156" t="s">
        <v>2843</v>
      </c>
      <c r="H2168" s="157">
        <v>20.5</v>
      </c>
      <c r="I2168" s="158"/>
      <c r="L2168" s="154"/>
      <c r="M2168" s="159"/>
      <c r="T2168" s="160"/>
      <c r="AT2168" s="155" t="s">
        <v>179</v>
      </c>
      <c r="AU2168" s="155" t="s">
        <v>89</v>
      </c>
      <c r="AV2168" s="13" t="s">
        <v>89</v>
      </c>
      <c r="AW2168" s="13" t="s">
        <v>39</v>
      </c>
      <c r="AX2168" s="13" t="s">
        <v>78</v>
      </c>
      <c r="AY2168" s="155" t="s">
        <v>169</v>
      </c>
    </row>
    <row r="2169" spans="2:65" s="13" customFormat="1" ht="12">
      <c r="B2169" s="154"/>
      <c r="D2169" s="148" t="s">
        <v>179</v>
      </c>
      <c r="E2169" s="155" t="s">
        <v>34</v>
      </c>
      <c r="F2169" s="156" t="s">
        <v>2844</v>
      </c>
      <c r="H2169" s="157">
        <v>31.46</v>
      </c>
      <c r="I2169" s="158"/>
      <c r="L2169" s="154"/>
      <c r="M2169" s="159"/>
      <c r="T2169" s="160"/>
      <c r="AT2169" s="155" t="s">
        <v>179</v>
      </c>
      <c r="AU2169" s="155" t="s">
        <v>89</v>
      </c>
      <c r="AV2169" s="13" t="s">
        <v>89</v>
      </c>
      <c r="AW2169" s="13" t="s">
        <v>39</v>
      </c>
      <c r="AX2169" s="13" t="s">
        <v>78</v>
      </c>
      <c r="AY2169" s="155" t="s">
        <v>169</v>
      </c>
    </row>
    <row r="2170" spans="2:65" s="13" customFormat="1" ht="12">
      <c r="B2170" s="154"/>
      <c r="D2170" s="148" t="s">
        <v>179</v>
      </c>
      <c r="E2170" s="155" t="s">
        <v>34</v>
      </c>
      <c r="F2170" s="156" t="s">
        <v>2845</v>
      </c>
      <c r="H2170" s="157">
        <v>34.619999999999997</v>
      </c>
      <c r="I2170" s="158"/>
      <c r="L2170" s="154"/>
      <c r="M2170" s="159"/>
      <c r="T2170" s="160"/>
      <c r="AT2170" s="155" t="s">
        <v>179</v>
      </c>
      <c r="AU2170" s="155" t="s">
        <v>89</v>
      </c>
      <c r="AV2170" s="13" t="s">
        <v>89</v>
      </c>
      <c r="AW2170" s="13" t="s">
        <v>39</v>
      </c>
      <c r="AX2170" s="13" t="s">
        <v>78</v>
      </c>
      <c r="AY2170" s="155" t="s">
        <v>169</v>
      </c>
    </row>
    <row r="2171" spans="2:65" s="13" customFormat="1" ht="12">
      <c r="B2171" s="154"/>
      <c r="D2171" s="148" t="s">
        <v>179</v>
      </c>
      <c r="E2171" s="155" t="s">
        <v>34</v>
      </c>
      <c r="F2171" s="156" t="s">
        <v>2846</v>
      </c>
      <c r="H2171" s="157">
        <v>12.925000000000001</v>
      </c>
      <c r="I2171" s="158"/>
      <c r="L2171" s="154"/>
      <c r="M2171" s="159"/>
      <c r="T2171" s="160"/>
      <c r="AT2171" s="155" t="s">
        <v>179</v>
      </c>
      <c r="AU2171" s="155" t="s">
        <v>89</v>
      </c>
      <c r="AV2171" s="13" t="s">
        <v>89</v>
      </c>
      <c r="AW2171" s="13" t="s">
        <v>39</v>
      </c>
      <c r="AX2171" s="13" t="s">
        <v>78</v>
      </c>
      <c r="AY2171" s="155" t="s">
        <v>169</v>
      </c>
    </row>
    <row r="2172" spans="2:65" s="13" customFormat="1" ht="12">
      <c r="B2172" s="154"/>
      <c r="D2172" s="148" t="s">
        <v>179</v>
      </c>
      <c r="E2172" s="155" t="s">
        <v>34</v>
      </c>
      <c r="F2172" s="156" t="s">
        <v>2847</v>
      </c>
      <c r="H2172" s="157">
        <v>27.8</v>
      </c>
      <c r="I2172" s="158"/>
      <c r="L2172" s="154"/>
      <c r="M2172" s="159"/>
      <c r="T2172" s="160"/>
      <c r="AT2172" s="155" t="s">
        <v>179</v>
      </c>
      <c r="AU2172" s="155" t="s">
        <v>89</v>
      </c>
      <c r="AV2172" s="13" t="s">
        <v>89</v>
      </c>
      <c r="AW2172" s="13" t="s">
        <v>39</v>
      </c>
      <c r="AX2172" s="13" t="s">
        <v>78</v>
      </c>
      <c r="AY2172" s="155" t="s">
        <v>169</v>
      </c>
    </row>
    <row r="2173" spans="2:65" s="15" customFormat="1" ht="12">
      <c r="B2173" s="182"/>
      <c r="D2173" s="148" t="s">
        <v>179</v>
      </c>
      <c r="E2173" s="183" t="s">
        <v>34</v>
      </c>
      <c r="F2173" s="184" t="s">
        <v>453</v>
      </c>
      <c r="H2173" s="185">
        <v>127.30499999999999</v>
      </c>
      <c r="I2173" s="186"/>
      <c r="L2173" s="182"/>
      <c r="M2173" s="187"/>
      <c r="T2173" s="188"/>
      <c r="AT2173" s="183" t="s">
        <v>179</v>
      </c>
      <c r="AU2173" s="183" t="s">
        <v>89</v>
      </c>
      <c r="AV2173" s="15" t="s">
        <v>95</v>
      </c>
      <c r="AW2173" s="15" t="s">
        <v>39</v>
      </c>
      <c r="AX2173" s="15" t="s">
        <v>78</v>
      </c>
      <c r="AY2173" s="183" t="s">
        <v>169</v>
      </c>
    </row>
    <row r="2174" spans="2:65" s="14" customFormat="1" ht="12">
      <c r="B2174" s="161"/>
      <c r="D2174" s="148" t="s">
        <v>179</v>
      </c>
      <c r="E2174" s="162" t="s">
        <v>34</v>
      </c>
      <c r="F2174" s="163" t="s">
        <v>195</v>
      </c>
      <c r="H2174" s="164">
        <v>378.70499999999998</v>
      </c>
      <c r="I2174" s="165"/>
      <c r="L2174" s="161"/>
      <c r="M2174" s="166"/>
      <c r="T2174" s="167"/>
      <c r="AT2174" s="162" t="s">
        <v>179</v>
      </c>
      <c r="AU2174" s="162" t="s">
        <v>89</v>
      </c>
      <c r="AV2174" s="14" t="s">
        <v>177</v>
      </c>
      <c r="AW2174" s="14" t="s">
        <v>39</v>
      </c>
      <c r="AX2174" s="14" t="s">
        <v>83</v>
      </c>
      <c r="AY2174" s="162" t="s">
        <v>169</v>
      </c>
    </row>
    <row r="2175" spans="2:65" s="1" customFormat="1" ht="16.5" customHeight="1">
      <c r="B2175" s="35"/>
      <c r="C2175" s="172" t="s">
        <v>2848</v>
      </c>
      <c r="D2175" s="172" t="s">
        <v>288</v>
      </c>
      <c r="E2175" s="173" t="s">
        <v>2849</v>
      </c>
      <c r="F2175" s="174" t="s">
        <v>2850</v>
      </c>
      <c r="G2175" s="175" t="s">
        <v>2511</v>
      </c>
      <c r="H2175" s="176">
        <v>313.10000000000002</v>
      </c>
      <c r="I2175" s="177"/>
      <c r="J2175" s="178">
        <f>ROUND(I2175*H2175,2)</f>
        <v>0</v>
      </c>
      <c r="K2175" s="174" t="s">
        <v>204</v>
      </c>
      <c r="L2175" s="179"/>
      <c r="M2175" s="180" t="s">
        <v>34</v>
      </c>
      <c r="N2175" s="181" t="s">
        <v>49</v>
      </c>
      <c r="P2175" s="143">
        <f>O2175*H2175</f>
        <v>0</v>
      </c>
      <c r="Q2175" s="143">
        <v>1E-3</v>
      </c>
      <c r="R2175" s="143">
        <f>Q2175*H2175</f>
        <v>0.31310000000000004</v>
      </c>
      <c r="S2175" s="143">
        <v>0</v>
      </c>
      <c r="T2175" s="144">
        <f>S2175*H2175</f>
        <v>0</v>
      </c>
      <c r="AR2175" s="145" t="s">
        <v>381</v>
      </c>
      <c r="AT2175" s="145" t="s">
        <v>288</v>
      </c>
      <c r="AU2175" s="145" t="s">
        <v>89</v>
      </c>
      <c r="AY2175" s="19" t="s">
        <v>169</v>
      </c>
      <c r="BE2175" s="146">
        <f>IF(N2175="základní",J2175,0)</f>
        <v>0</v>
      </c>
      <c r="BF2175" s="146">
        <f>IF(N2175="snížená",J2175,0)</f>
        <v>0</v>
      </c>
      <c r="BG2175" s="146">
        <f>IF(N2175="zákl. přenesená",J2175,0)</f>
        <v>0</v>
      </c>
      <c r="BH2175" s="146">
        <f>IF(N2175="sníž. přenesená",J2175,0)</f>
        <v>0</v>
      </c>
      <c r="BI2175" s="146">
        <f>IF(N2175="nulová",J2175,0)</f>
        <v>0</v>
      </c>
      <c r="BJ2175" s="19" t="s">
        <v>83</v>
      </c>
      <c r="BK2175" s="146">
        <f>ROUND(I2175*H2175,2)</f>
        <v>0</v>
      </c>
      <c r="BL2175" s="19" t="s">
        <v>270</v>
      </c>
      <c r="BM2175" s="145" t="s">
        <v>2851</v>
      </c>
    </row>
    <row r="2176" spans="2:65" s="1" customFormat="1" ht="24">
      <c r="B2176" s="35"/>
      <c r="D2176" s="148" t="s">
        <v>929</v>
      </c>
      <c r="F2176" s="189" t="s">
        <v>2852</v>
      </c>
      <c r="I2176" s="170"/>
      <c r="L2176" s="35"/>
      <c r="M2176" s="171"/>
      <c r="T2176" s="56"/>
      <c r="AT2176" s="19" t="s">
        <v>929</v>
      </c>
      <c r="AU2176" s="19" t="s">
        <v>89</v>
      </c>
    </row>
    <row r="2177" spans="2:65" s="13" customFormat="1" ht="12">
      <c r="B2177" s="154"/>
      <c r="D2177" s="148" t="s">
        <v>179</v>
      </c>
      <c r="E2177" s="155" t="s">
        <v>34</v>
      </c>
      <c r="F2177" s="156" t="s">
        <v>2853</v>
      </c>
      <c r="H2177" s="157">
        <v>313.10000000000002</v>
      </c>
      <c r="I2177" s="158"/>
      <c r="L2177" s="154"/>
      <c r="M2177" s="159"/>
      <c r="T2177" s="160"/>
      <c r="AT2177" s="155" t="s">
        <v>179</v>
      </c>
      <c r="AU2177" s="155" t="s">
        <v>89</v>
      </c>
      <c r="AV2177" s="13" t="s">
        <v>89</v>
      </c>
      <c r="AW2177" s="13" t="s">
        <v>39</v>
      </c>
      <c r="AX2177" s="13" t="s">
        <v>78</v>
      </c>
      <c r="AY2177" s="155" t="s">
        <v>169</v>
      </c>
    </row>
    <row r="2178" spans="2:65" s="14" customFormat="1" ht="12">
      <c r="B2178" s="161"/>
      <c r="D2178" s="148" t="s">
        <v>179</v>
      </c>
      <c r="E2178" s="162" t="s">
        <v>34</v>
      </c>
      <c r="F2178" s="163" t="s">
        <v>195</v>
      </c>
      <c r="H2178" s="164">
        <v>313.10000000000002</v>
      </c>
      <c r="I2178" s="165"/>
      <c r="L2178" s="161"/>
      <c r="M2178" s="166"/>
      <c r="T2178" s="167"/>
      <c r="AT2178" s="162" t="s">
        <v>179</v>
      </c>
      <c r="AU2178" s="162" t="s">
        <v>89</v>
      </c>
      <c r="AV2178" s="14" t="s">
        <v>177</v>
      </c>
      <c r="AW2178" s="14" t="s">
        <v>39</v>
      </c>
      <c r="AX2178" s="14" t="s">
        <v>83</v>
      </c>
      <c r="AY2178" s="162" t="s">
        <v>169</v>
      </c>
    </row>
    <row r="2179" spans="2:65" s="1" customFormat="1" ht="16.5" customHeight="1">
      <c r="B2179" s="35"/>
      <c r="C2179" s="172" t="s">
        <v>2854</v>
      </c>
      <c r="D2179" s="172" t="s">
        <v>288</v>
      </c>
      <c r="E2179" s="173" t="s">
        <v>2855</v>
      </c>
      <c r="F2179" s="174" t="s">
        <v>2856</v>
      </c>
      <c r="G2179" s="175" t="s">
        <v>434</v>
      </c>
      <c r="H2179" s="176">
        <v>424.90800000000002</v>
      </c>
      <c r="I2179" s="177"/>
      <c r="J2179" s="178">
        <f>ROUND(I2179*H2179,2)</f>
        <v>0</v>
      </c>
      <c r="K2179" s="174" t="s">
        <v>204</v>
      </c>
      <c r="L2179" s="179"/>
      <c r="M2179" s="180" t="s">
        <v>34</v>
      </c>
      <c r="N2179" s="181" t="s">
        <v>49</v>
      </c>
      <c r="P2179" s="143">
        <f>O2179*H2179</f>
        <v>0</v>
      </c>
      <c r="Q2179" s="143">
        <v>2.9999999999999997E-4</v>
      </c>
      <c r="R2179" s="143">
        <f>Q2179*H2179</f>
        <v>0.12747239999999999</v>
      </c>
      <c r="S2179" s="143">
        <v>0</v>
      </c>
      <c r="T2179" s="144">
        <f>S2179*H2179</f>
        <v>0</v>
      </c>
      <c r="AR2179" s="145" t="s">
        <v>381</v>
      </c>
      <c r="AT2179" s="145" t="s">
        <v>288</v>
      </c>
      <c r="AU2179" s="145" t="s">
        <v>89</v>
      </c>
      <c r="AY2179" s="19" t="s">
        <v>169</v>
      </c>
      <c r="BE2179" s="146">
        <f>IF(N2179="základní",J2179,0)</f>
        <v>0</v>
      </c>
      <c r="BF2179" s="146">
        <f>IF(N2179="snížená",J2179,0)</f>
        <v>0</v>
      </c>
      <c r="BG2179" s="146">
        <f>IF(N2179="zákl. přenesená",J2179,0)</f>
        <v>0</v>
      </c>
      <c r="BH2179" s="146">
        <f>IF(N2179="sníž. přenesená",J2179,0)</f>
        <v>0</v>
      </c>
      <c r="BI2179" s="146">
        <f>IF(N2179="nulová",J2179,0)</f>
        <v>0</v>
      </c>
      <c r="BJ2179" s="19" t="s">
        <v>83</v>
      </c>
      <c r="BK2179" s="146">
        <f>ROUND(I2179*H2179,2)</f>
        <v>0</v>
      </c>
      <c r="BL2179" s="19" t="s">
        <v>270</v>
      </c>
      <c r="BM2179" s="145" t="s">
        <v>2857</v>
      </c>
    </row>
    <row r="2180" spans="2:65" s="13" customFormat="1" ht="12">
      <c r="B2180" s="154"/>
      <c r="D2180" s="148" t="s">
        <v>179</v>
      </c>
      <c r="E2180" s="155" t="s">
        <v>34</v>
      </c>
      <c r="F2180" s="156" t="s">
        <v>2858</v>
      </c>
      <c r="H2180" s="157">
        <v>416.57600000000002</v>
      </c>
      <c r="I2180" s="158"/>
      <c r="L2180" s="154"/>
      <c r="M2180" s="159"/>
      <c r="T2180" s="160"/>
      <c r="AT2180" s="155" t="s">
        <v>179</v>
      </c>
      <c r="AU2180" s="155" t="s">
        <v>89</v>
      </c>
      <c r="AV2180" s="13" t="s">
        <v>89</v>
      </c>
      <c r="AW2180" s="13" t="s">
        <v>39</v>
      </c>
      <c r="AX2180" s="13" t="s">
        <v>78</v>
      </c>
      <c r="AY2180" s="155" t="s">
        <v>169</v>
      </c>
    </row>
    <row r="2181" spans="2:65" s="14" customFormat="1" ht="12">
      <c r="B2181" s="161"/>
      <c r="D2181" s="148" t="s">
        <v>179</v>
      </c>
      <c r="E2181" s="162" t="s">
        <v>34</v>
      </c>
      <c r="F2181" s="163" t="s">
        <v>195</v>
      </c>
      <c r="H2181" s="164">
        <v>416.57600000000002</v>
      </c>
      <c r="I2181" s="165"/>
      <c r="L2181" s="161"/>
      <c r="M2181" s="166"/>
      <c r="T2181" s="167"/>
      <c r="AT2181" s="162" t="s">
        <v>179</v>
      </c>
      <c r="AU2181" s="162" t="s">
        <v>89</v>
      </c>
      <c r="AV2181" s="14" t="s">
        <v>177</v>
      </c>
      <c r="AW2181" s="14" t="s">
        <v>39</v>
      </c>
      <c r="AX2181" s="14" t="s">
        <v>78</v>
      </c>
      <c r="AY2181" s="162" t="s">
        <v>169</v>
      </c>
    </row>
    <row r="2182" spans="2:65" s="13" customFormat="1" ht="12">
      <c r="B2182" s="154"/>
      <c r="D2182" s="148" t="s">
        <v>179</v>
      </c>
      <c r="E2182" s="155" t="s">
        <v>34</v>
      </c>
      <c r="F2182" s="156" t="s">
        <v>2859</v>
      </c>
      <c r="H2182" s="157">
        <v>424.90800000000002</v>
      </c>
      <c r="I2182" s="158"/>
      <c r="L2182" s="154"/>
      <c r="M2182" s="159"/>
      <c r="T2182" s="160"/>
      <c r="AT2182" s="155" t="s">
        <v>179</v>
      </c>
      <c r="AU2182" s="155" t="s">
        <v>89</v>
      </c>
      <c r="AV2182" s="13" t="s">
        <v>89</v>
      </c>
      <c r="AW2182" s="13" t="s">
        <v>39</v>
      </c>
      <c r="AX2182" s="13" t="s">
        <v>83</v>
      </c>
      <c r="AY2182" s="155" t="s">
        <v>169</v>
      </c>
    </row>
    <row r="2183" spans="2:65" s="1" customFormat="1" ht="37.75" customHeight="1">
      <c r="B2183" s="35"/>
      <c r="C2183" s="134" t="s">
        <v>2860</v>
      </c>
      <c r="D2183" s="134" t="s">
        <v>172</v>
      </c>
      <c r="E2183" s="135" t="s">
        <v>2861</v>
      </c>
      <c r="F2183" s="136" t="s">
        <v>2862</v>
      </c>
      <c r="G2183" s="137" t="s">
        <v>175</v>
      </c>
      <c r="H2183" s="138">
        <v>626.41</v>
      </c>
      <c r="I2183" s="139"/>
      <c r="J2183" s="140">
        <f>ROUND(I2183*H2183,2)</f>
        <v>0</v>
      </c>
      <c r="K2183" s="136" t="s">
        <v>204</v>
      </c>
      <c r="L2183" s="35"/>
      <c r="M2183" s="141" t="s">
        <v>34</v>
      </c>
      <c r="N2183" s="142" t="s">
        <v>49</v>
      </c>
      <c r="P2183" s="143">
        <f>O2183*H2183</f>
        <v>0</v>
      </c>
      <c r="Q2183" s="143">
        <v>5.0000000000000002E-5</v>
      </c>
      <c r="R2183" s="143">
        <f>Q2183*H2183</f>
        <v>3.1320500000000001E-2</v>
      </c>
      <c r="S2183" s="143">
        <v>0</v>
      </c>
      <c r="T2183" s="144">
        <f>S2183*H2183</f>
        <v>0</v>
      </c>
      <c r="AR2183" s="145" t="s">
        <v>270</v>
      </c>
      <c r="AT2183" s="145" t="s">
        <v>172</v>
      </c>
      <c r="AU2183" s="145" t="s">
        <v>89</v>
      </c>
      <c r="AY2183" s="19" t="s">
        <v>169</v>
      </c>
      <c r="BE2183" s="146">
        <f>IF(N2183="základní",J2183,0)</f>
        <v>0</v>
      </c>
      <c r="BF2183" s="146">
        <f>IF(N2183="snížená",J2183,0)</f>
        <v>0</v>
      </c>
      <c r="BG2183" s="146">
        <f>IF(N2183="zákl. přenesená",J2183,0)</f>
        <v>0</v>
      </c>
      <c r="BH2183" s="146">
        <f>IF(N2183="sníž. přenesená",J2183,0)</f>
        <v>0</v>
      </c>
      <c r="BI2183" s="146">
        <f>IF(N2183="nulová",J2183,0)</f>
        <v>0</v>
      </c>
      <c r="BJ2183" s="19" t="s">
        <v>83</v>
      </c>
      <c r="BK2183" s="146">
        <f>ROUND(I2183*H2183,2)</f>
        <v>0</v>
      </c>
      <c r="BL2183" s="19" t="s">
        <v>270</v>
      </c>
      <c r="BM2183" s="145" t="s">
        <v>2863</v>
      </c>
    </row>
    <row r="2184" spans="2:65" s="1" customFormat="1" ht="11">
      <c r="B2184" s="35"/>
      <c r="D2184" s="168" t="s">
        <v>206</v>
      </c>
      <c r="F2184" s="169" t="s">
        <v>2864</v>
      </c>
      <c r="I2184" s="170"/>
      <c r="L2184" s="35"/>
      <c r="M2184" s="171"/>
      <c r="T2184" s="56"/>
      <c r="AT2184" s="19" t="s">
        <v>206</v>
      </c>
      <c r="AU2184" s="19" t="s">
        <v>89</v>
      </c>
    </row>
    <row r="2185" spans="2:65" s="1" customFormat="1" ht="49" customHeight="1">
      <c r="B2185" s="35"/>
      <c r="C2185" s="134" t="s">
        <v>2865</v>
      </c>
      <c r="D2185" s="134" t="s">
        <v>172</v>
      </c>
      <c r="E2185" s="135" t="s">
        <v>2866</v>
      </c>
      <c r="F2185" s="136" t="s">
        <v>2867</v>
      </c>
      <c r="G2185" s="137" t="s">
        <v>253</v>
      </c>
      <c r="H2185" s="138">
        <v>2.855</v>
      </c>
      <c r="I2185" s="139"/>
      <c r="J2185" s="140">
        <f>ROUND(I2185*H2185,2)</f>
        <v>0</v>
      </c>
      <c r="K2185" s="136" t="s">
        <v>204</v>
      </c>
      <c r="L2185" s="35"/>
      <c r="M2185" s="141" t="s">
        <v>34</v>
      </c>
      <c r="N2185" s="142" t="s">
        <v>49</v>
      </c>
      <c r="P2185" s="143">
        <f>O2185*H2185</f>
        <v>0</v>
      </c>
      <c r="Q2185" s="143">
        <v>0</v>
      </c>
      <c r="R2185" s="143">
        <f>Q2185*H2185</f>
        <v>0</v>
      </c>
      <c r="S2185" s="143">
        <v>0</v>
      </c>
      <c r="T2185" s="144">
        <f>S2185*H2185</f>
        <v>0</v>
      </c>
      <c r="AR2185" s="145" t="s">
        <v>270</v>
      </c>
      <c r="AT2185" s="145" t="s">
        <v>172</v>
      </c>
      <c r="AU2185" s="145" t="s">
        <v>89</v>
      </c>
      <c r="AY2185" s="19" t="s">
        <v>169</v>
      </c>
      <c r="BE2185" s="146">
        <f>IF(N2185="základní",J2185,0)</f>
        <v>0</v>
      </c>
      <c r="BF2185" s="146">
        <f>IF(N2185="snížená",J2185,0)</f>
        <v>0</v>
      </c>
      <c r="BG2185" s="146">
        <f>IF(N2185="zákl. přenesená",J2185,0)</f>
        <v>0</v>
      </c>
      <c r="BH2185" s="146">
        <f>IF(N2185="sníž. přenesená",J2185,0)</f>
        <v>0</v>
      </c>
      <c r="BI2185" s="146">
        <f>IF(N2185="nulová",J2185,0)</f>
        <v>0</v>
      </c>
      <c r="BJ2185" s="19" t="s">
        <v>83</v>
      </c>
      <c r="BK2185" s="146">
        <f>ROUND(I2185*H2185,2)</f>
        <v>0</v>
      </c>
      <c r="BL2185" s="19" t="s">
        <v>270</v>
      </c>
      <c r="BM2185" s="145" t="s">
        <v>2868</v>
      </c>
    </row>
    <row r="2186" spans="2:65" s="1" customFormat="1" ht="11">
      <c r="B2186" s="35"/>
      <c r="D2186" s="168" t="s">
        <v>206</v>
      </c>
      <c r="F2186" s="169" t="s">
        <v>2869</v>
      </c>
      <c r="I2186" s="170"/>
      <c r="L2186" s="35"/>
      <c r="M2186" s="171"/>
      <c r="T2186" s="56"/>
      <c r="AT2186" s="19" t="s">
        <v>206</v>
      </c>
      <c r="AU2186" s="19" t="s">
        <v>89</v>
      </c>
    </row>
    <row r="2187" spans="2:65" s="11" customFormat="1" ht="22.75" customHeight="1">
      <c r="B2187" s="122"/>
      <c r="D2187" s="123" t="s">
        <v>77</v>
      </c>
      <c r="E2187" s="132" t="s">
        <v>2870</v>
      </c>
      <c r="F2187" s="132" t="s">
        <v>2871</v>
      </c>
      <c r="I2187" s="125"/>
      <c r="J2187" s="133">
        <f>BK2187</f>
        <v>0</v>
      </c>
      <c r="L2187" s="122"/>
      <c r="M2187" s="127"/>
      <c r="P2187" s="128">
        <f>SUM(P2188:P2308)</f>
        <v>0</v>
      </c>
      <c r="R2187" s="128">
        <f>SUM(R2188:R2308)</f>
        <v>6.3897874300000002</v>
      </c>
      <c r="T2187" s="129">
        <f>SUM(T2188:T2308)</f>
        <v>0</v>
      </c>
      <c r="AR2187" s="123" t="s">
        <v>89</v>
      </c>
      <c r="AT2187" s="130" t="s">
        <v>77</v>
      </c>
      <c r="AU2187" s="130" t="s">
        <v>83</v>
      </c>
      <c r="AY2187" s="123" t="s">
        <v>169</v>
      </c>
      <c r="BK2187" s="131">
        <f>SUM(BK2188:BK2308)</f>
        <v>0</v>
      </c>
    </row>
    <row r="2188" spans="2:65" s="1" customFormat="1" ht="24.25" customHeight="1">
      <c r="B2188" s="35"/>
      <c r="C2188" s="134" t="s">
        <v>2872</v>
      </c>
      <c r="D2188" s="134" t="s">
        <v>172</v>
      </c>
      <c r="E2188" s="135" t="s">
        <v>2873</v>
      </c>
      <c r="F2188" s="136" t="s">
        <v>2874</v>
      </c>
      <c r="G2188" s="137" t="s">
        <v>175</v>
      </c>
      <c r="H2188" s="138">
        <v>192.047</v>
      </c>
      <c r="I2188" s="139"/>
      <c r="J2188" s="140">
        <f>ROUND(I2188*H2188,2)</f>
        <v>0</v>
      </c>
      <c r="K2188" s="136" t="s">
        <v>204</v>
      </c>
      <c r="L2188" s="35"/>
      <c r="M2188" s="141" t="s">
        <v>34</v>
      </c>
      <c r="N2188" s="142" t="s">
        <v>49</v>
      </c>
      <c r="P2188" s="143">
        <f>O2188*H2188</f>
        <v>0</v>
      </c>
      <c r="Q2188" s="143">
        <v>0</v>
      </c>
      <c r="R2188" s="143">
        <f>Q2188*H2188</f>
        <v>0</v>
      </c>
      <c r="S2188" s="143">
        <v>0</v>
      </c>
      <c r="T2188" s="144">
        <f>S2188*H2188</f>
        <v>0</v>
      </c>
      <c r="AR2188" s="145" t="s">
        <v>270</v>
      </c>
      <c r="AT2188" s="145" t="s">
        <v>172</v>
      </c>
      <c r="AU2188" s="145" t="s">
        <v>89</v>
      </c>
      <c r="AY2188" s="19" t="s">
        <v>169</v>
      </c>
      <c r="BE2188" s="146">
        <f>IF(N2188="základní",J2188,0)</f>
        <v>0</v>
      </c>
      <c r="BF2188" s="146">
        <f>IF(N2188="snížená",J2188,0)</f>
        <v>0</v>
      </c>
      <c r="BG2188" s="146">
        <f>IF(N2188="zákl. přenesená",J2188,0)</f>
        <v>0</v>
      </c>
      <c r="BH2188" s="146">
        <f>IF(N2188="sníž. přenesená",J2188,0)</f>
        <v>0</v>
      </c>
      <c r="BI2188" s="146">
        <f>IF(N2188="nulová",J2188,0)</f>
        <v>0</v>
      </c>
      <c r="BJ2188" s="19" t="s">
        <v>83</v>
      </c>
      <c r="BK2188" s="146">
        <f>ROUND(I2188*H2188,2)</f>
        <v>0</v>
      </c>
      <c r="BL2188" s="19" t="s">
        <v>270</v>
      </c>
      <c r="BM2188" s="145" t="s">
        <v>2875</v>
      </c>
    </row>
    <row r="2189" spans="2:65" s="1" customFormat="1" ht="11">
      <c r="B2189" s="35"/>
      <c r="D2189" s="168" t="s">
        <v>206</v>
      </c>
      <c r="F2189" s="169" t="s">
        <v>2876</v>
      </c>
      <c r="I2189" s="170"/>
      <c r="L2189" s="35"/>
      <c r="M2189" s="171"/>
      <c r="T2189" s="56"/>
      <c r="AT2189" s="19" t="s">
        <v>206</v>
      </c>
      <c r="AU2189" s="19" t="s">
        <v>89</v>
      </c>
    </row>
    <row r="2190" spans="2:65" s="12" customFormat="1" ht="12">
      <c r="B2190" s="147"/>
      <c r="D2190" s="148" t="s">
        <v>179</v>
      </c>
      <c r="E2190" s="149" t="s">
        <v>34</v>
      </c>
      <c r="F2190" s="150" t="s">
        <v>2877</v>
      </c>
      <c r="H2190" s="149" t="s">
        <v>34</v>
      </c>
      <c r="I2190" s="151"/>
      <c r="L2190" s="147"/>
      <c r="M2190" s="152"/>
      <c r="T2190" s="153"/>
      <c r="AT2190" s="149" t="s">
        <v>179</v>
      </c>
      <c r="AU2190" s="149" t="s">
        <v>89</v>
      </c>
      <c r="AV2190" s="12" t="s">
        <v>83</v>
      </c>
      <c r="AW2190" s="12" t="s">
        <v>39</v>
      </c>
      <c r="AX2190" s="12" t="s">
        <v>78</v>
      </c>
      <c r="AY2190" s="149" t="s">
        <v>169</v>
      </c>
    </row>
    <row r="2191" spans="2:65" s="13" customFormat="1" ht="12">
      <c r="B2191" s="154"/>
      <c r="D2191" s="148" t="s">
        <v>179</v>
      </c>
      <c r="E2191" s="155" t="s">
        <v>34</v>
      </c>
      <c r="F2191" s="156" t="s">
        <v>2878</v>
      </c>
      <c r="H2191" s="157">
        <v>5.3550000000000004</v>
      </c>
      <c r="I2191" s="158"/>
      <c r="L2191" s="154"/>
      <c r="M2191" s="159"/>
      <c r="T2191" s="160"/>
      <c r="AT2191" s="155" t="s">
        <v>179</v>
      </c>
      <c r="AU2191" s="155" t="s">
        <v>89</v>
      </c>
      <c r="AV2191" s="13" t="s">
        <v>89</v>
      </c>
      <c r="AW2191" s="13" t="s">
        <v>39</v>
      </c>
      <c r="AX2191" s="13" t="s">
        <v>78</v>
      </c>
      <c r="AY2191" s="155" t="s">
        <v>169</v>
      </c>
    </row>
    <row r="2192" spans="2:65" s="13" customFormat="1" ht="12">
      <c r="B2192" s="154"/>
      <c r="D2192" s="148" t="s">
        <v>179</v>
      </c>
      <c r="E2192" s="155" t="s">
        <v>34</v>
      </c>
      <c r="F2192" s="156" t="s">
        <v>2879</v>
      </c>
      <c r="H2192" s="157">
        <v>56.878</v>
      </c>
      <c r="I2192" s="158"/>
      <c r="L2192" s="154"/>
      <c r="M2192" s="159"/>
      <c r="T2192" s="160"/>
      <c r="AT2192" s="155" t="s">
        <v>179</v>
      </c>
      <c r="AU2192" s="155" t="s">
        <v>89</v>
      </c>
      <c r="AV2192" s="13" t="s">
        <v>89</v>
      </c>
      <c r="AW2192" s="13" t="s">
        <v>39</v>
      </c>
      <c r="AX2192" s="13" t="s">
        <v>78</v>
      </c>
      <c r="AY2192" s="155" t="s">
        <v>169</v>
      </c>
    </row>
    <row r="2193" spans="2:51" s="13" customFormat="1" ht="12">
      <c r="B2193" s="154"/>
      <c r="D2193" s="148" t="s">
        <v>179</v>
      </c>
      <c r="E2193" s="155" t="s">
        <v>34</v>
      </c>
      <c r="F2193" s="156" t="s">
        <v>2880</v>
      </c>
      <c r="H2193" s="157">
        <v>13.818</v>
      </c>
      <c r="I2193" s="158"/>
      <c r="L2193" s="154"/>
      <c r="M2193" s="159"/>
      <c r="T2193" s="160"/>
      <c r="AT2193" s="155" t="s">
        <v>179</v>
      </c>
      <c r="AU2193" s="155" t="s">
        <v>89</v>
      </c>
      <c r="AV2193" s="13" t="s">
        <v>89</v>
      </c>
      <c r="AW2193" s="13" t="s">
        <v>39</v>
      </c>
      <c r="AX2193" s="13" t="s">
        <v>78</v>
      </c>
      <c r="AY2193" s="155" t="s">
        <v>169</v>
      </c>
    </row>
    <row r="2194" spans="2:51" s="13" customFormat="1" ht="12">
      <c r="B2194" s="154"/>
      <c r="D2194" s="148" t="s">
        <v>179</v>
      </c>
      <c r="E2194" s="155" t="s">
        <v>34</v>
      </c>
      <c r="F2194" s="156" t="s">
        <v>2881</v>
      </c>
      <c r="H2194" s="157">
        <v>10.94</v>
      </c>
      <c r="I2194" s="158"/>
      <c r="L2194" s="154"/>
      <c r="M2194" s="159"/>
      <c r="T2194" s="160"/>
      <c r="AT2194" s="155" t="s">
        <v>179</v>
      </c>
      <c r="AU2194" s="155" t="s">
        <v>89</v>
      </c>
      <c r="AV2194" s="13" t="s">
        <v>89</v>
      </c>
      <c r="AW2194" s="13" t="s">
        <v>39</v>
      </c>
      <c r="AX2194" s="13" t="s">
        <v>78</v>
      </c>
      <c r="AY2194" s="155" t="s">
        <v>169</v>
      </c>
    </row>
    <row r="2195" spans="2:51" s="13" customFormat="1" ht="12">
      <c r="B2195" s="154"/>
      <c r="D2195" s="148" t="s">
        <v>179</v>
      </c>
      <c r="E2195" s="155" t="s">
        <v>34</v>
      </c>
      <c r="F2195" s="156" t="s">
        <v>2882</v>
      </c>
      <c r="H2195" s="157">
        <v>4.8</v>
      </c>
      <c r="I2195" s="158"/>
      <c r="L2195" s="154"/>
      <c r="M2195" s="159"/>
      <c r="T2195" s="160"/>
      <c r="AT2195" s="155" t="s">
        <v>179</v>
      </c>
      <c r="AU2195" s="155" t="s">
        <v>89</v>
      </c>
      <c r="AV2195" s="13" t="s">
        <v>89</v>
      </c>
      <c r="AW2195" s="13" t="s">
        <v>39</v>
      </c>
      <c r="AX2195" s="13" t="s">
        <v>78</v>
      </c>
      <c r="AY2195" s="155" t="s">
        <v>169</v>
      </c>
    </row>
    <row r="2196" spans="2:51" s="12" customFormat="1" ht="12">
      <c r="B2196" s="147"/>
      <c r="D2196" s="148" t="s">
        <v>179</v>
      </c>
      <c r="E2196" s="149" t="s">
        <v>34</v>
      </c>
      <c r="F2196" s="150" t="s">
        <v>538</v>
      </c>
      <c r="H2196" s="149" t="s">
        <v>34</v>
      </c>
      <c r="I2196" s="151"/>
      <c r="L2196" s="147"/>
      <c r="M2196" s="152"/>
      <c r="T2196" s="153"/>
      <c r="AT2196" s="149" t="s">
        <v>179</v>
      </c>
      <c r="AU2196" s="149" t="s">
        <v>89</v>
      </c>
      <c r="AV2196" s="12" t="s">
        <v>83</v>
      </c>
      <c r="AW2196" s="12" t="s">
        <v>39</v>
      </c>
      <c r="AX2196" s="12" t="s">
        <v>78</v>
      </c>
      <c r="AY2196" s="149" t="s">
        <v>169</v>
      </c>
    </row>
    <row r="2197" spans="2:51" s="13" customFormat="1" ht="12">
      <c r="B2197" s="154"/>
      <c r="D2197" s="148" t="s">
        <v>179</v>
      </c>
      <c r="E2197" s="155" t="s">
        <v>34</v>
      </c>
      <c r="F2197" s="156" t="s">
        <v>2883</v>
      </c>
      <c r="H2197" s="157">
        <v>5</v>
      </c>
      <c r="I2197" s="158"/>
      <c r="L2197" s="154"/>
      <c r="M2197" s="159"/>
      <c r="T2197" s="160"/>
      <c r="AT2197" s="155" t="s">
        <v>179</v>
      </c>
      <c r="AU2197" s="155" t="s">
        <v>89</v>
      </c>
      <c r="AV2197" s="13" t="s">
        <v>89</v>
      </c>
      <c r="AW2197" s="13" t="s">
        <v>39</v>
      </c>
      <c r="AX2197" s="13" t="s">
        <v>78</v>
      </c>
      <c r="AY2197" s="155" t="s">
        <v>169</v>
      </c>
    </row>
    <row r="2198" spans="2:51" s="13" customFormat="1" ht="12">
      <c r="B2198" s="154"/>
      <c r="D2198" s="148" t="s">
        <v>179</v>
      </c>
      <c r="E2198" s="155" t="s">
        <v>34</v>
      </c>
      <c r="F2198" s="156" t="s">
        <v>2884</v>
      </c>
      <c r="H2198" s="157">
        <v>5</v>
      </c>
      <c r="I2198" s="158"/>
      <c r="L2198" s="154"/>
      <c r="M2198" s="159"/>
      <c r="T2198" s="160"/>
      <c r="AT2198" s="155" t="s">
        <v>179</v>
      </c>
      <c r="AU2198" s="155" t="s">
        <v>89</v>
      </c>
      <c r="AV2198" s="13" t="s">
        <v>89</v>
      </c>
      <c r="AW2198" s="13" t="s">
        <v>39</v>
      </c>
      <c r="AX2198" s="13" t="s">
        <v>78</v>
      </c>
      <c r="AY2198" s="155" t="s">
        <v>169</v>
      </c>
    </row>
    <row r="2199" spans="2:51" s="12" customFormat="1" ht="12">
      <c r="B2199" s="147"/>
      <c r="D2199" s="148" t="s">
        <v>179</v>
      </c>
      <c r="E2199" s="149" t="s">
        <v>34</v>
      </c>
      <c r="F2199" s="150" t="s">
        <v>678</v>
      </c>
      <c r="H2199" s="149" t="s">
        <v>34</v>
      </c>
      <c r="I2199" s="151"/>
      <c r="L2199" s="147"/>
      <c r="M2199" s="152"/>
      <c r="T2199" s="153"/>
      <c r="AT2199" s="149" t="s">
        <v>179</v>
      </c>
      <c r="AU2199" s="149" t="s">
        <v>89</v>
      </c>
      <c r="AV2199" s="12" t="s">
        <v>83</v>
      </c>
      <c r="AW2199" s="12" t="s">
        <v>39</v>
      </c>
      <c r="AX2199" s="12" t="s">
        <v>78</v>
      </c>
      <c r="AY2199" s="149" t="s">
        <v>169</v>
      </c>
    </row>
    <row r="2200" spans="2:51" s="13" customFormat="1" ht="12">
      <c r="B2200" s="154"/>
      <c r="D2200" s="148" t="s">
        <v>179</v>
      </c>
      <c r="E2200" s="155" t="s">
        <v>34</v>
      </c>
      <c r="F2200" s="156" t="s">
        <v>2885</v>
      </c>
      <c r="H2200" s="157">
        <v>4.4000000000000004</v>
      </c>
      <c r="I2200" s="158"/>
      <c r="L2200" s="154"/>
      <c r="M2200" s="159"/>
      <c r="T2200" s="160"/>
      <c r="AT2200" s="155" t="s">
        <v>179</v>
      </c>
      <c r="AU2200" s="155" t="s">
        <v>89</v>
      </c>
      <c r="AV2200" s="13" t="s">
        <v>89</v>
      </c>
      <c r="AW2200" s="13" t="s">
        <v>39</v>
      </c>
      <c r="AX2200" s="13" t="s">
        <v>78</v>
      </c>
      <c r="AY2200" s="155" t="s">
        <v>169</v>
      </c>
    </row>
    <row r="2201" spans="2:51" s="13" customFormat="1" ht="12">
      <c r="B2201" s="154"/>
      <c r="D2201" s="148" t="s">
        <v>179</v>
      </c>
      <c r="E2201" s="155" t="s">
        <v>34</v>
      </c>
      <c r="F2201" s="156" t="s">
        <v>2886</v>
      </c>
      <c r="H2201" s="157">
        <v>2.31</v>
      </c>
      <c r="I2201" s="158"/>
      <c r="L2201" s="154"/>
      <c r="M2201" s="159"/>
      <c r="T2201" s="160"/>
      <c r="AT2201" s="155" t="s">
        <v>179</v>
      </c>
      <c r="AU2201" s="155" t="s">
        <v>89</v>
      </c>
      <c r="AV2201" s="13" t="s">
        <v>89</v>
      </c>
      <c r="AW2201" s="13" t="s">
        <v>39</v>
      </c>
      <c r="AX2201" s="13" t="s">
        <v>78</v>
      </c>
      <c r="AY2201" s="155" t="s">
        <v>169</v>
      </c>
    </row>
    <row r="2202" spans="2:51" s="13" customFormat="1" ht="12">
      <c r="B2202" s="154"/>
      <c r="D2202" s="148" t="s">
        <v>179</v>
      </c>
      <c r="E2202" s="155" t="s">
        <v>34</v>
      </c>
      <c r="F2202" s="156" t="s">
        <v>2887</v>
      </c>
      <c r="H2202" s="157">
        <v>17.827000000000002</v>
      </c>
      <c r="I2202" s="158"/>
      <c r="L2202" s="154"/>
      <c r="M2202" s="159"/>
      <c r="T2202" s="160"/>
      <c r="AT2202" s="155" t="s">
        <v>179</v>
      </c>
      <c r="AU2202" s="155" t="s">
        <v>89</v>
      </c>
      <c r="AV2202" s="13" t="s">
        <v>89</v>
      </c>
      <c r="AW2202" s="13" t="s">
        <v>39</v>
      </c>
      <c r="AX2202" s="13" t="s">
        <v>78</v>
      </c>
      <c r="AY2202" s="155" t="s">
        <v>169</v>
      </c>
    </row>
    <row r="2203" spans="2:51" s="13" customFormat="1" ht="12">
      <c r="B2203" s="154"/>
      <c r="D2203" s="148" t="s">
        <v>179</v>
      </c>
      <c r="E2203" s="155" t="s">
        <v>34</v>
      </c>
      <c r="F2203" s="156" t="s">
        <v>2888</v>
      </c>
      <c r="H2203" s="157">
        <v>3.6720000000000002</v>
      </c>
      <c r="I2203" s="158"/>
      <c r="L2203" s="154"/>
      <c r="M2203" s="159"/>
      <c r="T2203" s="160"/>
      <c r="AT2203" s="155" t="s">
        <v>179</v>
      </c>
      <c r="AU2203" s="155" t="s">
        <v>89</v>
      </c>
      <c r="AV2203" s="13" t="s">
        <v>89</v>
      </c>
      <c r="AW2203" s="13" t="s">
        <v>39</v>
      </c>
      <c r="AX2203" s="13" t="s">
        <v>78</v>
      </c>
      <c r="AY2203" s="155" t="s">
        <v>169</v>
      </c>
    </row>
    <row r="2204" spans="2:51" s="13" customFormat="1" ht="24">
      <c r="B2204" s="154"/>
      <c r="D2204" s="148" t="s">
        <v>179</v>
      </c>
      <c r="E2204" s="155" t="s">
        <v>34</v>
      </c>
      <c r="F2204" s="156" t="s">
        <v>2889</v>
      </c>
      <c r="H2204" s="157">
        <v>21.963000000000001</v>
      </c>
      <c r="I2204" s="158"/>
      <c r="L2204" s="154"/>
      <c r="M2204" s="159"/>
      <c r="T2204" s="160"/>
      <c r="AT2204" s="155" t="s">
        <v>179</v>
      </c>
      <c r="AU2204" s="155" t="s">
        <v>89</v>
      </c>
      <c r="AV2204" s="13" t="s">
        <v>89</v>
      </c>
      <c r="AW2204" s="13" t="s">
        <v>39</v>
      </c>
      <c r="AX2204" s="13" t="s">
        <v>78</v>
      </c>
      <c r="AY2204" s="155" t="s">
        <v>169</v>
      </c>
    </row>
    <row r="2205" spans="2:51" s="13" customFormat="1" ht="12">
      <c r="B2205" s="154"/>
      <c r="D2205" s="148" t="s">
        <v>179</v>
      </c>
      <c r="E2205" s="155" t="s">
        <v>34</v>
      </c>
      <c r="F2205" s="156" t="s">
        <v>2890</v>
      </c>
      <c r="H2205" s="157">
        <v>12.755000000000001</v>
      </c>
      <c r="I2205" s="158"/>
      <c r="L2205" s="154"/>
      <c r="M2205" s="159"/>
      <c r="T2205" s="160"/>
      <c r="AT2205" s="155" t="s">
        <v>179</v>
      </c>
      <c r="AU2205" s="155" t="s">
        <v>89</v>
      </c>
      <c r="AV2205" s="13" t="s">
        <v>89</v>
      </c>
      <c r="AW2205" s="13" t="s">
        <v>39</v>
      </c>
      <c r="AX2205" s="13" t="s">
        <v>78</v>
      </c>
      <c r="AY2205" s="155" t="s">
        <v>169</v>
      </c>
    </row>
    <row r="2206" spans="2:51" s="13" customFormat="1" ht="12">
      <c r="B2206" s="154"/>
      <c r="D2206" s="148" t="s">
        <v>179</v>
      </c>
      <c r="E2206" s="155" t="s">
        <v>34</v>
      </c>
      <c r="F2206" s="156" t="s">
        <v>2891</v>
      </c>
      <c r="H2206" s="157">
        <v>11.721</v>
      </c>
      <c r="I2206" s="158"/>
      <c r="L2206" s="154"/>
      <c r="M2206" s="159"/>
      <c r="T2206" s="160"/>
      <c r="AT2206" s="155" t="s">
        <v>179</v>
      </c>
      <c r="AU2206" s="155" t="s">
        <v>89</v>
      </c>
      <c r="AV2206" s="13" t="s">
        <v>89</v>
      </c>
      <c r="AW2206" s="13" t="s">
        <v>39</v>
      </c>
      <c r="AX2206" s="13" t="s">
        <v>78</v>
      </c>
      <c r="AY2206" s="155" t="s">
        <v>169</v>
      </c>
    </row>
    <row r="2207" spans="2:51" s="13" customFormat="1" ht="12">
      <c r="B2207" s="154"/>
      <c r="D2207" s="148" t="s">
        <v>179</v>
      </c>
      <c r="E2207" s="155" t="s">
        <v>34</v>
      </c>
      <c r="F2207" s="156" t="s">
        <v>2892</v>
      </c>
      <c r="H2207" s="157">
        <v>6.2270000000000003</v>
      </c>
      <c r="I2207" s="158"/>
      <c r="L2207" s="154"/>
      <c r="M2207" s="159"/>
      <c r="T2207" s="160"/>
      <c r="AT2207" s="155" t="s">
        <v>179</v>
      </c>
      <c r="AU2207" s="155" t="s">
        <v>89</v>
      </c>
      <c r="AV2207" s="13" t="s">
        <v>89</v>
      </c>
      <c r="AW2207" s="13" t="s">
        <v>39</v>
      </c>
      <c r="AX2207" s="13" t="s">
        <v>78</v>
      </c>
      <c r="AY2207" s="155" t="s">
        <v>169</v>
      </c>
    </row>
    <row r="2208" spans="2:51" s="13" customFormat="1" ht="12">
      <c r="B2208" s="154"/>
      <c r="D2208" s="148" t="s">
        <v>179</v>
      </c>
      <c r="E2208" s="155" t="s">
        <v>34</v>
      </c>
      <c r="F2208" s="156" t="s">
        <v>2893</v>
      </c>
      <c r="H2208" s="157">
        <v>9.3810000000000002</v>
      </c>
      <c r="I2208" s="158"/>
      <c r="L2208" s="154"/>
      <c r="M2208" s="159"/>
      <c r="T2208" s="160"/>
      <c r="AT2208" s="155" t="s">
        <v>179</v>
      </c>
      <c r="AU2208" s="155" t="s">
        <v>89</v>
      </c>
      <c r="AV2208" s="13" t="s">
        <v>89</v>
      </c>
      <c r="AW2208" s="13" t="s">
        <v>39</v>
      </c>
      <c r="AX2208" s="13" t="s">
        <v>78</v>
      </c>
      <c r="AY2208" s="155" t="s">
        <v>169</v>
      </c>
    </row>
    <row r="2209" spans="2:65" s="14" customFormat="1" ht="12">
      <c r="B2209" s="161"/>
      <c r="D2209" s="148" t="s">
        <v>179</v>
      </c>
      <c r="E2209" s="162" t="s">
        <v>34</v>
      </c>
      <c r="F2209" s="163" t="s">
        <v>195</v>
      </c>
      <c r="H2209" s="164">
        <v>192.047</v>
      </c>
      <c r="I2209" s="165"/>
      <c r="L2209" s="161"/>
      <c r="M2209" s="166"/>
      <c r="T2209" s="167"/>
      <c r="AT2209" s="162" t="s">
        <v>179</v>
      </c>
      <c r="AU2209" s="162" t="s">
        <v>89</v>
      </c>
      <c r="AV2209" s="14" t="s">
        <v>177</v>
      </c>
      <c r="AW2209" s="14" t="s">
        <v>39</v>
      </c>
      <c r="AX2209" s="14" t="s">
        <v>83</v>
      </c>
      <c r="AY2209" s="162" t="s">
        <v>169</v>
      </c>
    </row>
    <row r="2210" spans="2:65" s="1" customFormat="1" ht="24.25" customHeight="1">
      <c r="B2210" s="35"/>
      <c r="C2210" s="134" t="s">
        <v>2894</v>
      </c>
      <c r="D2210" s="134" t="s">
        <v>172</v>
      </c>
      <c r="E2210" s="135" t="s">
        <v>2895</v>
      </c>
      <c r="F2210" s="136" t="s">
        <v>2896</v>
      </c>
      <c r="G2210" s="137" t="s">
        <v>175</v>
      </c>
      <c r="H2210" s="138">
        <v>192.047</v>
      </c>
      <c r="I2210" s="139"/>
      <c r="J2210" s="140">
        <f>ROUND(I2210*H2210,2)</f>
        <v>0</v>
      </c>
      <c r="K2210" s="136" t="s">
        <v>204</v>
      </c>
      <c r="L2210" s="35"/>
      <c r="M2210" s="141" t="s">
        <v>34</v>
      </c>
      <c r="N2210" s="142" t="s">
        <v>49</v>
      </c>
      <c r="P2210" s="143">
        <f>O2210*H2210</f>
        <v>0</v>
      </c>
      <c r="Q2210" s="143">
        <v>1.5E-3</v>
      </c>
      <c r="R2210" s="143">
        <f>Q2210*H2210</f>
        <v>0.28807050000000001</v>
      </c>
      <c r="S2210" s="143">
        <v>0</v>
      </c>
      <c r="T2210" s="144">
        <f>S2210*H2210</f>
        <v>0</v>
      </c>
      <c r="AR2210" s="145" t="s">
        <v>270</v>
      </c>
      <c r="AT2210" s="145" t="s">
        <v>172</v>
      </c>
      <c r="AU2210" s="145" t="s">
        <v>89</v>
      </c>
      <c r="AY2210" s="19" t="s">
        <v>169</v>
      </c>
      <c r="BE2210" s="146">
        <f>IF(N2210="základní",J2210,0)</f>
        <v>0</v>
      </c>
      <c r="BF2210" s="146">
        <f>IF(N2210="snížená",J2210,0)</f>
        <v>0</v>
      </c>
      <c r="BG2210" s="146">
        <f>IF(N2210="zákl. přenesená",J2210,0)</f>
        <v>0</v>
      </c>
      <c r="BH2210" s="146">
        <f>IF(N2210="sníž. přenesená",J2210,0)</f>
        <v>0</v>
      </c>
      <c r="BI2210" s="146">
        <f>IF(N2210="nulová",J2210,0)</f>
        <v>0</v>
      </c>
      <c r="BJ2210" s="19" t="s">
        <v>83</v>
      </c>
      <c r="BK2210" s="146">
        <f>ROUND(I2210*H2210,2)</f>
        <v>0</v>
      </c>
      <c r="BL2210" s="19" t="s">
        <v>270</v>
      </c>
      <c r="BM2210" s="145" t="s">
        <v>2897</v>
      </c>
    </row>
    <row r="2211" spans="2:65" s="1" customFormat="1" ht="11">
      <c r="B2211" s="35"/>
      <c r="D2211" s="168" t="s">
        <v>206</v>
      </c>
      <c r="F2211" s="169" t="s">
        <v>2898</v>
      </c>
      <c r="I2211" s="170"/>
      <c r="L2211" s="35"/>
      <c r="M2211" s="171"/>
      <c r="T2211" s="56"/>
      <c r="AT2211" s="19" t="s">
        <v>206</v>
      </c>
      <c r="AU2211" s="19" t="s">
        <v>89</v>
      </c>
    </row>
    <row r="2212" spans="2:65" s="1" customFormat="1" ht="33" customHeight="1">
      <c r="B2212" s="35"/>
      <c r="C2212" s="134" t="s">
        <v>2899</v>
      </c>
      <c r="D2212" s="134" t="s">
        <v>172</v>
      </c>
      <c r="E2212" s="135" t="s">
        <v>2900</v>
      </c>
      <c r="F2212" s="136" t="s">
        <v>2901</v>
      </c>
      <c r="G2212" s="137" t="s">
        <v>175</v>
      </c>
      <c r="H2212" s="138">
        <v>192.047</v>
      </c>
      <c r="I2212" s="139"/>
      <c r="J2212" s="140">
        <f>ROUND(I2212*H2212,2)</f>
        <v>0</v>
      </c>
      <c r="K2212" s="136" t="s">
        <v>204</v>
      </c>
      <c r="L2212" s="35"/>
      <c r="M2212" s="141" t="s">
        <v>34</v>
      </c>
      <c r="N2212" s="142" t="s">
        <v>49</v>
      </c>
      <c r="P2212" s="143">
        <f>O2212*H2212</f>
        <v>0</v>
      </c>
      <c r="Q2212" s="143">
        <v>4.4999999999999997E-3</v>
      </c>
      <c r="R2212" s="143">
        <f>Q2212*H2212</f>
        <v>0.86421149999999991</v>
      </c>
      <c r="S2212" s="143">
        <v>0</v>
      </c>
      <c r="T2212" s="144">
        <f>S2212*H2212</f>
        <v>0</v>
      </c>
      <c r="AR2212" s="145" t="s">
        <v>270</v>
      </c>
      <c r="AT2212" s="145" t="s">
        <v>172</v>
      </c>
      <c r="AU2212" s="145" t="s">
        <v>89</v>
      </c>
      <c r="AY2212" s="19" t="s">
        <v>169</v>
      </c>
      <c r="BE2212" s="146">
        <f>IF(N2212="základní",J2212,0)</f>
        <v>0</v>
      </c>
      <c r="BF2212" s="146">
        <f>IF(N2212="snížená",J2212,0)</f>
        <v>0</v>
      </c>
      <c r="BG2212" s="146">
        <f>IF(N2212="zákl. přenesená",J2212,0)</f>
        <v>0</v>
      </c>
      <c r="BH2212" s="146">
        <f>IF(N2212="sníž. přenesená",J2212,0)</f>
        <v>0</v>
      </c>
      <c r="BI2212" s="146">
        <f>IF(N2212="nulová",J2212,0)</f>
        <v>0</v>
      </c>
      <c r="BJ2212" s="19" t="s">
        <v>83</v>
      </c>
      <c r="BK2212" s="146">
        <f>ROUND(I2212*H2212,2)</f>
        <v>0</v>
      </c>
      <c r="BL2212" s="19" t="s">
        <v>270</v>
      </c>
      <c r="BM2212" s="145" t="s">
        <v>2902</v>
      </c>
    </row>
    <row r="2213" spans="2:65" s="1" customFormat="1" ht="11">
      <c r="B2213" s="35"/>
      <c r="D2213" s="168" t="s">
        <v>206</v>
      </c>
      <c r="F2213" s="169" t="s">
        <v>2903</v>
      </c>
      <c r="I2213" s="170"/>
      <c r="L2213" s="35"/>
      <c r="M2213" s="171"/>
      <c r="T2213" s="56"/>
      <c r="AT2213" s="19" t="s">
        <v>206</v>
      </c>
      <c r="AU2213" s="19" t="s">
        <v>89</v>
      </c>
    </row>
    <row r="2214" spans="2:65" s="1" customFormat="1" ht="24">
      <c r="B2214" s="35"/>
      <c r="D2214" s="148" t="s">
        <v>929</v>
      </c>
      <c r="F2214" s="189" t="s">
        <v>2904</v>
      </c>
      <c r="I2214" s="170"/>
      <c r="L2214" s="35"/>
      <c r="M2214" s="171"/>
      <c r="T2214" s="56"/>
      <c r="AT2214" s="19" t="s">
        <v>929</v>
      </c>
      <c r="AU2214" s="19" t="s">
        <v>89</v>
      </c>
    </row>
    <row r="2215" spans="2:65" s="1" customFormat="1" ht="37.75" customHeight="1">
      <c r="B2215" s="35"/>
      <c r="C2215" s="134" t="s">
        <v>2905</v>
      </c>
      <c r="D2215" s="134" t="s">
        <v>172</v>
      </c>
      <c r="E2215" s="135" t="s">
        <v>2906</v>
      </c>
      <c r="F2215" s="136" t="s">
        <v>2907</v>
      </c>
      <c r="G2215" s="137" t="s">
        <v>175</v>
      </c>
      <c r="H2215" s="138">
        <v>192.047</v>
      </c>
      <c r="I2215" s="139"/>
      <c r="J2215" s="140">
        <f>ROUND(I2215*H2215,2)</f>
        <v>0</v>
      </c>
      <c r="K2215" s="136" t="s">
        <v>204</v>
      </c>
      <c r="L2215" s="35"/>
      <c r="M2215" s="141" t="s">
        <v>34</v>
      </c>
      <c r="N2215" s="142" t="s">
        <v>49</v>
      </c>
      <c r="P2215" s="143">
        <f>O2215*H2215</f>
        <v>0</v>
      </c>
      <c r="Q2215" s="143">
        <v>5.62E-3</v>
      </c>
      <c r="R2215" s="143">
        <f>Q2215*H2215</f>
        <v>1.0793041400000001</v>
      </c>
      <c r="S2215" s="143">
        <v>0</v>
      </c>
      <c r="T2215" s="144">
        <f>S2215*H2215</f>
        <v>0</v>
      </c>
      <c r="AR2215" s="145" t="s">
        <v>270</v>
      </c>
      <c r="AT2215" s="145" t="s">
        <v>172</v>
      </c>
      <c r="AU2215" s="145" t="s">
        <v>89</v>
      </c>
      <c r="AY2215" s="19" t="s">
        <v>169</v>
      </c>
      <c r="BE2215" s="146">
        <f>IF(N2215="základní",J2215,0)</f>
        <v>0</v>
      </c>
      <c r="BF2215" s="146">
        <f>IF(N2215="snížená",J2215,0)</f>
        <v>0</v>
      </c>
      <c r="BG2215" s="146">
        <f>IF(N2215="zákl. přenesená",J2215,0)</f>
        <v>0</v>
      </c>
      <c r="BH2215" s="146">
        <f>IF(N2215="sníž. přenesená",J2215,0)</f>
        <v>0</v>
      </c>
      <c r="BI2215" s="146">
        <f>IF(N2215="nulová",J2215,0)</f>
        <v>0</v>
      </c>
      <c r="BJ2215" s="19" t="s">
        <v>83</v>
      </c>
      <c r="BK2215" s="146">
        <f>ROUND(I2215*H2215,2)</f>
        <v>0</v>
      </c>
      <c r="BL2215" s="19" t="s">
        <v>270</v>
      </c>
      <c r="BM2215" s="145" t="s">
        <v>2908</v>
      </c>
    </row>
    <row r="2216" spans="2:65" s="1" customFormat="1" ht="11">
      <c r="B2216" s="35"/>
      <c r="D2216" s="168" t="s">
        <v>206</v>
      </c>
      <c r="F2216" s="169" t="s">
        <v>2909</v>
      </c>
      <c r="I2216" s="170"/>
      <c r="L2216" s="35"/>
      <c r="M2216" s="171"/>
      <c r="T2216" s="56"/>
      <c r="AT2216" s="19" t="s">
        <v>206</v>
      </c>
      <c r="AU2216" s="19" t="s">
        <v>89</v>
      </c>
    </row>
    <row r="2217" spans="2:65" s="12" customFormat="1" ht="12">
      <c r="B2217" s="147"/>
      <c r="D2217" s="148" t="s">
        <v>179</v>
      </c>
      <c r="E2217" s="149" t="s">
        <v>34</v>
      </c>
      <c r="F2217" s="150" t="s">
        <v>2877</v>
      </c>
      <c r="H2217" s="149" t="s">
        <v>34</v>
      </c>
      <c r="I2217" s="151"/>
      <c r="L2217" s="147"/>
      <c r="M2217" s="152"/>
      <c r="T2217" s="153"/>
      <c r="AT2217" s="149" t="s">
        <v>179</v>
      </c>
      <c r="AU2217" s="149" t="s">
        <v>89</v>
      </c>
      <c r="AV2217" s="12" t="s">
        <v>83</v>
      </c>
      <c r="AW2217" s="12" t="s">
        <v>39</v>
      </c>
      <c r="AX2217" s="12" t="s">
        <v>78</v>
      </c>
      <c r="AY2217" s="149" t="s">
        <v>169</v>
      </c>
    </row>
    <row r="2218" spans="2:65" s="13" customFormat="1" ht="12">
      <c r="B2218" s="154"/>
      <c r="D2218" s="148" t="s">
        <v>179</v>
      </c>
      <c r="E2218" s="155" t="s">
        <v>34</v>
      </c>
      <c r="F2218" s="156" t="s">
        <v>2878</v>
      </c>
      <c r="H2218" s="157">
        <v>5.3550000000000004</v>
      </c>
      <c r="I2218" s="158"/>
      <c r="L2218" s="154"/>
      <c r="M2218" s="159"/>
      <c r="T2218" s="160"/>
      <c r="AT2218" s="155" t="s">
        <v>179</v>
      </c>
      <c r="AU2218" s="155" t="s">
        <v>89</v>
      </c>
      <c r="AV2218" s="13" t="s">
        <v>89</v>
      </c>
      <c r="AW2218" s="13" t="s">
        <v>39</v>
      </c>
      <c r="AX2218" s="13" t="s">
        <v>78</v>
      </c>
      <c r="AY2218" s="155" t="s">
        <v>169</v>
      </c>
    </row>
    <row r="2219" spans="2:65" s="13" customFormat="1" ht="12">
      <c r="B2219" s="154"/>
      <c r="D2219" s="148" t="s">
        <v>179</v>
      </c>
      <c r="E2219" s="155" t="s">
        <v>34</v>
      </c>
      <c r="F2219" s="156" t="s">
        <v>2879</v>
      </c>
      <c r="H2219" s="157">
        <v>56.878</v>
      </c>
      <c r="I2219" s="158"/>
      <c r="L2219" s="154"/>
      <c r="M2219" s="159"/>
      <c r="T2219" s="160"/>
      <c r="AT2219" s="155" t="s">
        <v>179</v>
      </c>
      <c r="AU2219" s="155" t="s">
        <v>89</v>
      </c>
      <c r="AV2219" s="13" t="s">
        <v>89</v>
      </c>
      <c r="AW2219" s="13" t="s">
        <v>39</v>
      </c>
      <c r="AX2219" s="13" t="s">
        <v>78</v>
      </c>
      <c r="AY2219" s="155" t="s">
        <v>169</v>
      </c>
    </row>
    <row r="2220" spans="2:65" s="13" customFormat="1" ht="12">
      <c r="B2220" s="154"/>
      <c r="D2220" s="148" t="s">
        <v>179</v>
      </c>
      <c r="E2220" s="155" t="s">
        <v>34</v>
      </c>
      <c r="F2220" s="156" t="s">
        <v>2880</v>
      </c>
      <c r="H2220" s="157">
        <v>13.818</v>
      </c>
      <c r="I2220" s="158"/>
      <c r="L2220" s="154"/>
      <c r="M2220" s="159"/>
      <c r="T2220" s="160"/>
      <c r="AT2220" s="155" t="s">
        <v>179</v>
      </c>
      <c r="AU2220" s="155" t="s">
        <v>89</v>
      </c>
      <c r="AV2220" s="13" t="s">
        <v>89</v>
      </c>
      <c r="AW2220" s="13" t="s">
        <v>39</v>
      </c>
      <c r="AX2220" s="13" t="s">
        <v>78</v>
      </c>
      <c r="AY2220" s="155" t="s">
        <v>169</v>
      </c>
    </row>
    <row r="2221" spans="2:65" s="13" customFormat="1" ht="12">
      <c r="B2221" s="154"/>
      <c r="D2221" s="148" t="s">
        <v>179</v>
      </c>
      <c r="E2221" s="155" t="s">
        <v>34</v>
      </c>
      <c r="F2221" s="156" t="s">
        <v>2881</v>
      </c>
      <c r="H2221" s="157">
        <v>10.94</v>
      </c>
      <c r="I2221" s="158"/>
      <c r="L2221" s="154"/>
      <c r="M2221" s="159"/>
      <c r="T2221" s="160"/>
      <c r="AT2221" s="155" t="s">
        <v>179</v>
      </c>
      <c r="AU2221" s="155" t="s">
        <v>89</v>
      </c>
      <c r="AV2221" s="13" t="s">
        <v>89</v>
      </c>
      <c r="AW2221" s="13" t="s">
        <v>39</v>
      </c>
      <c r="AX2221" s="13" t="s">
        <v>78</v>
      </c>
      <c r="AY2221" s="155" t="s">
        <v>169</v>
      </c>
    </row>
    <row r="2222" spans="2:65" s="13" customFormat="1" ht="12">
      <c r="B2222" s="154"/>
      <c r="D2222" s="148" t="s">
        <v>179</v>
      </c>
      <c r="E2222" s="155" t="s">
        <v>34</v>
      </c>
      <c r="F2222" s="156" t="s">
        <v>2882</v>
      </c>
      <c r="H2222" s="157">
        <v>4.8</v>
      </c>
      <c r="I2222" s="158"/>
      <c r="L2222" s="154"/>
      <c r="M2222" s="159"/>
      <c r="T2222" s="160"/>
      <c r="AT2222" s="155" t="s">
        <v>179</v>
      </c>
      <c r="AU2222" s="155" t="s">
        <v>89</v>
      </c>
      <c r="AV2222" s="13" t="s">
        <v>89</v>
      </c>
      <c r="AW2222" s="13" t="s">
        <v>39</v>
      </c>
      <c r="AX2222" s="13" t="s">
        <v>78</v>
      </c>
      <c r="AY2222" s="155" t="s">
        <v>169</v>
      </c>
    </row>
    <row r="2223" spans="2:65" s="12" customFormat="1" ht="12">
      <c r="B2223" s="147"/>
      <c r="D2223" s="148" t="s">
        <v>179</v>
      </c>
      <c r="E2223" s="149" t="s">
        <v>34</v>
      </c>
      <c r="F2223" s="150" t="s">
        <v>538</v>
      </c>
      <c r="H2223" s="149" t="s">
        <v>34</v>
      </c>
      <c r="I2223" s="151"/>
      <c r="L2223" s="147"/>
      <c r="M2223" s="152"/>
      <c r="T2223" s="153"/>
      <c r="AT2223" s="149" t="s">
        <v>179</v>
      </c>
      <c r="AU2223" s="149" t="s">
        <v>89</v>
      </c>
      <c r="AV2223" s="12" t="s">
        <v>83</v>
      </c>
      <c r="AW2223" s="12" t="s">
        <v>39</v>
      </c>
      <c r="AX2223" s="12" t="s">
        <v>78</v>
      </c>
      <c r="AY2223" s="149" t="s">
        <v>169</v>
      </c>
    </row>
    <row r="2224" spans="2:65" s="13" customFormat="1" ht="12">
      <c r="B2224" s="154"/>
      <c r="D2224" s="148" t="s">
        <v>179</v>
      </c>
      <c r="E2224" s="155" t="s">
        <v>34</v>
      </c>
      <c r="F2224" s="156" t="s">
        <v>2883</v>
      </c>
      <c r="H2224" s="157">
        <v>5</v>
      </c>
      <c r="I2224" s="158"/>
      <c r="L2224" s="154"/>
      <c r="M2224" s="159"/>
      <c r="T2224" s="160"/>
      <c r="AT2224" s="155" t="s">
        <v>179</v>
      </c>
      <c r="AU2224" s="155" t="s">
        <v>89</v>
      </c>
      <c r="AV2224" s="13" t="s">
        <v>89</v>
      </c>
      <c r="AW2224" s="13" t="s">
        <v>39</v>
      </c>
      <c r="AX2224" s="13" t="s">
        <v>78</v>
      </c>
      <c r="AY2224" s="155" t="s">
        <v>169</v>
      </c>
    </row>
    <row r="2225" spans="2:65" s="13" customFormat="1" ht="12">
      <c r="B2225" s="154"/>
      <c r="D2225" s="148" t="s">
        <v>179</v>
      </c>
      <c r="E2225" s="155" t="s">
        <v>34</v>
      </c>
      <c r="F2225" s="156" t="s">
        <v>2884</v>
      </c>
      <c r="H2225" s="157">
        <v>5</v>
      </c>
      <c r="I2225" s="158"/>
      <c r="L2225" s="154"/>
      <c r="M2225" s="159"/>
      <c r="T2225" s="160"/>
      <c r="AT2225" s="155" t="s">
        <v>179</v>
      </c>
      <c r="AU2225" s="155" t="s">
        <v>89</v>
      </c>
      <c r="AV2225" s="13" t="s">
        <v>89</v>
      </c>
      <c r="AW2225" s="13" t="s">
        <v>39</v>
      </c>
      <c r="AX2225" s="13" t="s">
        <v>78</v>
      </c>
      <c r="AY2225" s="155" t="s">
        <v>169</v>
      </c>
    </row>
    <row r="2226" spans="2:65" s="12" customFormat="1" ht="12">
      <c r="B2226" s="147"/>
      <c r="D2226" s="148" t="s">
        <v>179</v>
      </c>
      <c r="E2226" s="149" t="s">
        <v>34</v>
      </c>
      <c r="F2226" s="150" t="s">
        <v>678</v>
      </c>
      <c r="H2226" s="149" t="s">
        <v>34</v>
      </c>
      <c r="I2226" s="151"/>
      <c r="L2226" s="147"/>
      <c r="M2226" s="152"/>
      <c r="T2226" s="153"/>
      <c r="AT2226" s="149" t="s">
        <v>179</v>
      </c>
      <c r="AU2226" s="149" t="s">
        <v>89</v>
      </c>
      <c r="AV2226" s="12" t="s">
        <v>83</v>
      </c>
      <c r="AW2226" s="12" t="s">
        <v>39</v>
      </c>
      <c r="AX2226" s="12" t="s">
        <v>78</v>
      </c>
      <c r="AY2226" s="149" t="s">
        <v>169</v>
      </c>
    </row>
    <row r="2227" spans="2:65" s="13" customFormat="1" ht="12">
      <c r="B2227" s="154"/>
      <c r="D2227" s="148" t="s">
        <v>179</v>
      </c>
      <c r="E2227" s="155" t="s">
        <v>34</v>
      </c>
      <c r="F2227" s="156" t="s">
        <v>2885</v>
      </c>
      <c r="H2227" s="157">
        <v>4.4000000000000004</v>
      </c>
      <c r="I2227" s="158"/>
      <c r="L2227" s="154"/>
      <c r="M2227" s="159"/>
      <c r="T2227" s="160"/>
      <c r="AT2227" s="155" t="s">
        <v>179</v>
      </c>
      <c r="AU2227" s="155" t="s">
        <v>89</v>
      </c>
      <c r="AV2227" s="13" t="s">
        <v>89</v>
      </c>
      <c r="AW2227" s="13" t="s">
        <v>39</v>
      </c>
      <c r="AX2227" s="13" t="s">
        <v>78</v>
      </c>
      <c r="AY2227" s="155" t="s">
        <v>169</v>
      </c>
    </row>
    <row r="2228" spans="2:65" s="13" customFormat="1" ht="12">
      <c r="B2228" s="154"/>
      <c r="D2228" s="148" t="s">
        <v>179</v>
      </c>
      <c r="E2228" s="155" t="s">
        <v>34</v>
      </c>
      <c r="F2228" s="156" t="s">
        <v>2886</v>
      </c>
      <c r="H2228" s="157">
        <v>2.31</v>
      </c>
      <c r="I2228" s="158"/>
      <c r="L2228" s="154"/>
      <c r="M2228" s="159"/>
      <c r="T2228" s="160"/>
      <c r="AT2228" s="155" t="s">
        <v>179</v>
      </c>
      <c r="AU2228" s="155" t="s">
        <v>89</v>
      </c>
      <c r="AV2228" s="13" t="s">
        <v>89</v>
      </c>
      <c r="AW2228" s="13" t="s">
        <v>39</v>
      </c>
      <c r="AX2228" s="13" t="s">
        <v>78</v>
      </c>
      <c r="AY2228" s="155" t="s">
        <v>169</v>
      </c>
    </row>
    <row r="2229" spans="2:65" s="13" customFormat="1" ht="12">
      <c r="B2229" s="154"/>
      <c r="D2229" s="148" t="s">
        <v>179</v>
      </c>
      <c r="E2229" s="155" t="s">
        <v>34</v>
      </c>
      <c r="F2229" s="156" t="s">
        <v>2887</v>
      </c>
      <c r="H2229" s="157">
        <v>17.827000000000002</v>
      </c>
      <c r="I2229" s="158"/>
      <c r="L2229" s="154"/>
      <c r="M2229" s="159"/>
      <c r="T2229" s="160"/>
      <c r="AT2229" s="155" t="s">
        <v>179</v>
      </c>
      <c r="AU2229" s="155" t="s">
        <v>89</v>
      </c>
      <c r="AV2229" s="13" t="s">
        <v>89</v>
      </c>
      <c r="AW2229" s="13" t="s">
        <v>39</v>
      </c>
      <c r="AX2229" s="13" t="s">
        <v>78</v>
      </c>
      <c r="AY2229" s="155" t="s">
        <v>169</v>
      </c>
    </row>
    <row r="2230" spans="2:65" s="13" customFormat="1" ht="12">
      <c r="B2230" s="154"/>
      <c r="D2230" s="148" t="s">
        <v>179</v>
      </c>
      <c r="E2230" s="155" t="s">
        <v>34</v>
      </c>
      <c r="F2230" s="156" t="s">
        <v>2888</v>
      </c>
      <c r="H2230" s="157">
        <v>3.6720000000000002</v>
      </c>
      <c r="I2230" s="158"/>
      <c r="L2230" s="154"/>
      <c r="M2230" s="159"/>
      <c r="T2230" s="160"/>
      <c r="AT2230" s="155" t="s">
        <v>179</v>
      </c>
      <c r="AU2230" s="155" t="s">
        <v>89</v>
      </c>
      <c r="AV2230" s="13" t="s">
        <v>89</v>
      </c>
      <c r="AW2230" s="13" t="s">
        <v>39</v>
      </c>
      <c r="AX2230" s="13" t="s">
        <v>78</v>
      </c>
      <c r="AY2230" s="155" t="s">
        <v>169</v>
      </c>
    </row>
    <row r="2231" spans="2:65" s="13" customFormat="1" ht="24">
      <c r="B2231" s="154"/>
      <c r="D2231" s="148" t="s">
        <v>179</v>
      </c>
      <c r="E2231" s="155" t="s">
        <v>34</v>
      </c>
      <c r="F2231" s="156" t="s">
        <v>2889</v>
      </c>
      <c r="H2231" s="157">
        <v>21.963000000000001</v>
      </c>
      <c r="I2231" s="158"/>
      <c r="L2231" s="154"/>
      <c r="M2231" s="159"/>
      <c r="T2231" s="160"/>
      <c r="AT2231" s="155" t="s">
        <v>179</v>
      </c>
      <c r="AU2231" s="155" t="s">
        <v>89</v>
      </c>
      <c r="AV2231" s="13" t="s">
        <v>89</v>
      </c>
      <c r="AW2231" s="13" t="s">
        <v>39</v>
      </c>
      <c r="AX2231" s="13" t="s">
        <v>78</v>
      </c>
      <c r="AY2231" s="155" t="s">
        <v>169</v>
      </c>
    </row>
    <row r="2232" spans="2:65" s="13" customFormat="1" ht="12">
      <c r="B2232" s="154"/>
      <c r="D2232" s="148" t="s">
        <v>179</v>
      </c>
      <c r="E2232" s="155" t="s">
        <v>34</v>
      </c>
      <c r="F2232" s="156" t="s">
        <v>2890</v>
      </c>
      <c r="H2232" s="157">
        <v>12.755000000000001</v>
      </c>
      <c r="I2232" s="158"/>
      <c r="L2232" s="154"/>
      <c r="M2232" s="159"/>
      <c r="T2232" s="160"/>
      <c r="AT2232" s="155" t="s">
        <v>179</v>
      </c>
      <c r="AU2232" s="155" t="s">
        <v>89</v>
      </c>
      <c r="AV2232" s="13" t="s">
        <v>89</v>
      </c>
      <c r="AW2232" s="13" t="s">
        <v>39</v>
      </c>
      <c r="AX2232" s="13" t="s">
        <v>78</v>
      </c>
      <c r="AY2232" s="155" t="s">
        <v>169</v>
      </c>
    </row>
    <row r="2233" spans="2:65" s="13" customFormat="1" ht="12">
      <c r="B2233" s="154"/>
      <c r="D2233" s="148" t="s">
        <v>179</v>
      </c>
      <c r="E2233" s="155" t="s">
        <v>34</v>
      </c>
      <c r="F2233" s="156" t="s">
        <v>2891</v>
      </c>
      <c r="H2233" s="157">
        <v>11.721</v>
      </c>
      <c r="I2233" s="158"/>
      <c r="L2233" s="154"/>
      <c r="M2233" s="159"/>
      <c r="T2233" s="160"/>
      <c r="AT2233" s="155" t="s">
        <v>179</v>
      </c>
      <c r="AU2233" s="155" t="s">
        <v>89</v>
      </c>
      <c r="AV2233" s="13" t="s">
        <v>89</v>
      </c>
      <c r="AW2233" s="13" t="s">
        <v>39</v>
      </c>
      <c r="AX2233" s="13" t="s">
        <v>78</v>
      </c>
      <c r="AY2233" s="155" t="s">
        <v>169</v>
      </c>
    </row>
    <row r="2234" spans="2:65" s="13" customFormat="1" ht="12">
      <c r="B2234" s="154"/>
      <c r="D2234" s="148" t="s">
        <v>179</v>
      </c>
      <c r="E2234" s="155" t="s">
        <v>34</v>
      </c>
      <c r="F2234" s="156" t="s">
        <v>2892</v>
      </c>
      <c r="H2234" s="157">
        <v>6.2270000000000003</v>
      </c>
      <c r="I2234" s="158"/>
      <c r="L2234" s="154"/>
      <c r="M2234" s="159"/>
      <c r="T2234" s="160"/>
      <c r="AT2234" s="155" t="s">
        <v>179</v>
      </c>
      <c r="AU2234" s="155" t="s">
        <v>89</v>
      </c>
      <c r="AV2234" s="13" t="s">
        <v>89</v>
      </c>
      <c r="AW2234" s="13" t="s">
        <v>39</v>
      </c>
      <c r="AX2234" s="13" t="s">
        <v>78</v>
      </c>
      <c r="AY2234" s="155" t="s">
        <v>169</v>
      </c>
    </row>
    <row r="2235" spans="2:65" s="13" customFormat="1" ht="12">
      <c r="B2235" s="154"/>
      <c r="D2235" s="148" t="s">
        <v>179</v>
      </c>
      <c r="E2235" s="155" t="s">
        <v>34</v>
      </c>
      <c r="F2235" s="156" t="s">
        <v>2893</v>
      </c>
      <c r="H2235" s="157">
        <v>9.3810000000000002</v>
      </c>
      <c r="I2235" s="158"/>
      <c r="L2235" s="154"/>
      <c r="M2235" s="159"/>
      <c r="T2235" s="160"/>
      <c r="AT2235" s="155" t="s">
        <v>179</v>
      </c>
      <c r="AU2235" s="155" t="s">
        <v>89</v>
      </c>
      <c r="AV2235" s="13" t="s">
        <v>89</v>
      </c>
      <c r="AW2235" s="13" t="s">
        <v>39</v>
      </c>
      <c r="AX2235" s="13" t="s">
        <v>78</v>
      </c>
      <c r="AY2235" s="155" t="s">
        <v>169</v>
      </c>
    </row>
    <row r="2236" spans="2:65" s="14" customFormat="1" ht="12">
      <c r="B2236" s="161"/>
      <c r="D2236" s="148" t="s">
        <v>179</v>
      </c>
      <c r="E2236" s="162" t="s">
        <v>34</v>
      </c>
      <c r="F2236" s="163" t="s">
        <v>195</v>
      </c>
      <c r="H2236" s="164">
        <v>192.047</v>
      </c>
      <c r="I2236" s="165"/>
      <c r="L2236" s="161"/>
      <c r="M2236" s="166"/>
      <c r="T2236" s="167"/>
      <c r="AT2236" s="162" t="s">
        <v>179</v>
      </c>
      <c r="AU2236" s="162" t="s">
        <v>89</v>
      </c>
      <c r="AV2236" s="14" t="s">
        <v>177</v>
      </c>
      <c r="AW2236" s="14" t="s">
        <v>39</v>
      </c>
      <c r="AX2236" s="14" t="s">
        <v>83</v>
      </c>
      <c r="AY2236" s="162" t="s">
        <v>169</v>
      </c>
    </row>
    <row r="2237" spans="2:65" s="1" customFormat="1" ht="24.25" customHeight="1">
      <c r="B2237" s="35"/>
      <c r="C2237" s="172" t="s">
        <v>2910</v>
      </c>
      <c r="D2237" s="172" t="s">
        <v>288</v>
      </c>
      <c r="E2237" s="173" t="s">
        <v>2911</v>
      </c>
      <c r="F2237" s="174" t="s">
        <v>2912</v>
      </c>
      <c r="G2237" s="175" t="s">
        <v>175</v>
      </c>
      <c r="H2237" s="176">
        <v>211.25200000000001</v>
      </c>
      <c r="I2237" s="177"/>
      <c r="J2237" s="178">
        <f>ROUND(I2237*H2237,2)</f>
        <v>0</v>
      </c>
      <c r="K2237" s="174" t="s">
        <v>927</v>
      </c>
      <c r="L2237" s="179"/>
      <c r="M2237" s="180" t="s">
        <v>34</v>
      </c>
      <c r="N2237" s="181" t="s">
        <v>49</v>
      </c>
      <c r="P2237" s="143">
        <f>O2237*H2237</f>
        <v>0</v>
      </c>
      <c r="Q2237" s="143">
        <v>1.7999999999999999E-2</v>
      </c>
      <c r="R2237" s="143">
        <f>Q2237*H2237</f>
        <v>3.8025359999999999</v>
      </c>
      <c r="S2237" s="143">
        <v>0</v>
      </c>
      <c r="T2237" s="144">
        <f>S2237*H2237</f>
        <v>0</v>
      </c>
      <c r="AR2237" s="145" t="s">
        <v>381</v>
      </c>
      <c r="AT2237" s="145" t="s">
        <v>288</v>
      </c>
      <c r="AU2237" s="145" t="s">
        <v>89</v>
      </c>
      <c r="AY2237" s="19" t="s">
        <v>169</v>
      </c>
      <c r="BE2237" s="146">
        <f>IF(N2237="základní",J2237,0)</f>
        <v>0</v>
      </c>
      <c r="BF2237" s="146">
        <f>IF(N2237="snížená",J2237,0)</f>
        <v>0</v>
      </c>
      <c r="BG2237" s="146">
        <f>IF(N2237="zákl. přenesená",J2237,0)</f>
        <v>0</v>
      </c>
      <c r="BH2237" s="146">
        <f>IF(N2237="sníž. přenesená",J2237,0)</f>
        <v>0</v>
      </c>
      <c r="BI2237" s="146">
        <f>IF(N2237="nulová",J2237,0)</f>
        <v>0</v>
      </c>
      <c r="BJ2237" s="19" t="s">
        <v>83</v>
      </c>
      <c r="BK2237" s="146">
        <f>ROUND(I2237*H2237,2)</f>
        <v>0</v>
      </c>
      <c r="BL2237" s="19" t="s">
        <v>270</v>
      </c>
      <c r="BM2237" s="145" t="s">
        <v>2913</v>
      </c>
    </row>
    <row r="2238" spans="2:65" s="12" customFormat="1" ht="12">
      <c r="B2238" s="147"/>
      <c r="D2238" s="148" t="s">
        <v>179</v>
      </c>
      <c r="E2238" s="149" t="s">
        <v>34</v>
      </c>
      <c r="F2238" s="150" t="s">
        <v>2877</v>
      </c>
      <c r="H2238" s="149" t="s">
        <v>34</v>
      </c>
      <c r="I2238" s="151"/>
      <c r="L2238" s="147"/>
      <c r="M2238" s="152"/>
      <c r="T2238" s="153"/>
      <c r="AT2238" s="149" t="s">
        <v>179</v>
      </c>
      <c r="AU2238" s="149" t="s">
        <v>89</v>
      </c>
      <c r="AV2238" s="12" t="s">
        <v>83</v>
      </c>
      <c r="AW2238" s="12" t="s">
        <v>39</v>
      </c>
      <c r="AX2238" s="12" t="s">
        <v>78</v>
      </c>
      <c r="AY2238" s="149" t="s">
        <v>169</v>
      </c>
    </row>
    <row r="2239" spans="2:65" s="13" customFormat="1" ht="12">
      <c r="B2239" s="154"/>
      <c r="D2239" s="148" t="s">
        <v>179</v>
      </c>
      <c r="E2239" s="155" t="s">
        <v>34</v>
      </c>
      <c r="F2239" s="156" t="s">
        <v>2878</v>
      </c>
      <c r="H2239" s="157">
        <v>5.3550000000000004</v>
      </c>
      <c r="I2239" s="158"/>
      <c r="L2239" s="154"/>
      <c r="M2239" s="159"/>
      <c r="T2239" s="160"/>
      <c r="AT2239" s="155" t="s">
        <v>179</v>
      </c>
      <c r="AU2239" s="155" t="s">
        <v>89</v>
      </c>
      <c r="AV2239" s="13" t="s">
        <v>89</v>
      </c>
      <c r="AW2239" s="13" t="s">
        <v>39</v>
      </c>
      <c r="AX2239" s="13" t="s">
        <v>78</v>
      </c>
      <c r="AY2239" s="155" t="s">
        <v>169</v>
      </c>
    </row>
    <row r="2240" spans="2:65" s="13" customFormat="1" ht="12">
      <c r="B2240" s="154"/>
      <c r="D2240" s="148" t="s">
        <v>179</v>
      </c>
      <c r="E2240" s="155" t="s">
        <v>34</v>
      </c>
      <c r="F2240" s="156" t="s">
        <v>2879</v>
      </c>
      <c r="H2240" s="157">
        <v>56.878</v>
      </c>
      <c r="I2240" s="158"/>
      <c r="L2240" s="154"/>
      <c r="M2240" s="159"/>
      <c r="T2240" s="160"/>
      <c r="AT2240" s="155" t="s">
        <v>179</v>
      </c>
      <c r="AU2240" s="155" t="s">
        <v>89</v>
      </c>
      <c r="AV2240" s="13" t="s">
        <v>89</v>
      </c>
      <c r="AW2240" s="13" t="s">
        <v>39</v>
      </c>
      <c r="AX2240" s="13" t="s">
        <v>78</v>
      </c>
      <c r="AY2240" s="155" t="s">
        <v>169</v>
      </c>
    </row>
    <row r="2241" spans="2:51" s="13" customFormat="1" ht="12">
      <c r="B2241" s="154"/>
      <c r="D2241" s="148" t="s">
        <v>179</v>
      </c>
      <c r="E2241" s="155" t="s">
        <v>34</v>
      </c>
      <c r="F2241" s="156" t="s">
        <v>2880</v>
      </c>
      <c r="H2241" s="157">
        <v>13.818</v>
      </c>
      <c r="I2241" s="158"/>
      <c r="L2241" s="154"/>
      <c r="M2241" s="159"/>
      <c r="T2241" s="160"/>
      <c r="AT2241" s="155" t="s">
        <v>179</v>
      </c>
      <c r="AU2241" s="155" t="s">
        <v>89</v>
      </c>
      <c r="AV2241" s="13" t="s">
        <v>89</v>
      </c>
      <c r="AW2241" s="13" t="s">
        <v>39</v>
      </c>
      <c r="AX2241" s="13" t="s">
        <v>78</v>
      </c>
      <c r="AY2241" s="155" t="s">
        <v>169</v>
      </c>
    </row>
    <row r="2242" spans="2:51" s="13" customFormat="1" ht="12">
      <c r="B2242" s="154"/>
      <c r="D2242" s="148" t="s">
        <v>179</v>
      </c>
      <c r="E2242" s="155" t="s">
        <v>34</v>
      </c>
      <c r="F2242" s="156" t="s">
        <v>2881</v>
      </c>
      <c r="H2242" s="157">
        <v>10.94</v>
      </c>
      <c r="I2242" s="158"/>
      <c r="L2242" s="154"/>
      <c r="M2242" s="159"/>
      <c r="T2242" s="160"/>
      <c r="AT2242" s="155" t="s">
        <v>179</v>
      </c>
      <c r="AU2242" s="155" t="s">
        <v>89</v>
      </c>
      <c r="AV2242" s="13" t="s">
        <v>89</v>
      </c>
      <c r="AW2242" s="13" t="s">
        <v>39</v>
      </c>
      <c r="AX2242" s="13" t="s">
        <v>78</v>
      </c>
      <c r="AY2242" s="155" t="s">
        <v>169</v>
      </c>
    </row>
    <row r="2243" spans="2:51" s="13" customFormat="1" ht="12">
      <c r="B2243" s="154"/>
      <c r="D2243" s="148" t="s">
        <v>179</v>
      </c>
      <c r="E2243" s="155" t="s">
        <v>34</v>
      </c>
      <c r="F2243" s="156" t="s">
        <v>2882</v>
      </c>
      <c r="H2243" s="157">
        <v>4.8</v>
      </c>
      <c r="I2243" s="158"/>
      <c r="L2243" s="154"/>
      <c r="M2243" s="159"/>
      <c r="T2243" s="160"/>
      <c r="AT2243" s="155" t="s">
        <v>179</v>
      </c>
      <c r="AU2243" s="155" t="s">
        <v>89</v>
      </c>
      <c r="AV2243" s="13" t="s">
        <v>89</v>
      </c>
      <c r="AW2243" s="13" t="s">
        <v>39</v>
      </c>
      <c r="AX2243" s="13" t="s">
        <v>78</v>
      </c>
      <c r="AY2243" s="155" t="s">
        <v>169</v>
      </c>
    </row>
    <row r="2244" spans="2:51" s="12" customFormat="1" ht="12">
      <c r="B2244" s="147"/>
      <c r="D2244" s="148" t="s">
        <v>179</v>
      </c>
      <c r="E2244" s="149" t="s">
        <v>34</v>
      </c>
      <c r="F2244" s="150" t="s">
        <v>538</v>
      </c>
      <c r="H2244" s="149" t="s">
        <v>34</v>
      </c>
      <c r="I2244" s="151"/>
      <c r="L2244" s="147"/>
      <c r="M2244" s="152"/>
      <c r="T2244" s="153"/>
      <c r="AT2244" s="149" t="s">
        <v>179</v>
      </c>
      <c r="AU2244" s="149" t="s">
        <v>89</v>
      </c>
      <c r="AV2244" s="12" t="s">
        <v>83</v>
      </c>
      <c r="AW2244" s="12" t="s">
        <v>39</v>
      </c>
      <c r="AX2244" s="12" t="s">
        <v>78</v>
      </c>
      <c r="AY2244" s="149" t="s">
        <v>169</v>
      </c>
    </row>
    <row r="2245" spans="2:51" s="13" customFormat="1" ht="12">
      <c r="B2245" s="154"/>
      <c r="D2245" s="148" t="s">
        <v>179</v>
      </c>
      <c r="E2245" s="155" t="s">
        <v>34</v>
      </c>
      <c r="F2245" s="156" t="s">
        <v>2883</v>
      </c>
      <c r="H2245" s="157">
        <v>5</v>
      </c>
      <c r="I2245" s="158"/>
      <c r="L2245" s="154"/>
      <c r="M2245" s="159"/>
      <c r="T2245" s="160"/>
      <c r="AT2245" s="155" t="s">
        <v>179</v>
      </c>
      <c r="AU2245" s="155" t="s">
        <v>89</v>
      </c>
      <c r="AV2245" s="13" t="s">
        <v>89</v>
      </c>
      <c r="AW2245" s="13" t="s">
        <v>39</v>
      </c>
      <c r="AX2245" s="13" t="s">
        <v>78</v>
      </c>
      <c r="AY2245" s="155" t="s">
        <v>169</v>
      </c>
    </row>
    <row r="2246" spans="2:51" s="13" customFormat="1" ht="12">
      <c r="B2246" s="154"/>
      <c r="D2246" s="148" t="s">
        <v>179</v>
      </c>
      <c r="E2246" s="155" t="s">
        <v>34</v>
      </c>
      <c r="F2246" s="156" t="s">
        <v>2884</v>
      </c>
      <c r="H2246" s="157">
        <v>5</v>
      </c>
      <c r="I2246" s="158"/>
      <c r="L2246" s="154"/>
      <c r="M2246" s="159"/>
      <c r="T2246" s="160"/>
      <c r="AT2246" s="155" t="s">
        <v>179</v>
      </c>
      <c r="AU2246" s="155" t="s">
        <v>89</v>
      </c>
      <c r="AV2246" s="13" t="s">
        <v>89</v>
      </c>
      <c r="AW2246" s="13" t="s">
        <v>39</v>
      </c>
      <c r="AX2246" s="13" t="s">
        <v>78</v>
      </c>
      <c r="AY2246" s="155" t="s">
        <v>169</v>
      </c>
    </row>
    <row r="2247" spans="2:51" s="12" customFormat="1" ht="12">
      <c r="B2247" s="147"/>
      <c r="D2247" s="148" t="s">
        <v>179</v>
      </c>
      <c r="E2247" s="149" t="s">
        <v>34</v>
      </c>
      <c r="F2247" s="150" t="s">
        <v>678</v>
      </c>
      <c r="H2247" s="149" t="s">
        <v>34</v>
      </c>
      <c r="I2247" s="151"/>
      <c r="L2247" s="147"/>
      <c r="M2247" s="152"/>
      <c r="T2247" s="153"/>
      <c r="AT2247" s="149" t="s">
        <v>179</v>
      </c>
      <c r="AU2247" s="149" t="s">
        <v>89</v>
      </c>
      <c r="AV2247" s="12" t="s">
        <v>83</v>
      </c>
      <c r="AW2247" s="12" t="s">
        <v>39</v>
      </c>
      <c r="AX2247" s="12" t="s">
        <v>78</v>
      </c>
      <c r="AY2247" s="149" t="s">
        <v>169</v>
      </c>
    </row>
    <row r="2248" spans="2:51" s="13" customFormat="1" ht="12">
      <c r="B2248" s="154"/>
      <c r="D2248" s="148" t="s">
        <v>179</v>
      </c>
      <c r="E2248" s="155" t="s">
        <v>34</v>
      </c>
      <c r="F2248" s="156" t="s">
        <v>2885</v>
      </c>
      <c r="H2248" s="157">
        <v>4.4000000000000004</v>
      </c>
      <c r="I2248" s="158"/>
      <c r="L2248" s="154"/>
      <c r="M2248" s="159"/>
      <c r="T2248" s="160"/>
      <c r="AT2248" s="155" t="s">
        <v>179</v>
      </c>
      <c r="AU2248" s="155" t="s">
        <v>89</v>
      </c>
      <c r="AV2248" s="13" t="s">
        <v>89</v>
      </c>
      <c r="AW2248" s="13" t="s">
        <v>39</v>
      </c>
      <c r="AX2248" s="13" t="s">
        <v>78</v>
      </c>
      <c r="AY2248" s="155" t="s">
        <v>169</v>
      </c>
    </row>
    <row r="2249" spans="2:51" s="13" customFormat="1" ht="12">
      <c r="B2249" s="154"/>
      <c r="D2249" s="148" t="s">
        <v>179</v>
      </c>
      <c r="E2249" s="155" t="s">
        <v>34</v>
      </c>
      <c r="F2249" s="156" t="s">
        <v>2886</v>
      </c>
      <c r="H2249" s="157">
        <v>2.31</v>
      </c>
      <c r="I2249" s="158"/>
      <c r="L2249" s="154"/>
      <c r="M2249" s="159"/>
      <c r="T2249" s="160"/>
      <c r="AT2249" s="155" t="s">
        <v>179</v>
      </c>
      <c r="AU2249" s="155" t="s">
        <v>89</v>
      </c>
      <c r="AV2249" s="13" t="s">
        <v>89</v>
      </c>
      <c r="AW2249" s="13" t="s">
        <v>39</v>
      </c>
      <c r="AX2249" s="13" t="s">
        <v>78</v>
      </c>
      <c r="AY2249" s="155" t="s">
        <v>169</v>
      </c>
    </row>
    <row r="2250" spans="2:51" s="13" customFormat="1" ht="12">
      <c r="B2250" s="154"/>
      <c r="D2250" s="148" t="s">
        <v>179</v>
      </c>
      <c r="E2250" s="155" t="s">
        <v>34</v>
      </c>
      <c r="F2250" s="156" t="s">
        <v>2887</v>
      </c>
      <c r="H2250" s="157">
        <v>17.827000000000002</v>
      </c>
      <c r="I2250" s="158"/>
      <c r="L2250" s="154"/>
      <c r="M2250" s="159"/>
      <c r="T2250" s="160"/>
      <c r="AT2250" s="155" t="s">
        <v>179</v>
      </c>
      <c r="AU2250" s="155" t="s">
        <v>89</v>
      </c>
      <c r="AV2250" s="13" t="s">
        <v>89</v>
      </c>
      <c r="AW2250" s="13" t="s">
        <v>39</v>
      </c>
      <c r="AX2250" s="13" t="s">
        <v>78</v>
      </c>
      <c r="AY2250" s="155" t="s">
        <v>169</v>
      </c>
    </row>
    <row r="2251" spans="2:51" s="13" customFormat="1" ht="12">
      <c r="B2251" s="154"/>
      <c r="D2251" s="148" t="s">
        <v>179</v>
      </c>
      <c r="E2251" s="155" t="s">
        <v>34</v>
      </c>
      <c r="F2251" s="156" t="s">
        <v>2888</v>
      </c>
      <c r="H2251" s="157">
        <v>3.6720000000000002</v>
      </c>
      <c r="I2251" s="158"/>
      <c r="L2251" s="154"/>
      <c r="M2251" s="159"/>
      <c r="T2251" s="160"/>
      <c r="AT2251" s="155" t="s">
        <v>179</v>
      </c>
      <c r="AU2251" s="155" t="s">
        <v>89</v>
      </c>
      <c r="AV2251" s="13" t="s">
        <v>89</v>
      </c>
      <c r="AW2251" s="13" t="s">
        <v>39</v>
      </c>
      <c r="AX2251" s="13" t="s">
        <v>78</v>
      </c>
      <c r="AY2251" s="155" t="s">
        <v>169</v>
      </c>
    </row>
    <row r="2252" spans="2:51" s="13" customFormat="1" ht="24">
      <c r="B2252" s="154"/>
      <c r="D2252" s="148" t="s">
        <v>179</v>
      </c>
      <c r="E2252" s="155" t="s">
        <v>34</v>
      </c>
      <c r="F2252" s="156" t="s">
        <v>2889</v>
      </c>
      <c r="H2252" s="157">
        <v>21.963000000000001</v>
      </c>
      <c r="I2252" s="158"/>
      <c r="L2252" s="154"/>
      <c r="M2252" s="159"/>
      <c r="T2252" s="160"/>
      <c r="AT2252" s="155" t="s">
        <v>179</v>
      </c>
      <c r="AU2252" s="155" t="s">
        <v>89</v>
      </c>
      <c r="AV2252" s="13" t="s">
        <v>89</v>
      </c>
      <c r="AW2252" s="13" t="s">
        <v>39</v>
      </c>
      <c r="AX2252" s="13" t="s">
        <v>78</v>
      </c>
      <c r="AY2252" s="155" t="s">
        <v>169</v>
      </c>
    </row>
    <row r="2253" spans="2:51" s="13" customFormat="1" ht="12">
      <c r="B2253" s="154"/>
      <c r="D2253" s="148" t="s">
        <v>179</v>
      </c>
      <c r="E2253" s="155" t="s">
        <v>34</v>
      </c>
      <c r="F2253" s="156" t="s">
        <v>2890</v>
      </c>
      <c r="H2253" s="157">
        <v>12.755000000000001</v>
      </c>
      <c r="I2253" s="158"/>
      <c r="L2253" s="154"/>
      <c r="M2253" s="159"/>
      <c r="T2253" s="160"/>
      <c r="AT2253" s="155" t="s">
        <v>179</v>
      </c>
      <c r="AU2253" s="155" t="s">
        <v>89</v>
      </c>
      <c r="AV2253" s="13" t="s">
        <v>89</v>
      </c>
      <c r="AW2253" s="13" t="s">
        <v>39</v>
      </c>
      <c r="AX2253" s="13" t="s">
        <v>78</v>
      </c>
      <c r="AY2253" s="155" t="s">
        <v>169</v>
      </c>
    </row>
    <row r="2254" spans="2:51" s="13" customFormat="1" ht="12">
      <c r="B2254" s="154"/>
      <c r="D2254" s="148" t="s">
        <v>179</v>
      </c>
      <c r="E2254" s="155" t="s">
        <v>34</v>
      </c>
      <c r="F2254" s="156" t="s">
        <v>2891</v>
      </c>
      <c r="H2254" s="157">
        <v>11.721</v>
      </c>
      <c r="I2254" s="158"/>
      <c r="L2254" s="154"/>
      <c r="M2254" s="159"/>
      <c r="T2254" s="160"/>
      <c r="AT2254" s="155" t="s">
        <v>179</v>
      </c>
      <c r="AU2254" s="155" t="s">
        <v>89</v>
      </c>
      <c r="AV2254" s="13" t="s">
        <v>89</v>
      </c>
      <c r="AW2254" s="13" t="s">
        <v>39</v>
      </c>
      <c r="AX2254" s="13" t="s">
        <v>78</v>
      </c>
      <c r="AY2254" s="155" t="s">
        <v>169</v>
      </c>
    </row>
    <row r="2255" spans="2:51" s="13" customFormat="1" ht="12">
      <c r="B2255" s="154"/>
      <c r="D2255" s="148" t="s">
        <v>179</v>
      </c>
      <c r="E2255" s="155" t="s">
        <v>34</v>
      </c>
      <c r="F2255" s="156" t="s">
        <v>2892</v>
      </c>
      <c r="H2255" s="157">
        <v>6.2270000000000003</v>
      </c>
      <c r="I2255" s="158"/>
      <c r="L2255" s="154"/>
      <c r="M2255" s="159"/>
      <c r="T2255" s="160"/>
      <c r="AT2255" s="155" t="s">
        <v>179</v>
      </c>
      <c r="AU2255" s="155" t="s">
        <v>89</v>
      </c>
      <c r="AV2255" s="13" t="s">
        <v>89</v>
      </c>
      <c r="AW2255" s="13" t="s">
        <v>39</v>
      </c>
      <c r="AX2255" s="13" t="s">
        <v>78</v>
      </c>
      <c r="AY2255" s="155" t="s">
        <v>169</v>
      </c>
    </row>
    <row r="2256" spans="2:51" s="13" customFormat="1" ht="12">
      <c r="B2256" s="154"/>
      <c r="D2256" s="148" t="s">
        <v>179</v>
      </c>
      <c r="E2256" s="155" t="s">
        <v>34</v>
      </c>
      <c r="F2256" s="156" t="s">
        <v>2893</v>
      </c>
      <c r="H2256" s="157">
        <v>9.3810000000000002</v>
      </c>
      <c r="I2256" s="158"/>
      <c r="L2256" s="154"/>
      <c r="M2256" s="159"/>
      <c r="T2256" s="160"/>
      <c r="AT2256" s="155" t="s">
        <v>179</v>
      </c>
      <c r="AU2256" s="155" t="s">
        <v>89</v>
      </c>
      <c r="AV2256" s="13" t="s">
        <v>89</v>
      </c>
      <c r="AW2256" s="13" t="s">
        <v>39</v>
      </c>
      <c r="AX2256" s="13" t="s">
        <v>78</v>
      </c>
      <c r="AY2256" s="155" t="s">
        <v>169</v>
      </c>
    </row>
    <row r="2257" spans="2:65" s="15" customFormat="1" ht="12">
      <c r="B2257" s="182"/>
      <c r="D2257" s="148" t="s">
        <v>179</v>
      </c>
      <c r="E2257" s="183" t="s">
        <v>34</v>
      </c>
      <c r="F2257" s="184" t="s">
        <v>453</v>
      </c>
      <c r="H2257" s="185">
        <v>192.047</v>
      </c>
      <c r="I2257" s="186"/>
      <c r="L2257" s="182"/>
      <c r="M2257" s="187"/>
      <c r="T2257" s="188"/>
      <c r="AT2257" s="183" t="s">
        <v>179</v>
      </c>
      <c r="AU2257" s="183" t="s">
        <v>89</v>
      </c>
      <c r="AV2257" s="15" t="s">
        <v>95</v>
      </c>
      <c r="AW2257" s="15" t="s">
        <v>39</v>
      </c>
      <c r="AX2257" s="15" t="s">
        <v>78</v>
      </c>
      <c r="AY2257" s="183" t="s">
        <v>169</v>
      </c>
    </row>
    <row r="2258" spans="2:65" s="12" customFormat="1" ht="12">
      <c r="B2258" s="147"/>
      <c r="D2258" s="148" t="s">
        <v>179</v>
      </c>
      <c r="E2258" s="149" t="s">
        <v>34</v>
      </c>
      <c r="F2258" s="150" t="s">
        <v>1440</v>
      </c>
      <c r="H2258" s="149" t="s">
        <v>34</v>
      </c>
      <c r="I2258" s="151"/>
      <c r="L2258" s="147"/>
      <c r="M2258" s="152"/>
      <c r="T2258" s="153"/>
      <c r="AT2258" s="149" t="s">
        <v>179</v>
      </c>
      <c r="AU2258" s="149" t="s">
        <v>89</v>
      </c>
      <c r="AV2258" s="12" t="s">
        <v>83</v>
      </c>
      <c r="AW2258" s="12" t="s">
        <v>39</v>
      </c>
      <c r="AX2258" s="12" t="s">
        <v>78</v>
      </c>
      <c r="AY2258" s="149" t="s">
        <v>169</v>
      </c>
    </row>
    <row r="2259" spans="2:65" s="13" customFormat="1" ht="12">
      <c r="B2259" s="154"/>
      <c r="D2259" s="148" t="s">
        <v>179</v>
      </c>
      <c r="E2259" s="155" t="s">
        <v>34</v>
      </c>
      <c r="F2259" s="156" t="s">
        <v>2914</v>
      </c>
      <c r="H2259" s="157">
        <v>19.204999999999998</v>
      </c>
      <c r="I2259" s="158"/>
      <c r="L2259" s="154"/>
      <c r="M2259" s="159"/>
      <c r="T2259" s="160"/>
      <c r="AT2259" s="155" t="s">
        <v>179</v>
      </c>
      <c r="AU2259" s="155" t="s">
        <v>89</v>
      </c>
      <c r="AV2259" s="13" t="s">
        <v>89</v>
      </c>
      <c r="AW2259" s="13" t="s">
        <v>39</v>
      </c>
      <c r="AX2259" s="13" t="s">
        <v>78</v>
      </c>
      <c r="AY2259" s="155" t="s">
        <v>169</v>
      </c>
    </row>
    <row r="2260" spans="2:65" s="14" customFormat="1" ht="12">
      <c r="B2260" s="161"/>
      <c r="D2260" s="148" t="s">
        <v>179</v>
      </c>
      <c r="E2260" s="162" t="s">
        <v>34</v>
      </c>
      <c r="F2260" s="163" t="s">
        <v>195</v>
      </c>
      <c r="H2260" s="164">
        <v>211.25200000000001</v>
      </c>
      <c r="I2260" s="165"/>
      <c r="L2260" s="161"/>
      <c r="M2260" s="166"/>
      <c r="T2260" s="167"/>
      <c r="AT2260" s="162" t="s">
        <v>179</v>
      </c>
      <c r="AU2260" s="162" t="s">
        <v>89</v>
      </c>
      <c r="AV2260" s="14" t="s">
        <v>177</v>
      </c>
      <c r="AW2260" s="14" t="s">
        <v>39</v>
      </c>
      <c r="AX2260" s="14" t="s">
        <v>83</v>
      </c>
      <c r="AY2260" s="162" t="s">
        <v>169</v>
      </c>
    </row>
    <row r="2261" spans="2:65" s="1" customFormat="1" ht="16.5" customHeight="1">
      <c r="B2261" s="35"/>
      <c r="C2261" s="172" t="s">
        <v>2915</v>
      </c>
      <c r="D2261" s="172" t="s">
        <v>288</v>
      </c>
      <c r="E2261" s="173" t="s">
        <v>2916</v>
      </c>
      <c r="F2261" s="174" t="s">
        <v>2917</v>
      </c>
      <c r="G2261" s="175" t="s">
        <v>2511</v>
      </c>
      <c r="H2261" s="176">
        <v>212.9</v>
      </c>
      <c r="I2261" s="177"/>
      <c r="J2261" s="178">
        <f>ROUND(I2261*H2261,2)</f>
        <v>0</v>
      </c>
      <c r="K2261" s="174" t="s">
        <v>927</v>
      </c>
      <c r="L2261" s="179"/>
      <c r="M2261" s="180" t="s">
        <v>34</v>
      </c>
      <c r="N2261" s="181" t="s">
        <v>49</v>
      </c>
      <c r="P2261" s="143">
        <f>O2261*H2261</f>
        <v>0</v>
      </c>
      <c r="Q2261" s="143">
        <v>1E-3</v>
      </c>
      <c r="R2261" s="143">
        <f>Q2261*H2261</f>
        <v>0.21290000000000001</v>
      </c>
      <c r="S2261" s="143">
        <v>0</v>
      </c>
      <c r="T2261" s="144">
        <f>S2261*H2261</f>
        <v>0</v>
      </c>
      <c r="AR2261" s="145" t="s">
        <v>381</v>
      </c>
      <c r="AT2261" s="145" t="s">
        <v>288</v>
      </c>
      <c r="AU2261" s="145" t="s">
        <v>89</v>
      </c>
      <c r="AY2261" s="19" t="s">
        <v>169</v>
      </c>
      <c r="BE2261" s="146">
        <f>IF(N2261="základní",J2261,0)</f>
        <v>0</v>
      </c>
      <c r="BF2261" s="146">
        <f>IF(N2261="snížená",J2261,0)</f>
        <v>0</v>
      </c>
      <c r="BG2261" s="146">
        <f>IF(N2261="zákl. přenesená",J2261,0)</f>
        <v>0</v>
      </c>
      <c r="BH2261" s="146">
        <f>IF(N2261="sníž. přenesená",J2261,0)</f>
        <v>0</v>
      </c>
      <c r="BI2261" s="146">
        <f>IF(N2261="nulová",J2261,0)</f>
        <v>0</v>
      </c>
      <c r="BJ2261" s="19" t="s">
        <v>83</v>
      </c>
      <c r="BK2261" s="146">
        <f>ROUND(I2261*H2261,2)</f>
        <v>0</v>
      </c>
      <c r="BL2261" s="19" t="s">
        <v>270</v>
      </c>
      <c r="BM2261" s="145" t="s">
        <v>2918</v>
      </c>
    </row>
    <row r="2262" spans="2:65" s="12" customFormat="1" ht="12">
      <c r="B2262" s="147"/>
      <c r="D2262" s="148" t="s">
        <v>179</v>
      </c>
      <c r="E2262" s="149" t="s">
        <v>34</v>
      </c>
      <c r="F2262" s="150" t="s">
        <v>2919</v>
      </c>
      <c r="H2262" s="149" t="s">
        <v>34</v>
      </c>
      <c r="I2262" s="151"/>
      <c r="L2262" s="147"/>
      <c r="M2262" s="152"/>
      <c r="T2262" s="153"/>
      <c r="AT2262" s="149" t="s">
        <v>179</v>
      </c>
      <c r="AU2262" s="149" t="s">
        <v>89</v>
      </c>
      <c r="AV2262" s="12" t="s">
        <v>83</v>
      </c>
      <c r="AW2262" s="12" t="s">
        <v>39</v>
      </c>
      <c r="AX2262" s="12" t="s">
        <v>78</v>
      </c>
      <c r="AY2262" s="149" t="s">
        <v>169</v>
      </c>
    </row>
    <row r="2263" spans="2:65" s="13" customFormat="1" ht="12">
      <c r="B2263" s="154"/>
      <c r="D2263" s="148" t="s">
        <v>179</v>
      </c>
      <c r="E2263" s="155" t="s">
        <v>34</v>
      </c>
      <c r="F2263" s="156" t="s">
        <v>2920</v>
      </c>
      <c r="H2263" s="157">
        <v>212.9</v>
      </c>
      <c r="I2263" s="158"/>
      <c r="L2263" s="154"/>
      <c r="M2263" s="159"/>
      <c r="T2263" s="160"/>
      <c r="AT2263" s="155" t="s">
        <v>179</v>
      </c>
      <c r="AU2263" s="155" t="s">
        <v>89</v>
      </c>
      <c r="AV2263" s="13" t="s">
        <v>89</v>
      </c>
      <c r="AW2263" s="13" t="s">
        <v>39</v>
      </c>
      <c r="AX2263" s="13" t="s">
        <v>83</v>
      </c>
      <c r="AY2263" s="155" t="s">
        <v>169</v>
      </c>
    </row>
    <row r="2264" spans="2:65" s="1" customFormat="1" ht="33" customHeight="1">
      <c r="B2264" s="35"/>
      <c r="C2264" s="134" t="s">
        <v>2921</v>
      </c>
      <c r="D2264" s="134" t="s">
        <v>172</v>
      </c>
      <c r="E2264" s="135" t="s">
        <v>2922</v>
      </c>
      <c r="F2264" s="136" t="s">
        <v>2923</v>
      </c>
      <c r="G2264" s="137" t="s">
        <v>175</v>
      </c>
      <c r="H2264" s="138">
        <v>46.145000000000003</v>
      </c>
      <c r="I2264" s="139"/>
      <c r="J2264" s="140">
        <f>ROUND(I2264*H2264,2)</f>
        <v>0</v>
      </c>
      <c r="K2264" s="136" t="s">
        <v>927</v>
      </c>
      <c r="L2264" s="35"/>
      <c r="M2264" s="141" t="s">
        <v>34</v>
      </c>
      <c r="N2264" s="142" t="s">
        <v>49</v>
      </c>
      <c r="P2264" s="143">
        <f>O2264*H2264</f>
        <v>0</v>
      </c>
      <c r="Q2264" s="143">
        <v>0</v>
      </c>
      <c r="R2264" s="143">
        <f>Q2264*H2264</f>
        <v>0</v>
      </c>
      <c r="S2264" s="143">
        <v>0</v>
      </c>
      <c r="T2264" s="144">
        <f>S2264*H2264</f>
        <v>0</v>
      </c>
      <c r="AR2264" s="145" t="s">
        <v>270</v>
      </c>
      <c r="AT2264" s="145" t="s">
        <v>172</v>
      </c>
      <c r="AU2264" s="145" t="s">
        <v>89</v>
      </c>
      <c r="AY2264" s="19" t="s">
        <v>169</v>
      </c>
      <c r="BE2264" s="146">
        <f>IF(N2264="základní",J2264,0)</f>
        <v>0</v>
      </c>
      <c r="BF2264" s="146">
        <f>IF(N2264="snížená",J2264,0)</f>
        <v>0</v>
      </c>
      <c r="BG2264" s="146">
        <f>IF(N2264="zákl. přenesená",J2264,0)</f>
        <v>0</v>
      </c>
      <c r="BH2264" s="146">
        <f>IF(N2264="sníž. přenesená",J2264,0)</f>
        <v>0</v>
      </c>
      <c r="BI2264" s="146">
        <f>IF(N2264="nulová",J2264,0)</f>
        <v>0</v>
      </c>
      <c r="BJ2264" s="19" t="s">
        <v>83</v>
      </c>
      <c r="BK2264" s="146">
        <f>ROUND(I2264*H2264,2)</f>
        <v>0</v>
      </c>
      <c r="BL2264" s="19" t="s">
        <v>270</v>
      </c>
      <c r="BM2264" s="145" t="s">
        <v>2924</v>
      </c>
    </row>
    <row r="2265" spans="2:65" s="13" customFormat="1" ht="12">
      <c r="B2265" s="154"/>
      <c r="D2265" s="148" t="s">
        <v>179</v>
      </c>
      <c r="E2265" s="155" t="s">
        <v>34</v>
      </c>
      <c r="F2265" s="156" t="s">
        <v>2878</v>
      </c>
      <c r="H2265" s="157">
        <v>5.3550000000000004</v>
      </c>
      <c r="I2265" s="158"/>
      <c r="L2265" s="154"/>
      <c r="M2265" s="159"/>
      <c r="T2265" s="160"/>
      <c r="AT2265" s="155" t="s">
        <v>179</v>
      </c>
      <c r="AU2265" s="155" t="s">
        <v>89</v>
      </c>
      <c r="AV2265" s="13" t="s">
        <v>89</v>
      </c>
      <c r="AW2265" s="13" t="s">
        <v>39</v>
      </c>
      <c r="AX2265" s="13" t="s">
        <v>78</v>
      </c>
      <c r="AY2265" s="155" t="s">
        <v>169</v>
      </c>
    </row>
    <row r="2266" spans="2:65" s="13" customFormat="1" ht="12">
      <c r="B2266" s="154"/>
      <c r="D2266" s="148" t="s">
        <v>179</v>
      </c>
      <c r="E2266" s="155" t="s">
        <v>34</v>
      </c>
      <c r="F2266" s="156" t="s">
        <v>2882</v>
      </c>
      <c r="H2266" s="157">
        <v>4.8</v>
      </c>
      <c r="I2266" s="158"/>
      <c r="L2266" s="154"/>
      <c r="M2266" s="159"/>
      <c r="T2266" s="160"/>
      <c r="AT2266" s="155" t="s">
        <v>179</v>
      </c>
      <c r="AU2266" s="155" t="s">
        <v>89</v>
      </c>
      <c r="AV2266" s="13" t="s">
        <v>89</v>
      </c>
      <c r="AW2266" s="13" t="s">
        <v>39</v>
      </c>
      <c r="AX2266" s="13" t="s">
        <v>78</v>
      </c>
      <c r="AY2266" s="155" t="s">
        <v>169</v>
      </c>
    </row>
    <row r="2267" spans="2:65" s="13" customFormat="1" ht="12">
      <c r="B2267" s="154"/>
      <c r="D2267" s="148" t="s">
        <v>179</v>
      </c>
      <c r="E2267" s="155" t="s">
        <v>34</v>
      </c>
      <c r="F2267" s="156" t="s">
        <v>2883</v>
      </c>
      <c r="H2267" s="157">
        <v>5</v>
      </c>
      <c r="I2267" s="158"/>
      <c r="L2267" s="154"/>
      <c r="M2267" s="159"/>
      <c r="T2267" s="160"/>
      <c r="AT2267" s="155" t="s">
        <v>179</v>
      </c>
      <c r="AU2267" s="155" t="s">
        <v>89</v>
      </c>
      <c r="AV2267" s="13" t="s">
        <v>89</v>
      </c>
      <c r="AW2267" s="13" t="s">
        <v>39</v>
      </c>
      <c r="AX2267" s="13" t="s">
        <v>78</v>
      </c>
      <c r="AY2267" s="155" t="s">
        <v>169</v>
      </c>
    </row>
    <row r="2268" spans="2:65" s="13" customFormat="1" ht="12">
      <c r="B2268" s="154"/>
      <c r="D2268" s="148" t="s">
        <v>179</v>
      </c>
      <c r="E2268" s="155" t="s">
        <v>34</v>
      </c>
      <c r="F2268" s="156" t="s">
        <v>2884</v>
      </c>
      <c r="H2268" s="157">
        <v>5</v>
      </c>
      <c r="I2268" s="158"/>
      <c r="L2268" s="154"/>
      <c r="M2268" s="159"/>
      <c r="T2268" s="160"/>
      <c r="AT2268" s="155" t="s">
        <v>179</v>
      </c>
      <c r="AU2268" s="155" t="s">
        <v>89</v>
      </c>
      <c r="AV2268" s="13" t="s">
        <v>89</v>
      </c>
      <c r="AW2268" s="13" t="s">
        <v>39</v>
      </c>
      <c r="AX2268" s="13" t="s">
        <v>78</v>
      </c>
      <c r="AY2268" s="155" t="s">
        <v>169</v>
      </c>
    </row>
    <row r="2269" spans="2:65" s="13" customFormat="1" ht="12">
      <c r="B2269" s="154"/>
      <c r="D2269" s="148" t="s">
        <v>179</v>
      </c>
      <c r="E2269" s="155" t="s">
        <v>34</v>
      </c>
      <c r="F2269" s="156" t="s">
        <v>2885</v>
      </c>
      <c r="H2269" s="157">
        <v>4.4000000000000004</v>
      </c>
      <c r="I2269" s="158"/>
      <c r="L2269" s="154"/>
      <c r="M2269" s="159"/>
      <c r="T2269" s="160"/>
      <c r="AT2269" s="155" t="s">
        <v>179</v>
      </c>
      <c r="AU2269" s="155" t="s">
        <v>89</v>
      </c>
      <c r="AV2269" s="13" t="s">
        <v>89</v>
      </c>
      <c r="AW2269" s="13" t="s">
        <v>39</v>
      </c>
      <c r="AX2269" s="13" t="s">
        <v>78</v>
      </c>
      <c r="AY2269" s="155" t="s">
        <v>169</v>
      </c>
    </row>
    <row r="2270" spans="2:65" s="13" customFormat="1" ht="12">
      <c r="B2270" s="154"/>
      <c r="D2270" s="148" t="s">
        <v>179</v>
      </c>
      <c r="E2270" s="155" t="s">
        <v>34</v>
      </c>
      <c r="F2270" s="156" t="s">
        <v>2886</v>
      </c>
      <c r="H2270" s="157">
        <v>2.31</v>
      </c>
      <c r="I2270" s="158"/>
      <c r="L2270" s="154"/>
      <c r="M2270" s="159"/>
      <c r="T2270" s="160"/>
      <c r="AT2270" s="155" t="s">
        <v>179</v>
      </c>
      <c r="AU2270" s="155" t="s">
        <v>89</v>
      </c>
      <c r="AV2270" s="13" t="s">
        <v>89</v>
      </c>
      <c r="AW2270" s="13" t="s">
        <v>39</v>
      </c>
      <c r="AX2270" s="13" t="s">
        <v>78</v>
      </c>
      <c r="AY2270" s="155" t="s">
        <v>169</v>
      </c>
    </row>
    <row r="2271" spans="2:65" s="13" customFormat="1" ht="12">
      <c r="B2271" s="154"/>
      <c r="D2271" s="148" t="s">
        <v>179</v>
      </c>
      <c r="E2271" s="155" t="s">
        <v>34</v>
      </c>
      <c r="F2271" s="156" t="s">
        <v>2888</v>
      </c>
      <c r="H2271" s="157">
        <v>3.6720000000000002</v>
      </c>
      <c r="I2271" s="158"/>
      <c r="L2271" s="154"/>
      <c r="M2271" s="159"/>
      <c r="T2271" s="160"/>
      <c r="AT2271" s="155" t="s">
        <v>179</v>
      </c>
      <c r="AU2271" s="155" t="s">
        <v>89</v>
      </c>
      <c r="AV2271" s="13" t="s">
        <v>89</v>
      </c>
      <c r="AW2271" s="13" t="s">
        <v>39</v>
      </c>
      <c r="AX2271" s="13" t="s">
        <v>78</v>
      </c>
      <c r="AY2271" s="155" t="s">
        <v>169</v>
      </c>
    </row>
    <row r="2272" spans="2:65" s="13" customFormat="1" ht="12">
      <c r="B2272" s="154"/>
      <c r="D2272" s="148" t="s">
        <v>179</v>
      </c>
      <c r="E2272" s="155" t="s">
        <v>34</v>
      </c>
      <c r="F2272" s="156" t="s">
        <v>2892</v>
      </c>
      <c r="H2272" s="157">
        <v>6.2270000000000003</v>
      </c>
      <c r="I2272" s="158"/>
      <c r="L2272" s="154"/>
      <c r="M2272" s="159"/>
      <c r="T2272" s="160"/>
      <c r="AT2272" s="155" t="s">
        <v>179</v>
      </c>
      <c r="AU2272" s="155" t="s">
        <v>89</v>
      </c>
      <c r="AV2272" s="13" t="s">
        <v>89</v>
      </c>
      <c r="AW2272" s="13" t="s">
        <v>39</v>
      </c>
      <c r="AX2272" s="13" t="s">
        <v>78</v>
      </c>
      <c r="AY2272" s="155" t="s">
        <v>169</v>
      </c>
    </row>
    <row r="2273" spans="2:65" s="13" customFormat="1" ht="12">
      <c r="B2273" s="154"/>
      <c r="D2273" s="148" t="s">
        <v>179</v>
      </c>
      <c r="E2273" s="155" t="s">
        <v>34</v>
      </c>
      <c r="F2273" s="156" t="s">
        <v>2893</v>
      </c>
      <c r="H2273" s="157">
        <v>9.3810000000000002</v>
      </c>
      <c r="I2273" s="158"/>
      <c r="L2273" s="154"/>
      <c r="M2273" s="159"/>
      <c r="T2273" s="160"/>
      <c r="AT2273" s="155" t="s">
        <v>179</v>
      </c>
      <c r="AU2273" s="155" t="s">
        <v>89</v>
      </c>
      <c r="AV2273" s="13" t="s">
        <v>89</v>
      </c>
      <c r="AW2273" s="13" t="s">
        <v>39</v>
      </c>
      <c r="AX2273" s="13" t="s">
        <v>78</v>
      </c>
      <c r="AY2273" s="155" t="s">
        <v>169</v>
      </c>
    </row>
    <row r="2274" spans="2:65" s="14" customFormat="1" ht="12">
      <c r="B2274" s="161"/>
      <c r="D2274" s="148" t="s">
        <v>179</v>
      </c>
      <c r="E2274" s="162" t="s">
        <v>34</v>
      </c>
      <c r="F2274" s="163" t="s">
        <v>195</v>
      </c>
      <c r="H2274" s="164">
        <v>46.144999999999996</v>
      </c>
      <c r="I2274" s="165"/>
      <c r="L2274" s="161"/>
      <c r="M2274" s="166"/>
      <c r="T2274" s="167"/>
      <c r="AT2274" s="162" t="s">
        <v>179</v>
      </c>
      <c r="AU2274" s="162" t="s">
        <v>89</v>
      </c>
      <c r="AV2274" s="14" t="s">
        <v>177</v>
      </c>
      <c r="AW2274" s="14" t="s">
        <v>39</v>
      </c>
      <c r="AX2274" s="14" t="s">
        <v>83</v>
      </c>
      <c r="AY2274" s="162" t="s">
        <v>169</v>
      </c>
    </row>
    <row r="2275" spans="2:65" s="1" customFormat="1" ht="24.25" customHeight="1">
      <c r="B2275" s="35"/>
      <c r="C2275" s="134" t="s">
        <v>2925</v>
      </c>
      <c r="D2275" s="134" t="s">
        <v>172</v>
      </c>
      <c r="E2275" s="135" t="s">
        <v>2926</v>
      </c>
      <c r="F2275" s="136" t="s">
        <v>2927</v>
      </c>
      <c r="G2275" s="137" t="s">
        <v>175</v>
      </c>
      <c r="H2275" s="138">
        <v>4.5220000000000002</v>
      </c>
      <c r="I2275" s="139"/>
      <c r="J2275" s="140">
        <f>ROUND(I2275*H2275,2)</f>
        <v>0</v>
      </c>
      <c r="K2275" s="136" t="s">
        <v>204</v>
      </c>
      <c r="L2275" s="35"/>
      <c r="M2275" s="141" t="s">
        <v>34</v>
      </c>
      <c r="N2275" s="142" t="s">
        <v>49</v>
      </c>
      <c r="P2275" s="143">
        <f>O2275*H2275</f>
        <v>0</v>
      </c>
      <c r="Q2275" s="143">
        <v>5.1999999999999995E-4</v>
      </c>
      <c r="R2275" s="143">
        <f>Q2275*H2275</f>
        <v>2.3514399999999998E-3</v>
      </c>
      <c r="S2275" s="143">
        <v>0</v>
      </c>
      <c r="T2275" s="144">
        <f>S2275*H2275</f>
        <v>0</v>
      </c>
      <c r="AR2275" s="145" t="s">
        <v>270</v>
      </c>
      <c r="AT2275" s="145" t="s">
        <v>172</v>
      </c>
      <c r="AU2275" s="145" t="s">
        <v>89</v>
      </c>
      <c r="AY2275" s="19" t="s">
        <v>169</v>
      </c>
      <c r="BE2275" s="146">
        <f>IF(N2275="základní",J2275,0)</f>
        <v>0</v>
      </c>
      <c r="BF2275" s="146">
        <f>IF(N2275="snížená",J2275,0)</f>
        <v>0</v>
      </c>
      <c r="BG2275" s="146">
        <f>IF(N2275="zákl. přenesená",J2275,0)</f>
        <v>0</v>
      </c>
      <c r="BH2275" s="146">
        <f>IF(N2275="sníž. přenesená",J2275,0)</f>
        <v>0</v>
      </c>
      <c r="BI2275" s="146">
        <f>IF(N2275="nulová",J2275,0)</f>
        <v>0</v>
      </c>
      <c r="BJ2275" s="19" t="s">
        <v>83</v>
      </c>
      <c r="BK2275" s="146">
        <f>ROUND(I2275*H2275,2)</f>
        <v>0</v>
      </c>
      <c r="BL2275" s="19" t="s">
        <v>270</v>
      </c>
      <c r="BM2275" s="145" t="s">
        <v>2928</v>
      </c>
    </row>
    <row r="2276" spans="2:65" s="1" customFormat="1" ht="11">
      <c r="B2276" s="35"/>
      <c r="D2276" s="168" t="s">
        <v>206</v>
      </c>
      <c r="F2276" s="169" t="s">
        <v>2929</v>
      </c>
      <c r="I2276" s="170"/>
      <c r="L2276" s="35"/>
      <c r="M2276" s="171"/>
      <c r="T2276" s="56"/>
      <c r="AT2276" s="19" t="s">
        <v>206</v>
      </c>
      <c r="AU2276" s="19" t="s">
        <v>89</v>
      </c>
    </row>
    <row r="2277" spans="2:65" s="12" customFormat="1" ht="12">
      <c r="B2277" s="147"/>
      <c r="D2277" s="148" t="s">
        <v>179</v>
      </c>
      <c r="E2277" s="149" t="s">
        <v>34</v>
      </c>
      <c r="F2277" s="150" t="s">
        <v>2930</v>
      </c>
      <c r="H2277" s="149" t="s">
        <v>34</v>
      </c>
      <c r="I2277" s="151"/>
      <c r="L2277" s="147"/>
      <c r="M2277" s="152"/>
      <c r="T2277" s="153"/>
      <c r="AT2277" s="149" t="s">
        <v>179</v>
      </c>
      <c r="AU2277" s="149" t="s">
        <v>89</v>
      </c>
      <c r="AV2277" s="12" t="s">
        <v>83</v>
      </c>
      <c r="AW2277" s="12" t="s">
        <v>39</v>
      </c>
      <c r="AX2277" s="12" t="s">
        <v>78</v>
      </c>
      <c r="AY2277" s="149" t="s">
        <v>169</v>
      </c>
    </row>
    <row r="2278" spans="2:65" s="13" customFormat="1" ht="12">
      <c r="B2278" s="154"/>
      <c r="D2278" s="148" t="s">
        <v>179</v>
      </c>
      <c r="E2278" s="155" t="s">
        <v>34</v>
      </c>
      <c r="F2278" s="156" t="s">
        <v>2931</v>
      </c>
      <c r="H2278" s="157">
        <v>4.5220000000000002</v>
      </c>
      <c r="I2278" s="158"/>
      <c r="L2278" s="154"/>
      <c r="M2278" s="159"/>
      <c r="T2278" s="160"/>
      <c r="AT2278" s="155" t="s">
        <v>179</v>
      </c>
      <c r="AU2278" s="155" t="s">
        <v>89</v>
      </c>
      <c r="AV2278" s="13" t="s">
        <v>89</v>
      </c>
      <c r="AW2278" s="13" t="s">
        <v>39</v>
      </c>
      <c r="AX2278" s="13" t="s">
        <v>83</v>
      </c>
      <c r="AY2278" s="155" t="s">
        <v>169</v>
      </c>
    </row>
    <row r="2279" spans="2:65" s="1" customFormat="1" ht="16.5" customHeight="1">
      <c r="B2279" s="35"/>
      <c r="C2279" s="172" t="s">
        <v>2932</v>
      </c>
      <c r="D2279" s="172" t="s">
        <v>288</v>
      </c>
      <c r="E2279" s="173" t="s">
        <v>2933</v>
      </c>
      <c r="F2279" s="174" t="s">
        <v>2934</v>
      </c>
      <c r="G2279" s="175" t="s">
        <v>620</v>
      </c>
      <c r="H2279" s="176">
        <v>16</v>
      </c>
      <c r="I2279" s="177"/>
      <c r="J2279" s="178">
        <f>ROUND(I2279*H2279,2)</f>
        <v>0</v>
      </c>
      <c r="K2279" s="174" t="s">
        <v>621</v>
      </c>
      <c r="L2279" s="179"/>
      <c r="M2279" s="180" t="s">
        <v>34</v>
      </c>
      <c r="N2279" s="181" t="s">
        <v>49</v>
      </c>
      <c r="P2279" s="143">
        <f>O2279*H2279</f>
        <v>0</v>
      </c>
      <c r="Q2279" s="143">
        <v>0</v>
      </c>
      <c r="R2279" s="143">
        <f>Q2279*H2279</f>
        <v>0</v>
      </c>
      <c r="S2279" s="143">
        <v>0</v>
      </c>
      <c r="T2279" s="144">
        <f>S2279*H2279</f>
        <v>0</v>
      </c>
      <c r="AR2279" s="145" t="s">
        <v>381</v>
      </c>
      <c r="AT2279" s="145" t="s">
        <v>288</v>
      </c>
      <c r="AU2279" s="145" t="s">
        <v>89</v>
      </c>
      <c r="AY2279" s="19" t="s">
        <v>169</v>
      </c>
      <c r="BE2279" s="146">
        <f>IF(N2279="základní",J2279,0)</f>
        <v>0</v>
      </c>
      <c r="BF2279" s="146">
        <f>IF(N2279="snížená",J2279,0)</f>
        <v>0</v>
      </c>
      <c r="BG2279" s="146">
        <f>IF(N2279="zákl. přenesená",J2279,0)</f>
        <v>0</v>
      </c>
      <c r="BH2279" s="146">
        <f>IF(N2279="sníž. přenesená",J2279,0)</f>
        <v>0</v>
      </c>
      <c r="BI2279" s="146">
        <f>IF(N2279="nulová",J2279,0)</f>
        <v>0</v>
      </c>
      <c r="BJ2279" s="19" t="s">
        <v>83</v>
      </c>
      <c r="BK2279" s="146">
        <f>ROUND(I2279*H2279,2)</f>
        <v>0</v>
      </c>
      <c r="BL2279" s="19" t="s">
        <v>270</v>
      </c>
      <c r="BM2279" s="145" t="s">
        <v>2935</v>
      </c>
    </row>
    <row r="2280" spans="2:65" s="1" customFormat="1" ht="24.25" customHeight="1">
      <c r="B2280" s="35"/>
      <c r="C2280" s="134" t="s">
        <v>2936</v>
      </c>
      <c r="D2280" s="134" t="s">
        <v>172</v>
      </c>
      <c r="E2280" s="135" t="s">
        <v>2937</v>
      </c>
      <c r="F2280" s="136" t="s">
        <v>2938</v>
      </c>
      <c r="G2280" s="137" t="s">
        <v>434</v>
      </c>
      <c r="H2280" s="138">
        <v>148.26499999999999</v>
      </c>
      <c r="I2280" s="139"/>
      <c r="J2280" s="140">
        <f>ROUND(I2280*H2280,2)</f>
        <v>0</v>
      </c>
      <c r="K2280" s="136" t="s">
        <v>927</v>
      </c>
      <c r="L2280" s="35"/>
      <c r="M2280" s="141" t="s">
        <v>34</v>
      </c>
      <c r="N2280" s="142" t="s">
        <v>49</v>
      </c>
      <c r="P2280" s="143">
        <f>O2280*H2280</f>
        <v>0</v>
      </c>
      <c r="Q2280" s="143">
        <v>5.0000000000000001E-4</v>
      </c>
      <c r="R2280" s="143">
        <f>Q2280*H2280</f>
        <v>7.413249999999999E-2</v>
      </c>
      <c r="S2280" s="143">
        <v>0</v>
      </c>
      <c r="T2280" s="144">
        <f>S2280*H2280</f>
        <v>0</v>
      </c>
      <c r="AR2280" s="145" t="s">
        <v>270</v>
      </c>
      <c r="AT2280" s="145" t="s">
        <v>172</v>
      </c>
      <c r="AU2280" s="145" t="s">
        <v>89</v>
      </c>
      <c r="AY2280" s="19" t="s">
        <v>169</v>
      </c>
      <c r="BE2280" s="146">
        <f>IF(N2280="základní",J2280,0)</f>
        <v>0</v>
      </c>
      <c r="BF2280" s="146">
        <f>IF(N2280="snížená",J2280,0)</f>
        <v>0</v>
      </c>
      <c r="BG2280" s="146">
        <f>IF(N2280="zákl. přenesená",J2280,0)</f>
        <v>0</v>
      </c>
      <c r="BH2280" s="146">
        <f>IF(N2280="sníž. přenesená",J2280,0)</f>
        <v>0</v>
      </c>
      <c r="BI2280" s="146">
        <f>IF(N2280="nulová",J2280,0)</f>
        <v>0</v>
      </c>
      <c r="BJ2280" s="19" t="s">
        <v>83</v>
      </c>
      <c r="BK2280" s="146">
        <f>ROUND(I2280*H2280,2)</f>
        <v>0</v>
      </c>
      <c r="BL2280" s="19" t="s">
        <v>270</v>
      </c>
      <c r="BM2280" s="145" t="s">
        <v>2939</v>
      </c>
    </row>
    <row r="2281" spans="2:65" s="12" customFormat="1" ht="12">
      <c r="B2281" s="147"/>
      <c r="D2281" s="148" t="s">
        <v>179</v>
      </c>
      <c r="E2281" s="149" t="s">
        <v>34</v>
      </c>
      <c r="F2281" s="150" t="s">
        <v>2877</v>
      </c>
      <c r="H2281" s="149" t="s">
        <v>34</v>
      </c>
      <c r="I2281" s="151"/>
      <c r="L2281" s="147"/>
      <c r="M2281" s="152"/>
      <c r="T2281" s="153"/>
      <c r="AT2281" s="149" t="s">
        <v>179</v>
      </c>
      <c r="AU2281" s="149" t="s">
        <v>89</v>
      </c>
      <c r="AV2281" s="12" t="s">
        <v>83</v>
      </c>
      <c r="AW2281" s="12" t="s">
        <v>39</v>
      </c>
      <c r="AX2281" s="12" t="s">
        <v>78</v>
      </c>
      <c r="AY2281" s="149" t="s">
        <v>169</v>
      </c>
    </row>
    <row r="2282" spans="2:65" s="13" customFormat="1" ht="12">
      <c r="B2282" s="154"/>
      <c r="D2282" s="148" t="s">
        <v>179</v>
      </c>
      <c r="E2282" s="155" t="s">
        <v>34</v>
      </c>
      <c r="F2282" s="156" t="s">
        <v>2878</v>
      </c>
      <c r="H2282" s="157">
        <v>5.3550000000000004</v>
      </c>
      <c r="I2282" s="158"/>
      <c r="L2282" s="154"/>
      <c r="M2282" s="159"/>
      <c r="T2282" s="160"/>
      <c r="AT2282" s="155" t="s">
        <v>179</v>
      </c>
      <c r="AU2282" s="155" t="s">
        <v>89</v>
      </c>
      <c r="AV2282" s="13" t="s">
        <v>89</v>
      </c>
      <c r="AW2282" s="13" t="s">
        <v>39</v>
      </c>
      <c r="AX2282" s="13" t="s">
        <v>78</v>
      </c>
      <c r="AY2282" s="155" t="s">
        <v>169</v>
      </c>
    </row>
    <row r="2283" spans="2:65" s="13" customFormat="1" ht="12">
      <c r="B2283" s="154"/>
      <c r="D2283" s="148" t="s">
        <v>179</v>
      </c>
      <c r="E2283" s="155" t="s">
        <v>34</v>
      </c>
      <c r="F2283" s="156" t="s">
        <v>2940</v>
      </c>
      <c r="H2283" s="157">
        <v>29.03</v>
      </c>
      <c r="I2283" s="158"/>
      <c r="L2283" s="154"/>
      <c r="M2283" s="159"/>
      <c r="T2283" s="160"/>
      <c r="AT2283" s="155" t="s">
        <v>179</v>
      </c>
      <c r="AU2283" s="155" t="s">
        <v>89</v>
      </c>
      <c r="AV2283" s="13" t="s">
        <v>89</v>
      </c>
      <c r="AW2283" s="13" t="s">
        <v>39</v>
      </c>
      <c r="AX2283" s="13" t="s">
        <v>78</v>
      </c>
      <c r="AY2283" s="155" t="s">
        <v>169</v>
      </c>
    </row>
    <row r="2284" spans="2:65" s="13" customFormat="1" ht="12">
      <c r="B2284" s="154"/>
      <c r="D2284" s="148" t="s">
        <v>179</v>
      </c>
      <c r="E2284" s="155" t="s">
        <v>34</v>
      </c>
      <c r="F2284" s="156" t="s">
        <v>2941</v>
      </c>
      <c r="H2284" s="157">
        <v>15</v>
      </c>
      <c r="I2284" s="158"/>
      <c r="L2284" s="154"/>
      <c r="M2284" s="159"/>
      <c r="T2284" s="160"/>
      <c r="AT2284" s="155" t="s">
        <v>179</v>
      </c>
      <c r="AU2284" s="155" t="s">
        <v>89</v>
      </c>
      <c r="AV2284" s="13" t="s">
        <v>89</v>
      </c>
      <c r="AW2284" s="13" t="s">
        <v>39</v>
      </c>
      <c r="AX2284" s="13" t="s">
        <v>78</v>
      </c>
      <c r="AY2284" s="155" t="s">
        <v>169</v>
      </c>
    </row>
    <row r="2285" spans="2:65" s="13" customFormat="1" ht="12">
      <c r="B2285" s="154"/>
      <c r="D2285" s="148" t="s">
        <v>179</v>
      </c>
      <c r="E2285" s="155" t="s">
        <v>34</v>
      </c>
      <c r="F2285" s="156" t="s">
        <v>2942</v>
      </c>
      <c r="H2285" s="157">
        <v>6.04</v>
      </c>
      <c r="I2285" s="158"/>
      <c r="L2285" s="154"/>
      <c r="M2285" s="159"/>
      <c r="T2285" s="160"/>
      <c r="AT2285" s="155" t="s">
        <v>179</v>
      </c>
      <c r="AU2285" s="155" t="s">
        <v>89</v>
      </c>
      <c r="AV2285" s="13" t="s">
        <v>89</v>
      </c>
      <c r="AW2285" s="13" t="s">
        <v>39</v>
      </c>
      <c r="AX2285" s="13" t="s">
        <v>78</v>
      </c>
      <c r="AY2285" s="155" t="s">
        <v>169</v>
      </c>
    </row>
    <row r="2286" spans="2:65" s="13" customFormat="1" ht="12">
      <c r="B2286" s="154"/>
      <c r="D2286" s="148" t="s">
        <v>179</v>
      </c>
      <c r="E2286" s="155" t="s">
        <v>34</v>
      </c>
      <c r="F2286" s="156" t="s">
        <v>2882</v>
      </c>
      <c r="H2286" s="157">
        <v>4.8</v>
      </c>
      <c r="I2286" s="158"/>
      <c r="L2286" s="154"/>
      <c r="M2286" s="159"/>
      <c r="T2286" s="160"/>
      <c r="AT2286" s="155" t="s">
        <v>179</v>
      </c>
      <c r="AU2286" s="155" t="s">
        <v>89</v>
      </c>
      <c r="AV2286" s="13" t="s">
        <v>89</v>
      </c>
      <c r="AW2286" s="13" t="s">
        <v>39</v>
      </c>
      <c r="AX2286" s="13" t="s">
        <v>78</v>
      </c>
      <c r="AY2286" s="155" t="s">
        <v>169</v>
      </c>
    </row>
    <row r="2287" spans="2:65" s="12" customFormat="1" ht="12">
      <c r="B2287" s="147"/>
      <c r="D2287" s="148" t="s">
        <v>179</v>
      </c>
      <c r="E2287" s="149" t="s">
        <v>34</v>
      </c>
      <c r="F2287" s="150" t="s">
        <v>538</v>
      </c>
      <c r="H2287" s="149" t="s">
        <v>34</v>
      </c>
      <c r="I2287" s="151"/>
      <c r="L2287" s="147"/>
      <c r="M2287" s="152"/>
      <c r="T2287" s="153"/>
      <c r="AT2287" s="149" t="s">
        <v>179</v>
      </c>
      <c r="AU2287" s="149" t="s">
        <v>89</v>
      </c>
      <c r="AV2287" s="12" t="s">
        <v>83</v>
      </c>
      <c r="AW2287" s="12" t="s">
        <v>39</v>
      </c>
      <c r="AX2287" s="12" t="s">
        <v>78</v>
      </c>
      <c r="AY2287" s="149" t="s">
        <v>169</v>
      </c>
    </row>
    <row r="2288" spans="2:65" s="13" customFormat="1" ht="12">
      <c r="B2288" s="154"/>
      <c r="D2288" s="148" t="s">
        <v>179</v>
      </c>
      <c r="E2288" s="155" t="s">
        <v>34</v>
      </c>
      <c r="F2288" s="156" t="s">
        <v>2883</v>
      </c>
      <c r="H2288" s="157">
        <v>5</v>
      </c>
      <c r="I2288" s="158"/>
      <c r="L2288" s="154"/>
      <c r="M2288" s="159"/>
      <c r="T2288" s="160"/>
      <c r="AT2288" s="155" t="s">
        <v>179</v>
      </c>
      <c r="AU2288" s="155" t="s">
        <v>89</v>
      </c>
      <c r="AV2288" s="13" t="s">
        <v>89</v>
      </c>
      <c r="AW2288" s="13" t="s">
        <v>39</v>
      </c>
      <c r="AX2288" s="13" t="s">
        <v>78</v>
      </c>
      <c r="AY2288" s="155" t="s">
        <v>169</v>
      </c>
    </row>
    <row r="2289" spans="2:65" s="13" customFormat="1" ht="12">
      <c r="B2289" s="154"/>
      <c r="D2289" s="148" t="s">
        <v>179</v>
      </c>
      <c r="E2289" s="155" t="s">
        <v>34</v>
      </c>
      <c r="F2289" s="156" t="s">
        <v>2884</v>
      </c>
      <c r="H2289" s="157">
        <v>5</v>
      </c>
      <c r="I2289" s="158"/>
      <c r="L2289" s="154"/>
      <c r="M2289" s="159"/>
      <c r="T2289" s="160"/>
      <c r="AT2289" s="155" t="s">
        <v>179</v>
      </c>
      <c r="AU2289" s="155" t="s">
        <v>89</v>
      </c>
      <c r="AV2289" s="13" t="s">
        <v>89</v>
      </c>
      <c r="AW2289" s="13" t="s">
        <v>39</v>
      </c>
      <c r="AX2289" s="13" t="s">
        <v>78</v>
      </c>
      <c r="AY2289" s="155" t="s">
        <v>169</v>
      </c>
    </row>
    <row r="2290" spans="2:65" s="12" customFormat="1" ht="12">
      <c r="B2290" s="147"/>
      <c r="D2290" s="148" t="s">
        <v>179</v>
      </c>
      <c r="E2290" s="149" t="s">
        <v>34</v>
      </c>
      <c r="F2290" s="150" t="s">
        <v>678</v>
      </c>
      <c r="H2290" s="149" t="s">
        <v>34</v>
      </c>
      <c r="I2290" s="151"/>
      <c r="L2290" s="147"/>
      <c r="M2290" s="152"/>
      <c r="T2290" s="153"/>
      <c r="AT2290" s="149" t="s">
        <v>179</v>
      </c>
      <c r="AU2290" s="149" t="s">
        <v>89</v>
      </c>
      <c r="AV2290" s="12" t="s">
        <v>83</v>
      </c>
      <c r="AW2290" s="12" t="s">
        <v>39</v>
      </c>
      <c r="AX2290" s="12" t="s">
        <v>78</v>
      </c>
      <c r="AY2290" s="149" t="s">
        <v>169</v>
      </c>
    </row>
    <row r="2291" spans="2:65" s="13" customFormat="1" ht="12">
      <c r="B2291" s="154"/>
      <c r="D2291" s="148" t="s">
        <v>179</v>
      </c>
      <c r="E2291" s="155" t="s">
        <v>34</v>
      </c>
      <c r="F2291" s="156" t="s">
        <v>2885</v>
      </c>
      <c r="H2291" s="157">
        <v>4.4000000000000004</v>
      </c>
      <c r="I2291" s="158"/>
      <c r="L2291" s="154"/>
      <c r="M2291" s="159"/>
      <c r="T2291" s="160"/>
      <c r="AT2291" s="155" t="s">
        <v>179</v>
      </c>
      <c r="AU2291" s="155" t="s">
        <v>89</v>
      </c>
      <c r="AV2291" s="13" t="s">
        <v>89</v>
      </c>
      <c r="AW2291" s="13" t="s">
        <v>39</v>
      </c>
      <c r="AX2291" s="13" t="s">
        <v>78</v>
      </c>
      <c r="AY2291" s="155" t="s">
        <v>169</v>
      </c>
    </row>
    <row r="2292" spans="2:65" s="13" customFormat="1" ht="12">
      <c r="B2292" s="154"/>
      <c r="D2292" s="148" t="s">
        <v>179</v>
      </c>
      <c r="E2292" s="155" t="s">
        <v>34</v>
      </c>
      <c r="F2292" s="156" t="s">
        <v>2886</v>
      </c>
      <c r="H2292" s="157">
        <v>2.31</v>
      </c>
      <c r="I2292" s="158"/>
      <c r="L2292" s="154"/>
      <c r="M2292" s="159"/>
      <c r="T2292" s="160"/>
      <c r="AT2292" s="155" t="s">
        <v>179</v>
      </c>
      <c r="AU2292" s="155" t="s">
        <v>89</v>
      </c>
      <c r="AV2292" s="13" t="s">
        <v>89</v>
      </c>
      <c r="AW2292" s="13" t="s">
        <v>39</v>
      </c>
      <c r="AX2292" s="13" t="s">
        <v>78</v>
      </c>
      <c r="AY2292" s="155" t="s">
        <v>169</v>
      </c>
    </row>
    <row r="2293" spans="2:65" s="13" customFormat="1" ht="12">
      <c r="B2293" s="154"/>
      <c r="D2293" s="148" t="s">
        <v>179</v>
      </c>
      <c r="E2293" s="155" t="s">
        <v>34</v>
      </c>
      <c r="F2293" s="156" t="s">
        <v>2943</v>
      </c>
      <c r="H2293" s="157">
        <v>19.600000000000001</v>
      </c>
      <c r="I2293" s="158"/>
      <c r="L2293" s="154"/>
      <c r="M2293" s="159"/>
      <c r="T2293" s="160"/>
      <c r="AT2293" s="155" t="s">
        <v>179</v>
      </c>
      <c r="AU2293" s="155" t="s">
        <v>89</v>
      </c>
      <c r="AV2293" s="13" t="s">
        <v>89</v>
      </c>
      <c r="AW2293" s="13" t="s">
        <v>39</v>
      </c>
      <c r="AX2293" s="13" t="s">
        <v>78</v>
      </c>
      <c r="AY2293" s="155" t="s">
        <v>169</v>
      </c>
    </row>
    <row r="2294" spans="2:65" s="13" customFormat="1" ht="12">
      <c r="B2294" s="154"/>
      <c r="D2294" s="148" t="s">
        <v>179</v>
      </c>
      <c r="E2294" s="155" t="s">
        <v>34</v>
      </c>
      <c r="F2294" s="156" t="s">
        <v>2944</v>
      </c>
      <c r="H2294" s="157">
        <v>2.4</v>
      </c>
      <c r="I2294" s="158"/>
      <c r="L2294" s="154"/>
      <c r="M2294" s="159"/>
      <c r="T2294" s="160"/>
      <c r="AT2294" s="155" t="s">
        <v>179</v>
      </c>
      <c r="AU2294" s="155" t="s">
        <v>89</v>
      </c>
      <c r="AV2294" s="13" t="s">
        <v>89</v>
      </c>
      <c r="AW2294" s="13" t="s">
        <v>39</v>
      </c>
      <c r="AX2294" s="13" t="s">
        <v>78</v>
      </c>
      <c r="AY2294" s="155" t="s">
        <v>169</v>
      </c>
    </row>
    <row r="2295" spans="2:65" s="13" customFormat="1" ht="12">
      <c r="B2295" s="154"/>
      <c r="D2295" s="148" t="s">
        <v>179</v>
      </c>
      <c r="E2295" s="155" t="s">
        <v>34</v>
      </c>
      <c r="F2295" s="156" t="s">
        <v>2945</v>
      </c>
      <c r="H2295" s="157">
        <v>26.1</v>
      </c>
      <c r="I2295" s="158"/>
      <c r="L2295" s="154"/>
      <c r="M2295" s="159"/>
      <c r="T2295" s="160"/>
      <c r="AT2295" s="155" t="s">
        <v>179</v>
      </c>
      <c r="AU2295" s="155" t="s">
        <v>89</v>
      </c>
      <c r="AV2295" s="13" t="s">
        <v>89</v>
      </c>
      <c r="AW2295" s="13" t="s">
        <v>39</v>
      </c>
      <c r="AX2295" s="13" t="s">
        <v>78</v>
      </c>
      <c r="AY2295" s="155" t="s">
        <v>169</v>
      </c>
    </row>
    <row r="2296" spans="2:65" s="13" customFormat="1" ht="12">
      <c r="B2296" s="154"/>
      <c r="D2296" s="148" t="s">
        <v>179</v>
      </c>
      <c r="E2296" s="155" t="s">
        <v>34</v>
      </c>
      <c r="F2296" s="156" t="s">
        <v>2946</v>
      </c>
      <c r="H2296" s="157">
        <v>7.3</v>
      </c>
      <c r="I2296" s="158"/>
      <c r="L2296" s="154"/>
      <c r="M2296" s="159"/>
      <c r="T2296" s="160"/>
      <c r="AT2296" s="155" t="s">
        <v>179</v>
      </c>
      <c r="AU2296" s="155" t="s">
        <v>89</v>
      </c>
      <c r="AV2296" s="13" t="s">
        <v>89</v>
      </c>
      <c r="AW2296" s="13" t="s">
        <v>39</v>
      </c>
      <c r="AX2296" s="13" t="s">
        <v>78</v>
      </c>
      <c r="AY2296" s="155" t="s">
        <v>169</v>
      </c>
    </row>
    <row r="2297" spans="2:65" s="13" customFormat="1" ht="12">
      <c r="B2297" s="154"/>
      <c r="D2297" s="148" t="s">
        <v>179</v>
      </c>
      <c r="E2297" s="155" t="s">
        <v>34</v>
      </c>
      <c r="F2297" s="156" t="s">
        <v>2947</v>
      </c>
      <c r="H2297" s="157">
        <v>6.55</v>
      </c>
      <c r="I2297" s="158"/>
      <c r="L2297" s="154"/>
      <c r="M2297" s="159"/>
      <c r="T2297" s="160"/>
      <c r="AT2297" s="155" t="s">
        <v>179</v>
      </c>
      <c r="AU2297" s="155" t="s">
        <v>89</v>
      </c>
      <c r="AV2297" s="13" t="s">
        <v>89</v>
      </c>
      <c r="AW2297" s="13" t="s">
        <v>39</v>
      </c>
      <c r="AX2297" s="13" t="s">
        <v>78</v>
      </c>
      <c r="AY2297" s="155" t="s">
        <v>169</v>
      </c>
    </row>
    <row r="2298" spans="2:65" s="13" customFormat="1" ht="12">
      <c r="B2298" s="154"/>
      <c r="D2298" s="148" t="s">
        <v>179</v>
      </c>
      <c r="E2298" s="155" t="s">
        <v>34</v>
      </c>
      <c r="F2298" s="156" t="s">
        <v>2948</v>
      </c>
      <c r="H2298" s="157">
        <v>4</v>
      </c>
      <c r="I2298" s="158"/>
      <c r="L2298" s="154"/>
      <c r="M2298" s="159"/>
      <c r="T2298" s="160"/>
      <c r="AT2298" s="155" t="s">
        <v>179</v>
      </c>
      <c r="AU2298" s="155" t="s">
        <v>89</v>
      </c>
      <c r="AV2298" s="13" t="s">
        <v>89</v>
      </c>
      <c r="AW2298" s="13" t="s">
        <v>39</v>
      </c>
      <c r="AX2298" s="13" t="s">
        <v>78</v>
      </c>
      <c r="AY2298" s="155" t="s">
        <v>169</v>
      </c>
    </row>
    <row r="2299" spans="2:65" s="13" customFormat="1" ht="12">
      <c r="B2299" s="154"/>
      <c r="D2299" s="148" t="s">
        <v>179</v>
      </c>
      <c r="E2299" s="155" t="s">
        <v>34</v>
      </c>
      <c r="F2299" s="156" t="s">
        <v>2949</v>
      </c>
      <c r="H2299" s="157">
        <v>5.38</v>
      </c>
      <c r="I2299" s="158"/>
      <c r="L2299" s="154"/>
      <c r="M2299" s="159"/>
      <c r="T2299" s="160"/>
      <c r="AT2299" s="155" t="s">
        <v>179</v>
      </c>
      <c r="AU2299" s="155" t="s">
        <v>89</v>
      </c>
      <c r="AV2299" s="13" t="s">
        <v>89</v>
      </c>
      <c r="AW2299" s="13" t="s">
        <v>39</v>
      </c>
      <c r="AX2299" s="13" t="s">
        <v>78</v>
      </c>
      <c r="AY2299" s="155" t="s">
        <v>169</v>
      </c>
    </row>
    <row r="2300" spans="2:65" s="14" customFormat="1" ht="12">
      <c r="B2300" s="161"/>
      <c r="D2300" s="148" t="s">
        <v>179</v>
      </c>
      <c r="E2300" s="162" t="s">
        <v>34</v>
      </c>
      <c r="F2300" s="163" t="s">
        <v>195</v>
      </c>
      <c r="H2300" s="164">
        <v>148.26500000000001</v>
      </c>
      <c r="I2300" s="165"/>
      <c r="L2300" s="161"/>
      <c r="M2300" s="166"/>
      <c r="T2300" s="167"/>
      <c r="AT2300" s="162" t="s">
        <v>179</v>
      </c>
      <c r="AU2300" s="162" t="s">
        <v>89</v>
      </c>
      <c r="AV2300" s="14" t="s">
        <v>177</v>
      </c>
      <c r="AW2300" s="14" t="s">
        <v>39</v>
      </c>
      <c r="AX2300" s="14" t="s">
        <v>83</v>
      </c>
      <c r="AY2300" s="162" t="s">
        <v>169</v>
      </c>
    </row>
    <row r="2301" spans="2:65" s="1" customFormat="1" ht="16.5" customHeight="1">
      <c r="B2301" s="35"/>
      <c r="C2301" s="172" t="s">
        <v>2950</v>
      </c>
      <c r="D2301" s="172" t="s">
        <v>288</v>
      </c>
      <c r="E2301" s="173" t="s">
        <v>2951</v>
      </c>
      <c r="F2301" s="174" t="s">
        <v>2952</v>
      </c>
      <c r="G2301" s="175" t="s">
        <v>434</v>
      </c>
      <c r="H2301" s="176">
        <v>163.13</v>
      </c>
      <c r="I2301" s="177"/>
      <c r="J2301" s="178">
        <f>ROUND(I2301*H2301,2)</f>
        <v>0</v>
      </c>
      <c r="K2301" s="174" t="s">
        <v>204</v>
      </c>
      <c r="L2301" s="179"/>
      <c r="M2301" s="180" t="s">
        <v>34</v>
      </c>
      <c r="N2301" s="181" t="s">
        <v>49</v>
      </c>
      <c r="P2301" s="143">
        <f>O2301*H2301</f>
        <v>0</v>
      </c>
      <c r="Q2301" s="143">
        <v>2.9999999999999997E-4</v>
      </c>
      <c r="R2301" s="143">
        <f>Q2301*H2301</f>
        <v>4.8938999999999996E-2</v>
      </c>
      <c r="S2301" s="143">
        <v>0</v>
      </c>
      <c r="T2301" s="144">
        <f>S2301*H2301</f>
        <v>0</v>
      </c>
      <c r="AR2301" s="145" t="s">
        <v>381</v>
      </c>
      <c r="AT2301" s="145" t="s">
        <v>288</v>
      </c>
      <c r="AU2301" s="145" t="s">
        <v>89</v>
      </c>
      <c r="AY2301" s="19" t="s">
        <v>169</v>
      </c>
      <c r="BE2301" s="146">
        <f>IF(N2301="základní",J2301,0)</f>
        <v>0</v>
      </c>
      <c r="BF2301" s="146">
        <f>IF(N2301="snížená",J2301,0)</f>
        <v>0</v>
      </c>
      <c r="BG2301" s="146">
        <f>IF(N2301="zákl. přenesená",J2301,0)</f>
        <v>0</v>
      </c>
      <c r="BH2301" s="146">
        <f>IF(N2301="sníž. přenesená",J2301,0)</f>
        <v>0</v>
      </c>
      <c r="BI2301" s="146">
        <f>IF(N2301="nulová",J2301,0)</f>
        <v>0</v>
      </c>
      <c r="BJ2301" s="19" t="s">
        <v>83</v>
      </c>
      <c r="BK2301" s="146">
        <f>ROUND(I2301*H2301,2)</f>
        <v>0</v>
      </c>
      <c r="BL2301" s="19" t="s">
        <v>270</v>
      </c>
      <c r="BM2301" s="145" t="s">
        <v>2953</v>
      </c>
    </row>
    <row r="2302" spans="2:65" s="13" customFormat="1" ht="12">
      <c r="B2302" s="154"/>
      <c r="D2302" s="148" t="s">
        <v>179</v>
      </c>
      <c r="E2302" s="155" t="s">
        <v>34</v>
      </c>
      <c r="F2302" s="156" t="s">
        <v>2954</v>
      </c>
      <c r="H2302" s="157">
        <v>163.13</v>
      </c>
      <c r="I2302" s="158"/>
      <c r="L2302" s="154"/>
      <c r="M2302" s="159"/>
      <c r="T2302" s="160"/>
      <c r="AT2302" s="155" t="s">
        <v>179</v>
      </c>
      <c r="AU2302" s="155" t="s">
        <v>89</v>
      </c>
      <c r="AV2302" s="13" t="s">
        <v>89</v>
      </c>
      <c r="AW2302" s="13" t="s">
        <v>39</v>
      </c>
      <c r="AX2302" s="13" t="s">
        <v>83</v>
      </c>
      <c r="AY2302" s="155" t="s">
        <v>169</v>
      </c>
    </row>
    <row r="2303" spans="2:65" s="1" customFormat="1" ht="24.25" customHeight="1">
      <c r="B2303" s="35"/>
      <c r="C2303" s="134" t="s">
        <v>2955</v>
      </c>
      <c r="D2303" s="134" t="s">
        <v>172</v>
      </c>
      <c r="E2303" s="135" t="s">
        <v>2956</v>
      </c>
      <c r="F2303" s="136" t="s">
        <v>2957</v>
      </c>
      <c r="G2303" s="137" t="s">
        <v>434</v>
      </c>
      <c r="H2303" s="138">
        <v>258</v>
      </c>
      <c r="I2303" s="139"/>
      <c r="J2303" s="140">
        <f>ROUND(I2303*H2303,2)</f>
        <v>0</v>
      </c>
      <c r="K2303" s="136" t="s">
        <v>204</v>
      </c>
      <c r="L2303" s="35"/>
      <c r="M2303" s="141" t="s">
        <v>34</v>
      </c>
      <c r="N2303" s="142" t="s">
        <v>49</v>
      </c>
      <c r="P2303" s="143">
        <f>O2303*H2303</f>
        <v>0</v>
      </c>
      <c r="Q2303" s="143">
        <v>3.0000000000000001E-5</v>
      </c>
      <c r="R2303" s="143">
        <f>Q2303*H2303</f>
        <v>7.7400000000000004E-3</v>
      </c>
      <c r="S2303" s="143">
        <v>0</v>
      </c>
      <c r="T2303" s="144">
        <f>S2303*H2303</f>
        <v>0</v>
      </c>
      <c r="AR2303" s="145" t="s">
        <v>270</v>
      </c>
      <c r="AT2303" s="145" t="s">
        <v>172</v>
      </c>
      <c r="AU2303" s="145" t="s">
        <v>89</v>
      </c>
      <c r="AY2303" s="19" t="s">
        <v>169</v>
      </c>
      <c r="BE2303" s="146">
        <f>IF(N2303="základní",J2303,0)</f>
        <v>0</v>
      </c>
      <c r="BF2303" s="146">
        <f>IF(N2303="snížená",J2303,0)</f>
        <v>0</v>
      </c>
      <c r="BG2303" s="146">
        <f>IF(N2303="zákl. přenesená",J2303,0)</f>
        <v>0</v>
      </c>
      <c r="BH2303" s="146">
        <f>IF(N2303="sníž. přenesená",J2303,0)</f>
        <v>0</v>
      </c>
      <c r="BI2303" s="146">
        <f>IF(N2303="nulová",J2303,0)</f>
        <v>0</v>
      </c>
      <c r="BJ2303" s="19" t="s">
        <v>83</v>
      </c>
      <c r="BK2303" s="146">
        <f>ROUND(I2303*H2303,2)</f>
        <v>0</v>
      </c>
      <c r="BL2303" s="19" t="s">
        <v>270</v>
      </c>
      <c r="BM2303" s="145" t="s">
        <v>2958</v>
      </c>
    </row>
    <row r="2304" spans="2:65" s="1" customFormat="1" ht="11">
      <c r="B2304" s="35"/>
      <c r="D2304" s="168" t="s">
        <v>206</v>
      </c>
      <c r="F2304" s="169" t="s">
        <v>2959</v>
      </c>
      <c r="I2304" s="170"/>
      <c r="L2304" s="35"/>
      <c r="M2304" s="171"/>
      <c r="T2304" s="56"/>
      <c r="AT2304" s="19" t="s">
        <v>206</v>
      </c>
      <c r="AU2304" s="19" t="s">
        <v>89</v>
      </c>
    </row>
    <row r="2305" spans="2:65" s="1" customFormat="1" ht="24.25" customHeight="1">
      <c r="B2305" s="35"/>
      <c r="C2305" s="134" t="s">
        <v>2960</v>
      </c>
      <c r="D2305" s="134" t="s">
        <v>172</v>
      </c>
      <c r="E2305" s="135" t="s">
        <v>2961</v>
      </c>
      <c r="F2305" s="136" t="s">
        <v>2962</v>
      </c>
      <c r="G2305" s="137" t="s">
        <v>175</v>
      </c>
      <c r="H2305" s="138">
        <v>192.047</v>
      </c>
      <c r="I2305" s="139"/>
      <c r="J2305" s="140">
        <f>ROUND(I2305*H2305,2)</f>
        <v>0</v>
      </c>
      <c r="K2305" s="136" t="s">
        <v>204</v>
      </c>
      <c r="L2305" s="35"/>
      <c r="M2305" s="141" t="s">
        <v>34</v>
      </c>
      <c r="N2305" s="142" t="s">
        <v>49</v>
      </c>
      <c r="P2305" s="143">
        <f>O2305*H2305</f>
        <v>0</v>
      </c>
      <c r="Q2305" s="143">
        <v>5.0000000000000002E-5</v>
      </c>
      <c r="R2305" s="143">
        <f>Q2305*H2305</f>
        <v>9.6023500000000008E-3</v>
      </c>
      <c r="S2305" s="143">
        <v>0</v>
      </c>
      <c r="T2305" s="144">
        <f>S2305*H2305</f>
        <v>0</v>
      </c>
      <c r="AR2305" s="145" t="s">
        <v>270</v>
      </c>
      <c r="AT2305" s="145" t="s">
        <v>172</v>
      </c>
      <c r="AU2305" s="145" t="s">
        <v>89</v>
      </c>
      <c r="AY2305" s="19" t="s">
        <v>169</v>
      </c>
      <c r="BE2305" s="146">
        <f>IF(N2305="základní",J2305,0)</f>
        <v>0</v>
      </c>
      <c r="BF2305" s="146">
        <f>IF(N2305="snížená",J2305,0)</f>
        <v>0</v>
      </c>
      <c r="BG2305" s="146">
        <f>IF(N2305="zákl. přenesená",J2305,0)</f>
        <v>0</v>
      </c>
      <c r="BH2305" s="146">
        <f>IF(N2305="sníž. přenesená",J2305,0)</f>
        <v>0</v>
      </c>
      <c r="BI2305" s="146">
        <f>IF(N2305="nulová",J2305,0)</f>
        <v>0</v>
      </c>
      <c r="BJ2305" s="19" t="s">
        <v>83</v>
      </c>
      <c r="BK2305" s="146">
        <f>ROUND(I2305*H2305,2)</f>
        <v>0</v>
      </c>
      <c r="BL2305" s="19" t="s">
        <v>270</v>
      </c>
      <c r="BM2305" s="145" t="s">
        <v>2963</v>
      </c>
    </row>
    <row r="2306" spans="2:65" s="1" customFormat="1" ht="11">
      <c r="B2306" s="35"/>
      <c r="D2306" s="168" t="s">
        <v>206</v>
      </c>
      <c r="F2306" s="169" t="s">
        <v>2964</v>
      </c>
      <c r="I2306" s="170"/>
      <c r="L2306" s="35"/>
      <c r="M2306" s="171"/>
      <c r="T2306" s="56"/>
      <c r="AT2306" s="19" t="s">
        <v>206</v>
      </c>
      <c r="AU2306" s="19" t="s">
        <v>89</v>
      </c>
    </row>
    <row r="2307" spans="2:65" s="1" customFormat="1" ht="49" customHeight="1">
      <c r="B2307" s="35"/>
      <c r="C2307" s="134" t="s">
        <v>2965</v>
      </c>
      <c r="D2307" s="134" t="s">
        <v>172</v>
      </c>
      <c r="E2307" s="135" t="s">
        <v>2966</v>
      </c>
      <c r="F2307" s="136" t="s">
        <v>2967</v>
      </c>
      <c r="G2307" s="137" t="s">
        <v>253</v>
      </c>
      <c r="H2307" s="138">
        <v>6.3380000000000001</v>
      </c>
      <c r="I2307" s="139"/>
      <c r="J2307" s="140">
        <f>ROUND(I2307*H2307,2)</f>
        <v>0</v>
      </c>
      <c r="K2307" s="136" t="s">
        <v>204</v>
      </c>
      <c r="L2307" s="35"/>
      <c r="M2307" s="141" t="s">
        <v>34</v>
      </c>
      <c r="N2307" s="142" t="s">
        <v>49</v>
      </c>
      <c r="P2307" s="143">
        <f>O2307*H2307</f>
        <v>0</v>
      </c>
      <c r="Q2307" s="143">
        <v>0</v>
      </c>
      <c r="R2307" s="143">
        <f>Q2307*H2307</f>
        <v>0</v>
      </c>
      <c r="S2307" s="143">
        <v>0</v>
      </c>
      <c r="T2307" s="144">
        <f>S2307*H2307</f>
        <v>0</v>
      </c>
      <c r="AR2307" s="145" t="s">
        <v>270</v>
      </c>
      <c r="AT2307" s="145" t="s">
        <v>172</v>
      </c>
      <c r="AU2307" s="145" t="s">
        <v>89</v>
      </c>
      <c r="AY2307" s="19" t="s">
        <v>169</v>
      </c>
      <c r="BE2307" s="146">
        <f>IF(N2307="základní",J2307,0)</f>
        <v>0</v>
      </c>
      <c r="BF2307" s="146">
        <f>IF(N2307="snížená",J2307,0)</f>
        <v>0</v>
      </c>
      <c r="BG2307" s="146">
        <f>IF(N2307="zákl. přenesená",J2307,0)</f>
        <v>0</v>
      </c>
      <c r="BH2307" s="146">
        <f>IF(N2307="sníž. přenesená",J2307,0)</f>
        <v>0</v>
      </c>
      <c r="BI2307" s="146">
        <f>IF(N2307="nulová",J2307,0)</f>
        <v>0</v>
      </c>
      <c r="BJ2307" s="19" t="s">
        <v>83</v>
      </c>
      <c r="BK2307" s="146">
        <f>ROUND(I2307*H2307,2)</f>
        <v>0</v>
      </c>
      <c r="BL2307" s="19" t="s">
        <v>270</v>
      </c>
      <c r="BM2307" s="145" t="s">
        <v>2968</v>
      </c>
    </row>
    <row r="2308" spans="2:65" s="1" customFormat="1" ht="11">
      <c r="B2308" s="35"/>
      <c r="D2308" s="168" t="s">
        <v>206</v>
      </c>
      <c r="F2308" s="169" t="s">
        <v>2969</v>
      </c>
      <c r="I2308" s="170"/>
      <c r="L2308" s="35"/>
      <c r="M2308" s="171"/>
      <c r="T2308" s="56"/>
      <c r="AT2308" s="19" t="s">
        <v>206</v>
      </c>
      <c r="AU2308" s="19" t="s">
        <v>89</v>
      </c>
    </row>
    <row r="2309" spans="2:65" s="11" customFormat="1" ht="22.75" customHeight="1">
      <c r="B2309" s="122"/>
      <c r="D2309" s="123" t="s">
        <v>77</v>
      </c>
      <c r="E2309" s="132" t="s">
        <v>2970</v>
      </c>
      <c r="F2309" s="132" t="s">
        <v>2971</v>
      </c>
      <c r="I2309" s="125"/>
      <c r="J2309" s="133">
        <f>BK2309</f>
        <v>0</v>
      </c>
      <c r="L2309" s="122"/>
      <c r="M2309" s="127"/>
      <c r="P2309" s="128">
        <f>SUM(P2310:P2320)</f>
        <v>0</v>
      </c>
      <c r="R2309" s="128">
        <f>SUM(R2310:R2320)</f>
        <v>0.14849999999999999</v>
      </c>
      <c r="T2309" s="129">
        <f>SUM(T2310:T2320)</f>
        <v>0</v>
      </c>
      <c r="AR2309" s="123" t="s">
        <v>89</v>
      </c>
      <c r="AT2309" s="130" t="s">
        <v>77</v>
      </c>
      <c r="AU2309" s="130" t="s">
        <v>83</v>
      </c>
      <c r="AY2309" s="123" t="s">
        <v>169</v>
      </c>
      <c r="BK2309" s="131">
        <f>SUM(BK2310:BK2320)</f>
        <v>0</v>
      </c>
    </row>
    <row r="2310" spans="2:65" s="1" customFormat="1" ht="49" customHeight="1">
      <c r="B2310" s="35"/>
      <c r="C2310" s="134" t="s">
        <v>2972</v>
      </c>
      <c r="D2310" s="134" t="s">
        <v>172</v>
      </c>
      <c r="E2310" s="135" t="s">
        <v>2973</v>
      </c>
      <c r="F2310" s="136" t="s">
        <v>2974</v>
      </c>
      <c r="G2310" s="137" t="s">
        <v>175</v>
      </c>
      <c r="H2310" s="138">
        <v>3.375</v>
      </c>
      <c r="I2310" s="139"/>
      <c r="J2310" s="140">
        <f>ROUND(I2310*H2310,2)</f>
        <v>0</v>
      </c>
      <c r="K2310" s="136" t="s">
        <v>204</v>
      </c>
      <c r="L2310" s="35"/>
      <c r="M2310" s="141" t="s">
        <v>34</v>
      </c>
      <c r="N2310" s="142" t="s">
        <v>49</v>
      </c>
      <c r="P2310" s="143">
        <f>O2310*H2310</f>
        <v>0</v>
      </c>
      <c r="Q2310" s="143">
        <v>4.3999999999999997E-2</v>
      </c>
      <c r="R2310" s="143">
        <f>Q2310*H2310</f>
        <v>0.14849999999999999</v>
      </c>
      <c r="S2310" s="143">
        <v>0</v>
      </c>
      <c r="T2310" s="144">
        <f>S2310*H2310</f>
        <v>0</v>
      </c>
      <c r="AR2310" s="145" t="s">
        <v>270</v>
      </c>
      <c r="AT2310" s="145" t="s">
        <v>172</v>
      </c>
      <c r="AU2310" s="145" t="s">
        <v>89</v>
      </c>
      <c r="AY2310" s="19" t="s">
        <v>169</v>
      </c>
      <c r="BE2310" s="146">
        <f>IF(N2310="základní",J2310,0)</f>
        <v>0</v>
      </c>
      <c r="BF2310" s="146">
        <f>IF(N2310="snížená",J2310,0)</f>
        <v>0</v>
      </c>
      <c r="BG2310" s="146">
        <f>IF(N2310="zákl. přenesená",J2310,0)</f>
        <v>0</v>
      </c>
      <c r="BH2310" s="146">
        <f>IF(N2310="sníž. přenesená",J2310,0)</f>
        <v>0</v>
      </c>
      <c r="BI2310" s="146">
        <f>IF(N2310="nulová",J2310,0)</f>
        <v>0</v>
      </c>
      <c r="BJ2310" s="19" t="s">
        <v>83</v>
      </c>
      <c r="BK2310" s="146">
        <f>ROUND(I2310*H2310,2)</f>
        <v>0</v>
      </c>
      <c r="BL2310" s="19" t="s">
        <v>270</v>
      </c>
      <c r="BM2310" s="145" t="s">
        <v>2975</v>
      </c>
    </row>
    <row r="2311" spans="2:65" s="1" customFormat="1" ht="11">
      <c r="B2311" s="35"/>
      <c r="D2311" s="168" t="s">
        <v>206</v>
      </c>
      <c r="F2311" s="169" t="s">
        <v>2976</v>
      </c>
      <c r="I2311" s="170"/>
      <c r="L2311" s="35"/>
      <c r="M2311" s="171"/>
      <c r="T2311" s="56"/>
      <c r="AT2311" s="19" t="s">
        <v>206</v>
      </c>
      <c r="AU2311" s="19" t="s">
        <v>89</v>
      </c>
    </row>
    <row r="2312" spans="2:65" s="12" customFormat="1" ht="12">
      <c r="B2312" s="147"/>
      <c r="D2312" s="148" t="s">
        <v>179</v>
      </c>
      <c r="E2312" s="149" t="s">
        <v>34</v>
      </c>
      <c r="F2312" s="150" t="s">
        <v>2977</v>
      </c>
      <c r="H2312" s="149" t="s">
        <v>34</v>
      </c>
      <c r="I2312" s="151"/>
      <c r="L2312" s="147"/>
      <c r="M2312" s="152"/>
      <c r="T2312" s="153"/>
      <c r="AT2312" s="149" t="s">
        <v>179</v>
      </c>
      <c r="AU2312" s="149" t="s">
        <v>89</v>
      </c>
      <c r="AV2312" s="12" t="s">
        <v>83</v>
      </c>
      <c r="AW2312" s="12" t="s">
        <v>39</v>
      </c>
      <c r="AX2312" s="12" t="s">
        <v>78</v>
      </c>
      <c r="AY2312" s="149" t="s">
        <v>169</v>
      </c>
    </row>
    <row r="2313" spans="2:65" s="13" customFormat="1" ht="12">
      <c r="B2313" s="154"/>
      <c r="D2313" s="148" t="s">
        <v>179</v>
      </c>
      <c r="E2313" s="155" t="s">
        <v>34</v>
      </c>
      <c r="F2313" s="156" t="s">
        <v>2978</v>
      </c>
      <c r="H2313" s="157">
        <v>1.0449999999999999</v>
      </c>
      <c r="I2313" s="158"/>
      <c r="L2313" s="154"/>
      <c r="M2313" s="159"/>
      <c r="T2313" s="160"/>
      <c r="AT2313" s="155" t="s">
        <v>179</v>
      </c>
      <c r="AU2313" s="155" t="s">
        <v>89</v>
      </c>
      <c r="AV2313" s="13" t="s">
        <v>89</v>
      </c>
      <c r="AW2313" s="13" t="s">
        <v>39</v>
      </c>
      <c r="AX2313" s="13" t="s">
        <v>78</v>
      </c>
      <c r="AY2313" s="155" t="s">
        <v>169</v>
      </c>
    </row>
    <row r="2314" spans="2:65" s="13" customFormat="1" ht="12">
      <c r="B2314" s="154"/>
      <c r="D2314" s="148" t="s">
        <v>179</v>
      </c>
      <c r="E2314" s="155" t="s">
        <v>34</v>
      </c>
      <c r="F2314" s="156" t="s">
        <v>2979</v>
      </c>
      <c r="H2314" s="157">
        <v>1.254</v>
      </c>
      <c r="I2314" s="158"/>
      <c r="L2314" s="154"/>
      <c r="M2314" s="159"/>
      <c r="T2314" s="160"/>
      <c r="AT2314" s="155" t="s">
        <v>179</v>
      </c>
      <c r="AU2314" s="155" t="s">
        <v>89</v>
      </c>
      <c r="AV2314" s="13" t="s">
        <v>89</v>
      </c>
      <c r="AW2314" s="13" t="s">
        <v>39</v>
      </c>
      <c r="AX2314" s="13" t="s">
        <v>78</v>
      </c>
      <c r="AY2314" s="155" t="s">
        <v>169</v>
      </c>
    </row>
    <row r="2315" spans="2:65" s="13" customFormat="1" ht="12">
      <c r="B2315" s="154"/>
      <c r="D2315" s="148" t="s">
        <v>179</v>
      </c>
      <c r="E2315" s="155" t="s">
        <v>34</v>
      </c>
      <c r="F2315" s="156" t="s">
        <v>2980</v>
      </c>
      <c r="H2315" s="157">
        <v>0.74</v>
      </c>
      <c r="I2315" s="158"/>
      <c r="L2315" s="154"/>
      <c r="M2315" s="159"/>
      <c r="T2315" s="160"/>
      <c r="AT2315" s="155" t="s">
        <v>179</v>
      </c>
      <c r="AU2315" s="155" t="s">
        <v>89</v>
      </c>
      <c r="AV2315" s="13" t="s">
        <v>89</v>
      </c>
      <c r="AW2315" s="13" t="s">
        <v>39</v>
      </c>
      <c r="AX2315" s="13" t="s">
        <v>78</v>
      </c>
      <c r="AY2315" s="155" t="s">
        <v>169</v>
      </c>
    </row>
    <row r="2316" spans="2:65" s="13" customFormat="1" ht="12">
      <c r="B2316" s="154"/>
      <c r="D2316" s="148" t="s">
        <v>179</v>
      </c>
      <c r="E2316" s="155" t="s">
        <v>34</v>
      </c>
      <c r="F2316" s="156" t="s">
        <v>2981</v>
      </c>
      <c r="H2316" s="157">
        <v>0.33600000000000002</v>
      </c>
      <c r="I2316" s="158"/>
      <c r="L2316" s="154"/>
      <c r="M2316" s="159"/>
      <c r="T2316" s="160"/>
      <c r="AT2316" s="155" t="s">
        <v>179</v>
      </c>
      <c r="AU2316" s="155" t="s">
        <v>89</v>
      </c>
      <c r="AV2316" s="13" t="s">
        <v>89</v>
      </c>
      <c r="AW2316" s="13" t="s">
        <v>39</v>
      </c>
      <c r="AX2316" s="13" t="s">
        <v>78</v>
      </c>
      <c r="AY2316" s="155" t="s">
        <v>169</v>
      </c>
    </row>
    <row r="2317" spans="2:65" s="14" customFormat="1" ht="12">
      <c r="B2317" s="161"/>
      <c r="D2317" s="148" t="s">
        <v>179</v>
      </c>
      <c r="E2317" s="162" t="s">
        <v>34</v>
      </c>
      <c r="F2317" s="163" t="s">
        <v>195</v>
      </c>
      <c r="H2317" s="164">
        <v>3.3749999999999996</v>
      </c>
      <c r="I2317" s="165"/>
      <c r="L2317" s="161"/>
      <c r="M2317" s="166"/>
      <c r="T2317" s="167"/>
      <c r="AT2317" s="162" t="s">
        <v>179</v>
      </c>
      <c r="AU2317" s="162" t="s">
        <v>89</v>
      </c>
      <c r="AV2317" s="14" t="s">
        <v>177</v>
      </c>
      <c r="AW2317" s="14" t="s">
        <v>39</v>
      </c>
      <c r="AX2317" s="14" t="s">
        <v>83</v>
      </c>
      <c r="AY2317" s="162" t="s">
        <v>169</v>
      </c>
    </row>
    <row r="2318" spans="2:65" s="1" customFormat="1" ht="16.5" customHeight="1">
      <c r="B2318" s="35"/>
      <c r="C2318" s="172" t="s">
        <v>2982</v>
      </c>
      <c r="D2318" s="172" t="s">
        <v>288</v>
      </c>
      <c r="E2318" s="173" t="s">
        <v>2983</v>
      </c>
      <c r="F2318" s="174" t="s">
        <v>2984</v>
      </c>
      <c r="G2318" s="175" t="s">
        <v>175</v>
      </c>
      <c r="H2318" s="176">
        <v>3.375</v>
      </c>
      <c r="I2318" s="177"/>
      <c r="J2318" s="178">
        <f>ROUND(I2318*H2318,2)</f>
        <v>0</v>
      </c>
      <c r="K2318" s="174" t="s">
        <v>621</v>
      </c>
      <c r="L2318" s="179"/>
      <c r="M2318" s="180" t="s">
        <v>34</v>
      </c>
      <c r="N2318" s="181" t="s">
        <v>49</v>
      </c>
      <c r="P2318" s="143">
        <f>O2318*H2318</f>
        <v>0</v>
      </c>
      <c r="Q2318" s="143">
        <v>0</v>
      </c>
      <c r="R2318" s="143">
        <f>Q2318*H2318</f>
        <v>0</v>
      </c>
      <c r="S2318" s="143">
        <v>0</v>
      </c>
      <c r="T2318" s="144">
        <f>S2318*H2318</f>
        <v>0</v>
      </c>
      <c r="AR2318" s="145" t="s">
        <v>381</v>
      </c>
      <c r="AT2318" s="145" t="s">
        <v>288</v>
      </c>
      <c r="AU2318" s="145" t="s">
        <v>89</v>
      </c>
      <c r="AY2318" s="19" t="s">
        <v>169</v>
      </c>
      <c r="BE2318" s="146">
        <f>IF(N2318="základní",J2318,0)</f>
        <v>0</v>
      </c>
      <c r="BF2318" s="146">
        <f>IF(N2318="snížená",J2318,0)</f>
        <v>0</v>
      </c>
      <c r="BG2318" s="146">
        <f>IF(N2318="zákl. přenesená",J2318,0)</f>
        <v>0</v>
      </c>
      <c r="BH2318" s="146">
        <f>IF(N2318="sníž. přenesená",J2318,0)</f>
        <v>0</v>
      </c>
      <c r="BI2318" s="146">
        <f>IF(N2318="nulová",J2318,0)</f>
        <v>0</v>
      </c>
      <c r="BJ2318" s="19" t="s">
        <v>83</v>
      </c>
      <c r="BK2318" s="146">
        <f>ROUND(I2318*H2318,2)</f>
        <v>0</v>
      </c>
      <c r="BL2318" s="19" t="s">
        <v>270</v>
      </c>
      <c r="BM2318" s="145" t="s">
        <v>2985</v>
      </c>
    </row>
    <row r="2319" spans="2:65" s="1" customFormat="1" ht="49" customHeight="1">
      <c r="B2319" s="35"/>
      <c r="C2319" s="134" t="s">
        <v>2986</v>
      </c>
      <c r="D2319" s="134" t="s">
        <v>172</v>
      </c>
      <c r="E2319" s="135" t="s">
        <v>2987</v>
      </c>
      <c r="F2319" s="136" t="s">
        <v>2988</v>
      </c>
      <c r="G2319" s="137" t="s">
        <v>253</v>
      </c>
      <c r="H2319" s="138">
        <v>0.14899999999999999</v>
      </c>
      <c r="I2319" s="139"/>
      <c r="J2319" s="140">
        <f>ROUND(I2319*H2319,2)</f>
        <v>0</v>
      </c>
      <c r="K2319" s="136" t="s">
        <v>204</v>
      </c>
      <c r="L2319" s="35"/>
      <c r="M2319" s="141" t="s">
        <v>34</v>
      </c>
      <c r="N2319" s="142" t="s">
        <v>49</v>
      </c>
      <c r="P2319" s="143">
        <f>O2319*H2319</f>
        <v>0</v>
      </c>
      <c r="Q2319" s="143">
        <v>0</v>
      </c>
      <c r="R2319" s="143">
        <f>Q2319*H2319</f>
        <v>0</v>
      </c>
      <c r="S2319" s="143">
        <v>0</v>
      </c>
      <c r="T2319" s="144">
        <f>S2319*H2319</f>
        <v>0</v>
      </c>
      <c r="AR2319" s="145" t="s">
        <v>270</v>
      </c>
      <c r="AT2319" s="145" t="s">
        <v>172</v>
      </c>
      <c r="AU2319" s="145" t="s">
        <v>89</v>
      </c>
      <c r="AY2319" s="19" t="s">
        <v>169</v>
      </c>
      <c r="BE2319" s="146">
        <f>IF(N2319="základní",J2319,0)</f>
        <v>0</v>
      </c>
      <c r="BF2319" s="146">
        <f>IF(N2319="snížená",J2319,0)</f>
        <v>0</v>
      </c>
      <c r="BG2319" s="146">
        <f>IF(N2319="zákl. přenesená",J2319,0)</f>
        <v>0</v>
      </c>
      <c r="BH2319" s="146">
        <f>IF(N2319="sníž. přenesená",J2319,0)</f>
        <v>0</v>
      </c>
      <c r="BI2319" s="146">
        <f>IF(N2319="nulová",J2319,0)</f>
        <v>0</v>
      </c>
      <c r="BJ2319" s="19" t="s">
        <v>83</v>
      </c>
      <c r="BK2319" s="146">
        <f>ROUND(I2319*H2319,2)</f>
        <v>0</v>
      </c>
      <c r="BL2319" s="19" t="s">
        <v>270</v>
      </c>
      <c r="BM2319" s="145" t="s">
        <v>2989</v>
      </c>
    </row>
    <row r="2320" spans="2:65" s="1" customFormat="1" ht="11">
      <c r="B2320" s="35"/>
      <c r="D2320" s="168" t="s">
        <v>206</v>
      </c>
      <c r="F2320" s="169" t="s">
        <v>2990</v>
      </c>
      <c r="I2320" s="170"/>
      <c r="L2320" s="35"/>
      <c r="M2320" s="171"/>
      <c r="T2320" s="56"/>
      <c r="AT2320" s="19" t="s">
        <v>206</v>
      </c>
      <c r="AU2320" s="19" t="s">
        <v>89</v>
      </c>
    </row>
    <row r="2321" spans="2:65" s="11" customFormat="1" ht="22.75" customHeight="1">
      <c r="B2321" s="122"/>
      <c r="D2321" s="123" t="s">
        <v>77</v>
      </c>
      <c r="E2321" s="132" t="s">
        <v>2991</v>
      </c>
      <c r="F2321" s="132" t="s">
        <v>2992</v>
      </c>
      <c r="I2321" s="125"/>
      <c r="J2321" s="133">
        <f>BK2321</f>
        <v>0</v>
      </c>
      <c r="L2321" s="122"/>
      <c r="M2321" s="127"/>
      <c r="P2321" s="128">
        <f>SUM(P2322:P2347)</f>
        <v>0</v>
      </c>
      <c r="R2321" s="128">
        <f>SUM(R2322:R2347)</f>
        <v>0.53705948000000003</v>
      </c>
      <c r="T2321" s="129">
        <f>SUM(T2322:T2347)</f>
        <v>0</v>
      </c>
      <c r="AR2321" s="123" t="s">
        <v>89</v>
      </c>
      <c r="AT2321" s="130" t="s">
        <v>77</v>
      </c>
      <c r="AU2321" s="130" t="s">
        <v>83</v>
      </c>
      <c r="AY2321" s="123" t="s">
        <v>169</v>
      </c>
      <c r="BK2321" s="131">
        <f>SUM(BK2322:BK2347)</f>
        <v>0</v>
      </c>
    </row>
    <row r="2322" spans="2:65" s="1" customFormat="1" ht="24.25" customHeight="1">
      <c r="B2322" s="35"/>
      <c r="C2322" s="134" t="s">
        <v>2993</v>
      </c>
      <c r="D2322" s="134" t="s">
        <v>172</v>
      </c>
      <c r="E2322" s="135" t="s">
        <v>2994</v>
      </c>
      <c r="F2322" s="136" t="s">
        <v>2995</v>
      </c>
      <c r="G2322" s="137" t="s">
        <v>175</v>
      </c>
      <c r="H2322" s="138">
        <v>649.38400000000001</v>
      </c>
      <c r="I2322" s="139"/>
      <c r="J2322" s="140">
        <f>ROUND(I2322*H2322,2)</f>
        <v>0</v>
      </c>
      <c r="K2322" s="136" t="s">
        <v>204</v>
      </c>
      <c r="L2322" s="35"/>
      <c r="M2322" s="141" t="s">
        <v>34</v>
      </c>
      <c r="N2322" s="142" t="s">
        <v>49</v>
      </c>
      <c r="P2322" s="143">
        <f>O2322*H2322</f>
        <v>0</v>
      </c>
      <c r="Q2322" s="143">
        <v>0</v>
      </c>
      <c r="R2322" s="143">
        <f>Q2322*H2322</f>
        <v>0</v>
      </c>
      <c r="S2322" s="143">
        <v>0</v>
      </c>
      <c r="T2322" s="144">
        <f>S2322*H2322</f>
        <v>0</v>
      </c>
      <c r="AR2322" s="145" t="s">
        <v>270</v>
      </c>
      <c r="AT2322" s="145" t="s">
        <v>172</v>
      </c>
      <c r="AU2322" s="145" t="s">
        <v>89</v>
      </c>
      <c r="AY2322" s="19" t="s">
        <v>169</v>
      </c>
      <c r="BE2322" s="146">
        <f>IF(N2322="základní",J2322,0)</f>
        <v>0</v>
      </c>
      <c r="BF2322" s="146">
        <f>IF(N2322="snížená",J2322,0)</f>
        <v>0</v>
      </c>
      <c r="BG2322" s="146">
        <f>IF(N2322="zákl. přenesená",J2322,0)</f>
        <v>0</v>
      </c>
      <c r="BH2322" s="146">
        <f>IF(N2322="sníž. přenesená",J2322,0)</f>
        <v>0</v>
      </c>
      <c r="BI2322" s="146">
        <f>IF(N2322="nulová",J2322,0)</f>
        <v>0</v>
      </c>
      <c r="BJ2322" s="19" t="s">
        <v>83</v>
      </c>
      <c r="BK2322" s="146">
        <f>ROUND(I2322*H2322,2)</f>
        <v>0</v>
      </c>
      <c r="BL2322" s="19" t="s">
        <v>270</v>
      </c>
      <c r="BM2322" s="145" t="s">
        <v>2996</v>
      </c>
    </row>
    <row r="2323" spans="2:65" s="1" customFormat="1" ht="11">
      <c r="B2323" s="35"/>
      <c r="D2323" s="168" t="s">
        <v>206</v>
      </c>
      <c r="F2323" s="169" t="s">
        <v>2997</v>
      </c>
      <c r="I2323" s="170"/>
      <c r="L2323" s="35"/>
      <c r="M2323" s="171"/>
      <c r="T2323" s="56"/>
      <c r="AT2323" s="19" t="s">
        <v>206</v>
      </c>
      <c r="AU2323" s="19" t="s">
        <v>89</v>
      </c>
    </row>
    <row r="2324" spans="2:65" s="12" customFormat="1" ht="12">
      <c r="B2324" s="147"/>
      <c r="D2324" s="148" t="s">
        <v>179</v>
      </c>
      <c r="E2324" s="149" t="s">
        <v>34</v>
      </c>
      <c r="F2324" s="150" t="s">
        <v>2998</v>
      </c>
      <c r="H2324" s="149" t="s">
        <v>34</v>
      </c>
      <c r="I2324" s="151"/>
      <c r="L2324" s="147"/>
      <c r="M2324" s="152"/>
      <c r="T2324" s="153"/>
      <c r="AT2324" s="149" t="s">
        <v>179</v>
      </c>
      <c r="AU2324" s="149" t="s">
        <v>89</v>
      </c>
      <c r="AV2324" s="12" t="s">
        <v>83</v>
      </c>
      <c r="AW2324" s="12" t="s">
        <v>39</v>
      </c>
      <c r="AX2324" s="12" t="s">
        <v>78</v>
      </c>
      <c r="AY2324" s="149" t="s">
        <v>169</v>
      </c>
    </row>
    <row r="2325" spans="2:65" s="13" customFormat="1" ht="12">
      <c r="B2325" s="154"/>
      <c r="D2325" s="148" t="s">
        <v>179</v>
      </c>
      <c r="E2325" s="155" t="s">
        <v>34</v>
      </c>
      <c r="F2325" s="156" t="s">
        <v>2999</v>
      </c>
      <c r="H2325" s="157">
        <v>60.423999999999999</v>
      </c>
      <c r="I2325" s="158"/>
      <c r="L2325" s="154"/>
      <c r="M2325" s="159"/>
      <c r="T2325" s="160"/>
      <c r="AT2325" s="155" t="s">
        <v>179</v>
      </c>
      <c r="AU2325" s="155" t="s">
        <v>89</v>
      </c>
      <c r="AV2325" s="13" t="s">
        <v>89</v>
      </c>
      <c r="AW2325" s="13" t="s">
        <v>39</v>
      </c>
      <c r="AX2325" s="13" t="s">
        <v>78</v>
      </c>
      <c r="AY2325" s="155" t="s">
        <v>169</v>
      </c>
    </row>
    <row r="2326" spans="2:65" s="13" customFormat="1" ht="12">
      <c r="B2326" s="154"/>
      <c r="D2326" s="148" t="s">
        <v>179</v>
      </c>
      <c r="E2326" s="155" t="s">
        <v>34</v>
      </c>
      <c r="F2326" s="156" t="s">
        <v>3000</v>
      </c>
      <c r="H2326" s="157">
        <v>321.12</v>
      </c>
      <c r="I2326" s="158"/>
      <c r="L2326" s="154"/>
      <c r="M2326" s="159"/>
      <c r="T2326" s="160"/>
      <c r="AT2326" s="155" t="s">
        <v>179</v>
      </c>
      <c r="AU2326" s="155" t="s">
        <v>89</v>
      </c>
      <c r="AV2326" s="13" t="s">
        <v>89</v>
      </c>
      <c r="AW2326" s="13" t="s">
        <v>39</v>
      </c>
      <c r="AX2326" s="13" t="s">
        <v>78</v>
      </c>
      <c r="AY2326" s="155" t="s">
        <v>169</v>
      </c>
    </row>
    <row r="2327" spans="2:65" s="13" customFormat="1" ht="12">
      <c r="B2327" s="154"/>
      <c r="D2327" s="148" t="s">
        <v>179</v>
      </c>
      <c r="E2327" s="155" t="s">
        <v>34</v>
      </c>
      <c r="F2327" s="156" t="s">
        <v>3001</v>
      </c>
      <c r="H2327" s="157">
        <v>18.239999999999998</v>
      </c>
      <c r="I2327" s="158"/>
      <c r="L2327" s="154"/>
      <c r="M2327" s="159"/>
      <c r="T2327" s="160"/>
      <c r="AT2327" s="155" t="s">
        <v>179</v>
      </c>
      <c r="AU2327" s="155" t="s">
        <v>89</v>
      </c>
      <c r="AV2327" s="13" t="s">
        <v>89</v>
      </c>
      <c r="AW2327" s="13" t="s">
        <v>39</v>
      </c>
      <c r="AX2327" s="13" t="s">
        <v>78</v>
      </c>
      <c r="AY2327" s="155" t="s">
        <v>169</v>
      </c>
    </row>
    <row r="2328" spans="2:65" s="13" customFormat="1" ht="12">
      <c r="B2328" s="154"/>
      <c r="D2328" s="148" t="s">
        <v>179</v>
      </c>
      <c r="E2328" s="155" t="s">
        <v>34</v>
      </c>
      <c r="F2328" s="156" t="s">
        <v>3002</v>
      </c>
      <c r="H2328" s="157">
        <v>249.6</v>
      </c>
      <c r="I2328" s="158"/>
      <c r="L2328" s="154"/>
      <c r="M2328" s="159"/>
      <c r="T2328" s="160"/>
      <c r="AT2328" s="155" t="s">
        <v>179</v>
      </c>
      <c r="AU2328" s="155" t="s">
        <v>89</v>
      </c>
      <c r="AV2328" s="13" t="s">
        <v>89</v>
      </c>
      <c r="AW2328" s="13" t="s">
        <v>39</v>
      </c>
      <c r="AX2328" s="13" t="s">
        <v>78</v>
      </c>
      <c r="AY2328" s="155" t="s">
        <v>169</v>
      </c>
    </row>
    <row r="2329" spans="2:65" s="14" customFormat="1" ht="12">
      <c r="B2329" s="161"/>
      <c r="D2329" s="148" t="s">
        <v>179</v>
      </c>
      <c r="E2329" s="162" t="s">
        <v>34</v>
      </c>
      <c r="F2329" s="163" t="s">
        <v>195</v>
      </c>
      <c r="H2329" s="164">
        <v>649.38400000000001</v>
      </c>
      <c r="I2329" s="165"/>
      <c r="L2329" s="161"/>
      <c r="M2329" s="166"/>
      <c r="T2329" s="167"/>
      <c r="AT2329" s="162" t="s">
        <v>179</v>
      </c>
      <c r="AU2329" s="162" t="s">
        <v>89</v>
      </c>
      <c r="AV2329" s="14" t="s">
        <v>177</v>
      </c>
      <c r="AW2329" s="14" t="s">
        <v>39</v>
      </c>
      <c r="AX2329" s="14" t="s">
        <v>83</v>
      </c>
      <c r="AY2329" s="162" t="s">
        <v>169</v>
      </c>
    </row>
    <row r="2330" spans="2:65" s="1" customFormat="1" ht="44.25" customHeight="1">
      <c r="B2330" s="35"/>
      <c r="C2330" s="134" t="s">
        <v>3003</v>
      </c>
      <c r="D2330" s="134" t="s">
        <v>172</v>
      </c>
      <c r="E2330" s="135" t="s">
        <v>3004</v>
      </c>
      <c r="F2330" s="136" t="s">
        <v>3005</v>
      </c>
      <c r="G2330" s="137" t="s">
        <v>175</v>
      </c>
      <c r="H2330" s="138">
        <v>649.38400000000001</v>
      </c>
      <c r="I2330" s="139"/>
      <c r="J2330" s="140">
        <f>ROUND(I2330*H2330,2)</f>
        <v>0</v>
      </c>
      <c r="K2330" s="136" t="s">
        <v>204</v>
      </c>
      <c r="L2330" s="35"/>
      <c r="M2330" s="141" t="s">
        <v>34</v>
      </c>
      <c r="N2330" s="142" t="s">
        <v>49</v>
      </c>
      <c r="P2330" s="143">
        <f>O2330*H2330</f>
        <v>0</v>
      </c>
      <c r="Q2330" s="143">
        <v>2.2000000000000001E-4</v>
      </c>
      <c r="R2330" s="143">
        <f>Q2330*H2330</f>
        <v>0.14286448000000002</v>
      </c>
      <c r="S2330" s="143">
        <v>0</v>
      </c>
      <c r="T2330" s="144">
        <f>S2330*H2330</f>
        <v>0</v>
      </c>
      <c r="AR2330" s="145" t="s">
        <v>270</v>
      </c>
      <c r="AT2330" s="145" t="s">
        <v>172</v>
      </c>
      <c r="AU2330" s="145" t="s">
        <v>89</v>
      </c>
      <c r="AY2330" s="19" t="s">
        <v>169</v>
      </c>
      <c r="BE2330" s="146">
        <f>IF(N2330="základní",J2330,0)</f>
        <v>0</v>
      </c>
      <c r="BF2330" s="146">
        <f>IF(N2330="snížená",J2330,0)</f>
        <v>0</v>
      </c>
      <c r="BG2330" s="146">
        <f>IF(N2330="zákl. přenesená",J2330,0)</f>
        <v>0</v>
      </c>
      <c r="BH2330" s="146">
        <f>IF(N2330="sníž. přenesená",J2330,0)</f>
        <v>0</v>
      </c>
      <c r="BI2330" s="146">
        <f>IF(N2330="nulová",J2330,0)</f>
        <v>0</v>
      </c>
      <c r="BJ2330" s="19" t="s">
        <v>83</v>
      </c>
      <c r="BK2330" s="146">
        <f>ROUND(I2330*H2330,2)</f>
        <v>0</v>
      </c>
      <c r="BL2330" s="19" t="s">
        <v>270</v>
      </c>
      <c r="BM2330" s="145" t="s">
        <v>3006</v>
      </c>
    </row>
    <row r="2331" spans="2:65" s="1" customFormat="1" ht="11">
      <c r="B2331" s="35"/>
      <c r="D2331" s="168" t="s">
        <v>206</v>
      </c>
      <c r="F2331" s="169" t="s">
        <v>3007</v>
      </c>
      <c r="I2331" s="170"/>
      <c r="L2331" s="35"/>
      <c r="M2331" s="171"/>
      <c r="T2331" s="56"/>
      <c r="AT2331" s="19" t="s">
        <v>206</v>
      </c>
      <c r="AU2331" s="19" t="s">
        <v>89</v>
      </c>
    </row>
    <row r="2332" spans="2:65" s="1" customFormat="1" ht="24.25" customHeight="1">
      <c r="B2332" s="35"/>
      <c r="C2332" s="134" t="s">
        <v>3008</v>
      </c>
      <c r="D2332" s="134" t="s">
        <v>172</v>
      </c>
      <c r="E2332" s="135" t="s">
        <v>3009</v>
      </c>
      <c r="F2332" s="136" t="s">
        <v>3010</v>
      </c>
      <c r="G2332" s="137" t="s">
        <v>175</v>
      </c>
      <c r="H2332" s="138">
        <v>649.38400000000001</v>
      </c>
      <c r="I2332" s="139"/>
      <c r="J2332" s="140">
        <f>ROUND(I2332*H2332,2)</f>
        <v>0</v>
      </c>
      <c r="K2332" s="136" t="s">
        <v>204</v>
      </c>
      <c r="L2332" s="35"/>
      <c r="M2332" s="141" t="s">
        <v>34</v>
      </c>
      <c r="N2332" s="142" t="s">
        <v>49</v>
      </c>
      <c r="P2332" s="143">
        <f>O2332*H2332</f>
        <v>0</v>
      </c>
      <c r="Q2332" s="143">
        <v>2.5000000000000001E-4</v>
      </c>
      <c r="R2332" s="143">
        <f>Q2332*H2332</f>
        <v>0.16234600000000002</v>
      </c>
      <c r="S2332" s="143">
        <v>0</v>
      </c>
      <c r="T2332" s="144">
        <f>S2332*H2332</f>
        <v>0</v>
      </c>
      <c r="AR2332" s="145" t="s">
        <v>270</v>
      </c>
      <c r="AT2332" s="145" t="s">
        <v>172</v>
      </c>
      <c r="AU2332" s="145" t="s">
        <v>89</v>
      </c>
      <c r="AY2332" s="19" t="s">
        <v>169</v>
      </c>
      <c r="BE2332" s="146">
        <f>IF(N2332="základní",J2332,0)</f>
        <v>0</v>
      </c>
      <c r="BF2332" s="146">
        <f>IF(N2332="snížená",J2332,0)</f>
        <v>0</v>
      </c>
      <c r="BG2332" s="146">
        <f>IF(N2332="zákl. přenesená",J2332,0)</f>
        <v>0</v>
      </c>
      <c r="BH2332" s="146">
        <f>IF(N2332="sníž. přenesená",J2332,0)</f>
        <v>0</v>
      </c>
      <c r="BI2332" s="146">
        <f>IF(N2332="nulová",J2332,0)</f>
        <v>0</v>
      </c>
      <c r="BJ2332" s="19" t="s">
        <v>83</v>
      </c>
      <c r="BK2332" s="146">
        <f>ROUND(I2332*H2332,2)</f>
        <v>0</v>
      </c>
      <c r="BL2332" s="19" t="s">
        <v>270</v>
      </c>
      <c r="BM2332" s="145" t="s">
        <v>3011</v>
      </c>
    </row>
    <row r="2333" spans="2:65" s="1" customFormat="1" ht="11">
      <c r="B2333" s="35"/>
      <c r="D2333" s="168" t="s">
        <v>206</v>
      </c>
      <c r="F2333" s="169" t="s">
        <v>3012</v>
      </c>
      <c r="I2333" s="170"/>
      <c r="L2333" s="35"/>
      <c r="M2333" s="171"/>
      <c r="T2333" s="56"/>
      <c r="AT2333" s="19" t="s">
        <v>206</v>
      </c>
      <c r="AU2333" s="19" t="s">
        <v>89</v>
      </c>
    </row>
    <row r="2334" spans="2:65" s="1" customFormat="1" ht="24.25" customHeight="1">
      <c r="B2334" s="35"/>
      <c r="C2334" s="134" t="s">
        <v>3013</v>
      </c>
      <c r="D2334" s="134" t="s">
        <v>172</v>
      </c>
      <c r="E2334" s="135" t="s">
        <v>3014</v>
      </c>
      <c r="F2334" s="136" t="s">
        <v>3015</v>
      </c>
      <c r="G2334" s="137" t="s">
        <v>175</v>
      </c>
      <c r="H2334" s="138">
        <v>15</v>
      </c>
      <c r="I2334" s="139"/>
      <c r="J2334" s="140">
        <f>ROUND(I2334*H2334,2)</f>
        <v>0</v>
      </c>
      <c r="K2334" s="136" t="s">
        <v>204</v>
      </c>
      <c r="L2334" s="35"/>
      <c r="M2334" s="141" t="s">
        <v>34</v>
      </c>
      <c r="N2334" s="142" t="s">
        <v>49</v>
      </c>
      <c r="P2334" s="143">
        <f>O2334*H2334</f>
        <v>0</v>
      </c>
      <c r="Q2334" s="143">
        <v>1.3999999999999999E-4</v>
      </c>
      <c r="R2334" s="143">
        <f>Q2334*H2334</f>
        <v>2.0999999999999999E-3</v>
      </c>
      <c r="S2334" s="143">
        <v>0</v>
      </c>
      <c r="T2334" s="144">
        <f>S2334*H2334</f>
        <v>0</v>
      </c>
      <c r="AR2334" s="145" t="s">
        <v>270</v>
      </c>
      <c r="AT2334" s="145" t="s">
        <v>172</v>
      </c>
      <c r="AU2334" s="145" t="s">
        <v>89</v>
      </c>
      <c r="AY2334" s="19" t="s">
        <v>169</v>
      </c>
      <c r="BE2334" s="146">
        <f>IF(N2334="základní",J2334,0)</f>
        <v>0</v>
      </c>
      <c r="BF2334" s="146">
        <f>IF(N2334="snížená",J2334,0)</f>
        <v>0</v>
      </c>
      <c r="BG2334" s="146">
        <f>IF(N2334="zákl. přenesená",J2334,0)</f>
        <v>0</v>
      </c>
      <c r="BH2334" s="146">
        <f>IF(N2334="sníž. přenesená",J2334,0)</f>
        <v>0</v>
      </c>
      <c r="BI2334" s="146">
        <f>IF(N2334="nulová",J2334,0)</f>
        <v>0</v>
      </c>
      <c r="BJ2334" s="19" t="s">
        <v>83</v>
      </c>
      <c r="BK2334" s="146">
        <f>ROUND(I2334*H2334,2)</f>
        <v>0</v>
      </c>
      <c r="BL2334" s="19" t="s">
        <v>270</v>
      </c>
      <c r="BM2334" s="145" t="s">
        <v>3016</v>
      </c>
    </row>
    <row r="2335" spans="2:65" s="1" customFormat="1" ht="11">
      <c r="B2335" s="35"/>
      <c r="D2335" s="168" t="s">
        <v>206</v>
      </c>
      <c r="F2335" s="169" t="s">
        <v>3017</v>
      </c>
      <c r="I2335" s="170"/>
      <c r="L2335" s="35"/>
      <c r="M2335" s="171"/>
      <c r="T2335" s="56"/>
      <c r="AT2335" s="19" t="s">
        <v>206</v>
      </c>
      <c r="AU2335" s="19" t="s">
        <v>89</v>
      </c>
    </row>
    <row r="2336" spans="2:65" s="12" customFormat="1" ht="12">
      <c r="B2336" s="147"/>
      <c r="D2336" s="148" t="s">
        <v>179</v>
      </c>
      <c r="E2336" s="149" t="s">
        <v>34</v>
      </c>
      <c r="F2336" s="150" t="s">
        <v>3018</v>
      </c>
      <c r="H2336" s="149" t="s">
        <v>34</v>
      </c>
      <c r="I2336" s="151"/>
      <c r="L2336" s="147"/>
      <c r="M2336" s="152"/>
      <c r="T2336" s="153"/>
      <c r="AT2336" s="149" t="s">
        <v>179</v>
      </c>
      <c r="AU2336" s="149" t="s">
        <v>89</v>
      </c>
      <c r="AV2336" s="12" t="s">
        <v>83</v>
      </c>
      <c r="AW2336" s="12" t="s">
        <v>39</v>
      </c>
      <c r="AX2336" s="12" t="s">
        <v>78</v>
      </c>
      <c r="AY2336" s="149" t="s">
        <v>169</v>
      </c>
    </row>
    <row r="2337" spans="2:65" s="13" customFormat="1" ht="12">
      <c r="B2337" s="154"/>
      <c r="D2337" s="148" t="s">
        <v>179</v>
      </c>
      <c r="E2337" s="155" t="s">
        <v>34</v>
      </c>
      <c r="F2337" s="156" t="s">
        <v>261</v>
      </c>
      <c r="H2337" s="157">
        <v>15</v>
      </c>
      <c r="I2337" s="158"/>
      <c r="L2337" s="154"/>
      <c r="M2337" s="159"/>
      <c r="T2337" s="160"/>
      <c r="AT2337" s="155" t="s">
        <v>179</v>
      </c>
      <c r="AU2337" s="155" t="s">
        <v>89</v>
      </c>
      <c r="AV2337" s="13" t="s">
        <v>89</v>
      </c>
      <c r="AW2337" s="13" t="s">
        <v>39</v>
      </c>
      <c r="AX2337" s="13" t="s">
        <v>78</v>
      </c>
      <c r="AY2337" s="155" t="s">
        <v>169</v>
      </c>
    </row>
    <row r="2338" spans="2:65" s="14" customFormat="1" ht="12">
      <c r="B2338" s="161"/>
      <c r="D2338" s="148" t="s">
        <v>179</v>
      </c>
      <c r="E2338" s="162" t="s">
        <v>34</v>
      </c>
      <c r="F2338" s="163" t="s">
        <v>195</v>
      </c>
      <c r="H2338" s="164">
        <v>15</v>
      </c>
      <c r="I2338" s="165"/>
      <c r="L2338" s="161"/>
      <c r="M2338" s="166"/>
      <c r="T2338" s="167"/>
      <c r="AT2338" s="162" t="s">
        <v>179</v>
      </c>
      <c r="AU2338" s="162" t="s">
        <v>89</v>
      </c>
      <c r="AV2338" s="14" t="s">
        <v>177</v>
      </c>
      <c r="AW2338" s="14" t="s">
        <v>39</v>
      </c>
      <c r="AX2338" s="14" t="s">
        <v>83</v>
      </c>
      <c r="AY2338" s="162" t="s">
        <v>169</v>
      </c>
    </row>
    <row r="2339" spans="2:65" s="1" customFormat="1" ht="24.25" customHeight="1">
      <c r="B2339" s="35"/>
      <c r="C2339" s="134" t="s">
        <v>3019</v>
      </c>
      <c r="D2339" s="134" t="s">
        <v>172</v>
      </c>
      <c r="E2339" s="135" t="s">
        <v>3020</v>
      </c>
      <c r="F2339" s="136" t="s">
        <v>3021</v>
      </c>
      <c r="G2339" s="137" t="s">
        <v>175</v>
      </c>
      <c r="H2339" s="138">
        <v>589.1</v>
      </c>
      <c r="I2339" s="139"/>
      <c r="J2339" s="140">
        <f>ROUND(I2339*H2339,2)</f>
        <v>0</v>
      </c>
      <c r="K2339" s="136" t="s">
        <v>204</v>
      </c>
      <c r="L2339" s="35"/>
      <c r="M2339" s="141" t="s">
        <v>34</v>
      </c>
      <c r="N2339" s="142" t="s">
        <v>49</v>
      </c>
      <c r="P2339" s="143">
        <f>O2339*H2339</f>
        <v>0</v>
      </c>
      <c r="Q2339" s="143">
        <v>0</v>
      </c>
      <c r="R2339" s="143">
        <f>Q2339*H2339</f>
        <v>0</v>
      </c>
      <c r="S2339" s="143">
        <v>0</v>
      </c>
      <c r="T2339" s="144">
        <f>S2339*H2339</f>
        <v>0</v>
      </c>
      <c r="AR2339" s="145" t="s">
        <v>177</v>
      </c>
      <c r="AT2339" s="145" t="s">
        <v>172</v>
      </c>
      <c r="AU2339" s="145" t="s">
        <v>89</v>
      </c>
      <c r="AY2339" s="19" t="s">
        <v>169</v>
      </c>
      <c r="BE2339" s="146">
        <f>IF(N2339="základní",J2339,0)</f>
        <v>0</v>
      </c>
      <c r="BF2339" s="146">
        <f>IF(N2339="snížená",J2339,0)</f>
        <v>0</v>
      </c>
      <c r="BG2339" s="146">
        <f>IF(N2339="zákl. přenesená",J2339,0)</f>
        <v>0</v>
      </c>
      <c r="BH2339" s="146">
        <f>IF(N2339="sníž. přenesená",J2339,0)</f>
        <v>0</v>
      </c>
      <c r="BI2339" s="146">
        <f>IF(N2339="nulová",J2339,0)</f>
        <v>0</v>
      </c>
      <c r="BJ2339" s="19" t="s">
        <v>83</v>
      </c>
      <c r="BK2339" s="146">
        <f>ROUND(I2339*H2339,2)</f>
        <v>0</v>
      </c>
      <c r="BL2339" s="19" t="s">
        <v>177</v>
      </c>
      <c r="BM2339" s="145" t="s">
        <v>3022</v>
      </c>
    </row>
    <row r="2340" spans="2:65" s="1" customFormat="1" ht="11">
      <c r="B2340" s="35"/>
      <c r="D2340" s="168" t="s">
        <v>206</v>
      </c>
      <c r="F2340" s="169" t="s">
        <v>3023</v>
      </c>
      <c r="I2340" s="170"/>
      <c r="L2340" s="35"/>
      <c r="M2340" s="171"/>
      <c r="T2340" s="56"/>
      <c r="AT2340" s="19" t="s">
        <v>206</v>
      </c>
      <c r="AU2340" s="19" t="s">
        <v>89</v>
      </c>
    </row>
    <row r="2341" spans="2:65" s="12" customFormat="1" ht="12">
      <c r="B2341" s="147"/>
      <c r="D2341" s="148" t="s">
        <v>179</v>
      </c>
      <c r="E2341" s="149" t="s">
        <v>34</v>
      </c>
      <c r="F2341" s="150" t="s">
        <v>3024</v>
      </c>
      <c r="H2341" s="149" t="s">
        <v>34</v>
      </c>
      <c r="I2341" s="151"/>
      <c r="L2341" s="147"/>
      <c r="M2341" s="152"/>
      <c r="T2341" s="153"/>
      <c r="AT2341" s="149" t="s">
        <v>179</v>
      </c>
      <c r="AU2341" s="149" t="s">
        <v>89</v>
      </c>
      <c r="AV2341" s="12" t="s">
        <v>83</v>
      </c>
      <c r="AW2341" s="12" t="s">
        <v>39</v>
      </c>
      <c r="AX2341" s="12" t="s">
        <v>78</v>
      </c>
      <c r="AY2341" s="149" t="s">
        <v>169</v>
      </c>
    </row>
    <row r="2342" spans="2:65" s="12" customFormat="1" ht="12">
      <c r="B2342" s="147"/>
      <c r="D2342" s="148" t="s">
        <v>179</v>
      </c>
      <c r="E2342" s="149" t="s">
        <v>34</v>
      </c>
      <c r="F2342" s="150" t="s">
        <v>3025</v>
      </c>
      <c r="H2342" s="149" t="s">
        <v>34</v>
      </c>
      <c r="I2342" s="151"/>
      <c r="L2342" s="147"/>
      <c r="M2342" s="152"/>
      <c r="T2342" s="153"/>
      <c r="AT2342" s="149" t="s">
        <v>179</v>
      </c>
      <c r="AU2342" s="149" t="s">
        <v>89</v>
      </c>
      <c r="AV2342" s="12" t="s">
        <v>83</v>
      </c>
      <c r="AW2342" s="12" t="s">
        <v>39</v>
      </c>
      <c r="AX2342" s="12" t="s">
        <v>78</v>
      </c>
      <c r="AY2342" s="149" t="s">
        <v>169</v>
      </c>
    </row>
    <row r="2343" spans="2:65" s="13" customFormat="1" ht="24">
      <c r="B2343" s="154"/>
      <c r="D2343" s="148" t="s">
        <v>179</v>
      </c>
      <c r="E2343" s="155" t="s">
        <v>34</v>
      </c>
      <c r="F2343" s="156" t="s">
        <v>3026</v>
      </c>
      <c r="H2343" s="157">
        <v>589.1</v>
      </c>
      <c r="I2343" s="158"/>
      <c r="L2343" s="154"/>
      <c r="M2343" s="159"/>
      <c r="T2343" s="160"/>
      <c r="AT2343" s="155" t="s">
        <v>179</v>
      </c>
      <c r="AU2343" s="155" t="s">
        <v>89</v>
      </c>
      <c r="AV2343" s="13" t="s">
        <v>89</v>
      </c>
      <c r="AW2343" s="13" t="s">
        <v>39</v>
      </c>
      <c r="AX2343" s="13" t="s">
        <v>78</v>
      </c>
      <c r="AY2343" s="155" t="s">
        <v>169</v>
      </c>
    </row>
    <row r="2344" spans="2:65" s="14" customFormat="1" ht="12">
      <c r="B2344" s="161"/>
      <c r="D2344" s="148" t="s">
        <v>179</v>
      </c>
      <c r="E2344" s="162" t="s">
        <v>34</v>
      </c>
      <c r="F2344" s="163" t="s">
        <v>195</v>
      </c>
      <c r="H2344" s="164">
        <v>589.1</v>
      </c>
      <c r="I2344" s="165"/>
      <c r="L2344" s="161"/>
      <c r="M2344" s="166"/>
      <c r="T2344" s="167"/>
      <c r="AT2344" s="162" t="s">
        <v>179</v>
      </c>
      <c r="AU2344" s="162" t="s">
        <v>89</v>
      </c>
      <c r="AV2344" s="14" t="s">
        <v>177</v>
      </c>
      <c r="AW2344" s="14" t="s">
        <v>39</v>
      </c>
      <c r="AX2344" s="14" t="s">
        <v>83</v>
      </c>
      <c r="AY2344" s="162" t="s">
        <v>169</v>
      </c>
    </row>
    <row r="2345" spans="2:65" s="1" customFormat="1" ht="37.75" customHeight="1">
      <c r="B2345" s="35"/>
      <c r="C2345" s="134" t="s">
        <v>3027</v>
      </c>
      <c r="D2345" s="134" t="s">
        <v>172</v>
      </c>
      <c r="E2345" s="135" t="s">
        <v>3028</v>
      </c>
      <c r="F2345" s="136" t="s">
        <v>3029</v>
      </c>
      <c r="G2345" s="137" t="s">
        <v>434</v>
      </c>
      <c r="H2345" s="138">
        <v>589.1</v>
      </c>
      <c r="I2345" s="139"/>
      <c r="J2345" s="140">
        <f>ROUND(I2345*H2345,2)</f>
        <v>0</v>
      </c>
      <c r="K2345" s="136" t="s">
        <v>204</v>
      </c>
      <c r="L2345" s="35"/>
      <c r="M2345" s="141" t="s">
        <v>34</v>
      </c>
      <c r="N2345" s="142" t="s">
        <v>49</v>
      </c>
      <c r="P2345" s="143">
        <f>O2345*H2345</f>
        <v>0</v>
      </c>
      <c r="Q2345" s="143">
        <v>3.0000000000000001E-5</v>
      </c>
      <c r="R2345" s="143">
        <f>Q2345*H2345</f>
        <v>1.7673000000000001E-2</v>
      </c>
      <c r="S2345" s="143">
        <v>0</v>
      </c>
      <c r="T2345" s="144">
        <f>S2345*H2345</f>
        <v>0</v>
      </c>
      <c r="AR2345" s="145" t="s">
        <v>270</v>
      </c>
      <c r="AT2345" s="145" t="s">
        <v>172</v>
      </c>
      <c r="AU2345" s="145" t="s">
        <v>89</v>
      </c>
      <c r="AY2345" s="19" t="s">
        <v>169</v>
      </c>
      <c r="BE2345" s="146">
        <f>IF(N2345="základní",J2345,0)</f>
        <v>0</v>
      </c>
      <c r="BF2345" s="146">
        <f>IF(N2345="snížená",J2345,0)</f>
        <v>0</v>
      </c>
      <c r="BG2345" s="146">
        <f>IF(N2345="zákl. přenesená",J2345,0)</f>
        <v>0</v>
      </c>
      <c r="BH2345" s="146">
        <f>IF(N2345="sníž. přenesená",J2345,0)</f>
        <v>0</v>
      </c>
      <c r="BI2345" s="146">
        <f>IF(N2345="nulová",J2345,0)</f>
        <v>0</v>
      </c>
      <c r="BJ2345" s="19" t="s">
        <v>83</v>
      </c>
      <c r="BK2345" s="146">
        <f>ROUND(I2345*H2345,2)</f>
        <v>0</v>
      </c>
      <c r="BL2345" s="19" t="s">
        <v>270</v>
      </c>
      <c r="BM2345" s="145" t="s">
        <v>3030</v>
      </c>
    </row>
    <row r="2346" spans="2:65" s="1" customFormat="1" ht="11">
      <c r="B2346" s="35"/>
      <c r="D2346" s="168" t="s">
        <v>206</v>
      </c>
      <c r="F2346" s="169" t="s">
        <v>3031</v>
      </c>
      <c r="I2346" s="170"/>
      <c r="L2346" s="35"/>
      <c r="M2346" s="171"/>
      <c r="T2346" s="56"/>
      <c r="AT2346" s="19" t="s">
        <v>206</v>
      </c>
      <c r="AU2346" s="19" t="s">
        <v>89</v>
      </c>
    </row>
    <row r="2347" spans="2:65" s="1" customFormat="1" ht="21.75" customHeight="1">
      <c r="B2347" s="35"/>
      <c r="C2347" s="134" t="s">
        <v>3032</v>
      </c>
      <c r="D2347" s="134" t="s">
        <v>172</v>
      </c>
      <c r="E2347" s="135" t="s">
        <v>3033</v>
      </c>
      <c r="F2347" s="136" t="s">
        <v>3034</v>
      </c>
      <c r="G2347" s="137" t="s">
        <v>175</v>
      </c>
      <c r="H2347" s="138">
        <v>589.1</v>
      </c>
      <c r="I2347" s="139"/>
      <c r="J2347" s="140">
        <f>ROUND(I2347*H2347,2)</f>
        <v>0</v>
      </c>
      <c r="K2347" s="136" t="s">
        <v>3035</v>
      </c>
      <c r="L2347" s="35"/>
      <c r="M2347" s="141" t="s">
        <v>34</v>
      </c>
      <c r="N2347" s="142" t="s">
        <v>49</v>
      </c>
      <c r="P2347" s="143">
        <f>O2347*H2347</f>
        <v>0</v>
      </c>
      <c r="Q2347" s="143">
        <v>3.6000000000000002E-4</v>
      </c>
      <c r="R2347" s="143">
        <f>Q2347*H2347</f>
        <v>0.21207600000000001</v>
      </c>
      <c r="S2347" s="143">
        <v>0</v>
      </c>
      <c r="T2347" s="144">
        <f>S2347*H2347</f>
        <v>0</v>
      </c>
      <c r="AR2347" s="145" t="s">
        <v>270</v>
      </c>
      <c r="AT2347" s="145" t="s">
        <v>172</v>
      </c>
      <c r="AU2347" s="145" t="s">
        <v>89</v>
      </c>
      <c r="AY2347" s="19" t="s">
        <v>169</v>
      </c>
      <c r="BE2347" s="146">
        <f>IF(N2347="základní",J2347,0)</f>
        <v>0</v>
      </c>
      <c r="BF2347" s="146">
        <f>IF(N2347="snížená",J2347,0)</f>
        <v>0</v>
      </c>
      <c r="BG2347" s="146">
        <f>IF(N2347="zákl. přenesená",J2347,0)</f>
        <v>0</v>
      </c>
      <c r="BH2347" s="146">
        <f>IF(N2347="sníž. přenesená",J2347,0)</f>
        <v>0</v>
      </c>
      <c r="BI2347" s="146">
        <f>IF(N2347="nulová",J2347,0)</f>
        <v>0</v>
      </c>
      <c r="BJ2347" s="19" t="s">
        <v>83</v>
      </c>
      <c r="BK2347" s="146">
        <f>ROUND(I2347*H2347,2)</f>
        <v>0</v>
      </c>
      <c r="BL2347" s="19" t="s">
        <v>270</v>
      </c>
      <c r="BM2347" s="145" t="s">
        <v>3036</v>
      </c>
    </row>
    <row r="2348" spans="2:65" s="11" customFormat="1" ht="22.75" customHeight="1">
      <c r="B2348" s="122"/>
      <c r="D2348" s="123" t="s">
        <v>77</v>
      </c>
      <c r="E2348" s="132" t="s">
        <v>3037</v>
      </c>
      <c r="F2348" s="132" t="s">
        <v>3038</v>
      </c>
      <c r="I2348" s="125"/>
      <c r="J2348" s="133">
        <f>BK2348</f>
        <v>0</v>
      </c>
      <c r="L2348" s="122"/>
      <c r="M2348" s="127"/>
      <c r="P2348" s="128">
        <f>SUM(P2349:P2511)</f>
        <v>0</v>
      </c>
      <c r="R2348" s="128">
        <f>SUM(R2349:R2511)</f>
        <v>1.6302143199999999</v>
      </c>
      <c r="T2348" s="129">
        <f>SUM(T2349:T2511)</f>
        <v>0</v>
      </c>
      <c r="AR2348" s="123" t="s">
        <v>89</v>
      </c>
      <c r="AT2348" s="130" t="s">
        <v>77</v>
      </c>
      <c r="AU2348" s="130" t="s">
        <v>83</v>
      </c>
      <c r="AY2348" s="123" t="s">
        <v>169</v>
      </c>
      <c r="BK2348" s="131">
        <f>SUM(BK2349:BK2511)</f>
        <v>0</v>
      </c>
    </row>
    <row r="2349" spans="2:65" s="1" customFormat="1" ht="24.25" customHeight="1">
      <c r="B2349" s="35"/>
      <c r="C2349" s="134" t="s">
        <v>3039</v>
      </c>
      <c r="D2349" s="134" t="s">
        <v>172</v>
      </c>
      <c r="E2349" s="135" t="s">
        <v>3040</v>
      </c>
      <c r="F2349" s="136" t="s">
        <v>3041</v>
      </c>
      <c r="G2349" s="137" t="s">
        <v>175</v>
      </c>
      <c r="H2349" s="138">
        <v>3326.9679999999998</v>
      </c>
      <c r="I2349" s="139"/>
      <c r="J2349" s="140">
        <f>ROUND(I2349*H2349,2)</f>
        <v>0</v>
      </c>
      <c r="K2349" s="136" t="s">
        <v>204</v>
      </c>
      <c r="L2349" s="35"/>
      <c r="M2349" s="141" t="s">
        <v>34</v>
      </c>
      <c r="N2349" s="142" t="s">
        <v>49</v>
      </c>
      <c r="P2349" s="143">
        <f>O2349*H2349</f>
        <v>0</v>
      </c>
      <c r="Q2349" s="143">
        <v>0</v>
      </c>
      <c r="R2349" s="143">
        <f>Q2349*H2349</f>
        <v>0</v>
      </c>
      <c r="S2349" s="143">
        <v>0</v>
      </c>
      <c r="T2349" s="144">
        <f>S2349*H2349</f>
        <v>0</v>
      </c>
      <c r="AR2349" s="145" t="s">
        <v>270</v>
      </c>
      <c r="AT2349" s="145" t="s">
        <v>172</v>
      </c>
      <c r="AU2349" s="145" t="s">
        <v>89</v>
      </c>
      <c r="AY2349" s="19" t="s">
        <v>169</v>
      </c>
      <c r="BE2349" s="146">
        <f>IF(N2349="základní",J2349,0)</f>
        <v>0</v>
      </c>
      <c r="BF2349" s="146">
        <f>IF(N2349="snížená",J2349,0)</f>
        <v>0</v>
      </c>
      <c r="BG2349" s="146">
        <f>IF(N2349="zákl. přenesená",J2349,0)</f>
        <v>0</v>
      </c>
      <c r="BH2349" s="146">
        <f>IF(N2349="sníž. přenesená",J2349,0)</f>
        <v>0</v>
      </c>
      <c r="BI2349" s="146">
        <f>IF(N2349="nulová",J2349,0)</f>
        <v>0</v>
      </c>
      <c r="BJ2349" s="19" t="s">
        <v>83</v>
      </c>
      <c r="BK2349" s="146">
        <f>ROUND(I2349*H2349,2)</f>
        <v>0</v>
      </c>
      <c r="BL2349" s="19" t="s">
        <v>270</v>
      </c>
      <c r="BM2349" s="145" t="s">
        <v>3042</v>
      </c>
    </row>
    <row r="2350" spans="2:65" s="1" customFormat="1" ht="11">
      <c r="B2350" s="35"/>
      <c r="D2350" s="168" t="s">
        <v>206</v>
      </c>
      <c r="F2350" s="169" t="s">
        <v>3043</v>
      </c>
      <c r="I2350" s="170"/>
      <c r="L2350" s="35"/>
      <c r="M2350" s="171"/>
      <c r="T2350" s="56"/>
      <c r="AT2350" s="19" t="s">
        <v>206</v>
      </c>
      <c r="AU2350" s="19" t="s">
        <v>89</v>
      </c>
    </row>
    <row r="2351" spans="2:65" s="1" customFormat="1" ht="24">
      <c r="B2351" s="35"/>
      <c r="D2351" s="148" t="s">
        <v>929</v>
      </c>
      <c r="F2351" s="189" t="s">
        <v>3044</v>
      </c>
      <c r="I2351" s="170"/>
      <c r="L2351" s="35"/>
      <c r="M2351" s="171"/>
      <c r="T2351" s="56"/>
      <c r="AT2351" s="19" t="s">
        <v>929</v>
      </c>
      <c r="AU2351" s="19" t="s">
        <v>89</v>
      </c>
    </row>
    <row r="2352" spans="2:65" s="13" customFormat="1" ht="12">
      <c r="B2352" s="154"/>
      <c r="D2352" s="148" t="s">
        <v>179</v>
      </c>
      <c r="E2352" s="155" t="s">
        <v>34</v>
      </c>
      <c r="F2352" s="156" t="s">
        <v>650</v>
      </c>
      <c r="H2352" s="157">
        <v>37.159999999999997</v>
      </c>
      <c r="I2352" s="158"/>
      <c r="L2352" s="154"/>
      <c r="M2352" s="159"/>
      <c r="T2352" s="160"/>
      <c r="AT2352" s="155" t="s">
        <v>179</v>
      </c>
      <c r="AU2352" s="155" t="s">
        <v>89</v>
      </c>
      <c r="AV2352" s="13" t="s">
        <v>89</v>
      </c>
      <c r="AW2352" s="13" t="s">
        <v>39</v>
      </c>
      <c r="AX2352" s="13" t="s">
        <v>78</v>
      </c>
      <c r="AY2352" s="155" t="s">
        <v>169</v>
      </c>
    </row>
    <row r="2353" spans="2:51" s="13" customFormat="1" ht="12">
      <c r="B2353" s="154"/>
      <c r="D2353" s="148" t="s">
        <v>179</v>
      </c>
      <c r="E2353" s="155" t="s">
        <v>34</v>
      </c>
      <c r="F2353" s="156" t="s">
        <v>651</v>
      </c>
      <c r="H2353" s="157">
        <v>386.24</v>
      </c>
      <c r="I2353" s="158"/>
      <c r="L2353" s="154"/>
      <c r="M2353" s="159"/>
      <c r="T2353" s="160"/>
      <c r="AT2353" s="155" t="s">
        <v>179</v>
      </c>
      <c r="AU2353" s="155" t="s">
        <v>89</v>
      </c>
      <c r="AV2353" s="13" t="s">
        <v>89</v>
      </c>
      <c r="AW2353" s="13" t="s">
        <v>39</v>
      </c>
      <c r="AX2353" s="13" t="s">
        <v>78</v>
      </c>
      <c r="AY2353" s="155" t="s">
        <v>169</v>
      </c>
    </row>
    <row r="2354" spans="2:51" s="13" customFormat="1" ht="12">
      <c r="B2354" s="154"/>
      <c r="D2354" s="148" t="s">
        <v>179</v>
      </c>
      <c r="E2354" s="155" t="s">
        <v>34</v>
      </c>
      <c r="F2354" s="156" t="s">
        <v>652</v>
      </c>
      <c r="H2354" s="157">
        <v>309.33999999999997</v>
      </c>
      <c r="I2354" s="158"/>
      <c r="L2354" s="154"/>
      <c r="M2354" s="159"/>
      <c r="T2354" s="160"/>
      <c r="AT2354" s="155" t="s">
        <v>179</v>
      </c>
      <c r="AU2354" s="155" t="s">
        <v>89</v>
      </c>
      <c r="AV2354" s="13" t="s">
        <v>89</v>
      </c>
      <c r="AW2354" s="13" t="s">
        <v>39</v>
      </c>
      <c r="AX2354" s="13" t="s">
        <v>78</v>
      </c>
      <c r="AY2354" s="155" t="s">
        <v>169</v>
      </c>
    </row>
    <row r="2355" spans="2:51" s="13" customFormat="1" ht="12">
      <c r="B2355" s="154"/>
      <c r="D2355" s="148" t="s">
        <v>179</v>
      </c>
      <c r="E2355" s="155" t="s">
        <v>34</v>
      </c>
      <c r="F2355" s="156" t="s">
        <v>3045</v>
      </c>
      <c r="H2355" s="157">
        <v>585</v>
      </c>
      <c r="I2355" s="158"/>
      <c r="L2355" s="154"/>
      <c r="M2355" s="159"/>
      <c r="T2355" s="160"/>
      <c r="AT2355" s="155" t="s">
        <v>179</v>
      </c>
      <c r="AU2355" s="155" t="s">
        <v>89</v>
      </c>
      <c r="AV2355" s="13" t="s">
        <v>89</v>
      </c>
      <c r="AW2355" s="13" t="s">
        <v>39</v>
      </c>
      <c r="AX2355" s="13" t="s">
        <v>78</v>
      </c>
      <c r="AY2355" s="155" t="s">
        <v>169</v>
      </c>
    </row>
    <row r="2356" spans="2:51" s="15" customFormat="1" ht="12">
      <c r="B2356" s="182"/>
      <c r="D2356" s="148" t="s">
        <v>179</v>
      </c>
      <c r="E2356" s="183" t="s">
        <v>34</v>
      </c>
      <c r="F2356" s="184" t="s">
        <v>453</v>
      </c>
      <c r="H2356" s="185">
        <v>1317.74</v>
      </c>
      <c r="I2356" s="186"/>
      <c r="L2356" s="182"/>
      <c r="M2356" s="187"/>
      <c r="T2356" s="188"/>
      <c r="AT2356" s="183" t="s">
        <v>179</v>
      </c>
      <c r="AU2356" s="183" t="s">
        <v>89</v>
      </c>
      <c r="AV2356" s="15" t="s">
        <v>95</v>
      </c>
      <c r="AW2356" s="15" t="s">
        <v>39</v>
      </c>
      <c r="AX2356" s="15" t="s">
        <v>78</v>
      </c>
      <c r="AY2356" s="183" t="s">
        <v>169</v>
      </c>
    </row>
    <row r="2357" spans="2:51" s="12" customFormat="1" ht="12">
      <c r="B2357" s="147"/>
      <c r="D2357" s="148" t="s">
        <v>179</v>
      </c>
      <c r="E2357" s="149" t="s">
        <v>34</v>
      </c>
      <c r="F2357" s="150" t="s">
        <v>678</v>
      </c>
      <c r="H2357" s="149" t="s">
        <v>34</v>
      </c>
      <c r="I2357" s="151"/>
      <c r="L2357" s="147"/>
      <c r="M2357" s="152"/>
      <c r="T2357" s="153"/>
      <c r="AT2357" s="149" t="s">
        <v>179</v>
      </c>
      <c r="AU2357" s="149" t="s">
        <v>89</v>
      </c>
      <c r="AV2357" s="12" t="s">
        <v>83</v>
      </c>
      <c r="AW2357" s="12" t="s">
        <v>39</v>
      </c>
      <c r="AX2357" s="12" t="s">
        <v>78</v>
      </c>
      <c r="AY2357" s="149" t="s">
        <v>169</v>
      </c>
    </row>
    <row r="2358" spans="2:51" s="12" customFormat="1" ht="12">
      <c r="B2358" s="147"/>
      <c r="D2358" s="148" t="s">
        <v>179</v>
      </c>
      <c r="E2358" s="149" t="s">
        <v>34</v>
      </c>
      <c r="F2358" s="150" t="s">
        <v>679</v>
      </c>
      <c r="H2358" s="149" t="s">
        <v>34</v>
      </c>
      <c r="I2358" s="151"/>
      <c r="L2358" s="147"/>
      <c r="M2358" s="152"/>
      <c r="T2358" s="153"/>
      <c r="AT2358" s="149" t="s">
        <v>179</v>
      </c>
      <c r="AU2358" s="149" t="s">
        <v>89</v>
      </c>
      <c r="AV2358" s="12" t="s">
        <v>83</v>
      </c>
      <c r="AW2358" s="12" t="s">
        <v>39</v>
      </c>
      <c r="AX2358" s="12" t="s">
        <v>78</v>
      </c>
      <c r="AY2358" s="149" t="s">
        <v>169</v>
      </c>
    </row>
    <row r="2359" spans="2:51" s="13" customFormat="1" ht="12">
      <c r="B2359" s="154"/>
      <c r="D2359" s="148" t="s">
        <v>179</v>
      </c>
      <c r="E2359" s="155" t="s">
        <v>34</v>
      </c>
      <c r="F2359" s="156" t="s">
        <v>680</v>
      </c>
      <c r="H2359" s="157">
        <v>35.625999999999998</v>
      </c>
      <c r="I2359" s="158"/>
      <c r="L2359" s="154"/>
      <c r="M2359" s="159"/>
      <c r="T2359" s="160"/>
      <c r="AT2359" s="155" t="s">
        <v>179</v>
      </c>
      <c r="AU2359" s="155" t="s">
        <v>89</v>
      </c>
      <c r="AV2359" s="13" t="s">
        <v>89</v>
      </c>
      <c r="AW2359" s="13" t="s">
        <v>39</v>
      </c>
      <c r="AX2359" s="13" t="s">
        <v>78</v>
      </c>
      <c r="AY2359" s="155" t="s">
        <v>169</v>
      </c>
    </row>
    <row r="2360" spans="2:51" s="13" customFormat="1" ht="12">
      <c r="B2360" s="154"/>
      <c r="D2360" s="148" t="s">
        <v>179</v>
      </c>
      <c r="E2360" s="155" t="s">
        <v>34</v>
      </c>
      <c r="F2360" s="156" t="s">
        <v>681</v>
      </c>
      <c r="H2360" s="157">
        <v>14.302</v>
      </c>
      <c r="I2360" s="158"/>
      <c r="L2360" s="154"/>
      <c r="M2360" s="159"/>
      <c r="T2360" s="160"/>
      <c r="AT2360" s="155" t="s">
        <v>179</v>
      </c>
      <c r="AU2360" s="155" t="s">
        <v>89</v>
      </c>
      <c r="AV2360" s="13" t="s">
        <v>89</v>
      </c>
      <c r="AW2360" s="13" t="s">
        <v>39</v>
      </c>
      <c r="AX2360" s="13" t="s">
        <v>78</v>
      </c>
      <c r="AY2360" s="155" t="s">
        <v>169</v>
      </c>
    </row>
    <row r="2361" spans="2:51" s="13" customFormat="1" ht="12">
      <c r="B2361" s="154"/>
      <c r="D2361" s="148" t="s">
        <v>179</v>
      </c>
      <c r="E2361" s="155" t="s">
        <v>34</v>
      </c>
      <c r="F2361" s="156" t="s">
        <v>682</v>
      </c>
      <c r="H2361" s="157">
        <v>94.025999999999996</v>
      </c>
      <c r="I2361" s="158"/>
      <c r="L2361" s="154"/>
      <c r="M2361" s="159"/>
      <c r="T2361" s="160"/>
      <c r="AT2361" s="155" t="s">
        <v>179</v>
      </c>
      <c r="AU2361" s="155" t="s">
        <v>89</v>
      </c>
      <c r="AV2361" s="13" t="s">
        <v>89</v>
      </c>
      <c r="AW2361" s="13" t="s">
        <v>39</v>
      </c>
      <c r="AX2361" s="13" t="s">
        <v>78</v>
      </c>
      <c r="AY2361" s="155" t="s">
        <v>169</v>
      </c>
    </row>
    <row r="2362" spans="2:51" s="13" customFormat="1" ht="12">
      <c r="B2362" s="154"/>
      <c r="D2362" s="148" t="s">
        <v>179</v>
      </c>
      <c r="E2362" s="155" t="s">
        <v>34</v>
      </c>
      <c r="F2362" s="156" t="s">
        <v>683</v>
      </c>
      <c r="H2362" s="157">
        <v>21.622</v>
      </c>
      <c r="I2362" s="158"/>
      <c r="L2362" s="154"/>
      <c r="M2362" s="159"/>
      <c r="T2362" s="160"/>
      <c r="AT2362" s="155" t="s">
        <v>179</v>
      </c>
      <c r="AU2362" s="155" t="s">
        <v>89</v>
      </c>
      <c r="AV2362" s="13" t="s">
        <v>89</v>
      </c>
      <c r="AW2362" s="13" t="s">
        <v>39</v>
      </c>
      <c r="AX2362" s="13" t="s">
        <v>78</v>
      </c>
      <c r="AY2362" s="155" t="s">
        <v>169</v>
      </c>
    </row>
    <row r="2363" spans="2:51" s="13" customFormat="1" ht="12">
      <c r="B2363" s="154"/>
      <c r="D2363" s="148" t="s">
        <v>179</v>
      </c>
      <c r="E2363" s="155" t="s">
        <v>34</v>
      </c>
      <c r="F2363" s="156" t="s">
        <v>684</v>
      </c>
      <c r="H2363" s="157">
        <v>18.297999999999998</v>
      </c>
      <c r="I2363" s="158"/>
      <c r="L2363" s="154"/>
      <c r="M2363" s="159"/>
      <c r="T2363" s="160"/>
      <c r="AT2363" s="155" t="s">
        <v>179</v>
      </c>
      <c r="AU2363" s="155" t="s">
        <v>89</v>
      </c>
      <c r="AV2363" s="13" t="s">
        <v>89</v>
      </c>
      <c r="AW2363" s="13" t="s">
        <v>39</v>
      </c>
      <c r="AX2363" s="13" t="s">
        <v>78</v>
      </c>
      <c r="AY2363" s="155" t="s">
        <v>169</v>
      </c>
    </row>
    <row r="2364" spans="2:51" s="13" customFormat="1" ht="12">
      <c r="B2364" s="154"/>
      <c r="D2364" s="148" t="s">
        <v>179</v>
      </c>
      <c r="E2364" s="155" t="s">
        <v>34</v>
      </c>
      <c r="F2364" s="156" t="s">
        <v>685</v>
      </c>
      <c r="H2364" s="157">
        <v>10.4</v>
      </c>
      <c r="I2364" s="158"/>
      <c r="L2364" s="154"/>
      <c r="M2364" s="159"/>
      <c r="T2364" s="160"/>
      <c r="AT2364" s="155" t="s">
        <v>179</v>
      </c>
      <c r="AU2364" s="155" t="s">
        <v>89</v>
      </c>
      <c r="AV2364" s="13" t="s">
        <v>89</v>
      </c>
      <c r="AW2364" s="13" t="s">
        <v>39</v>
      </c>
      <c r="AX2364" s="13" t="s">
        <v>78</v>
      </c>
      <c r="AY2364" s="155" t="s">
        <v>169</v>
      </c>
    </row>
    <row r="2365" spans="2:51" s="13" customFormat="1" ht="12">
      <c r="B2365" s="154"/>
      <c r="D2365" s="148" t="s">
        <v>179</v>
      </c>
      <c r="E2365" s="155" t="s">
        <v>34</v>
      </c>
      <c r="F2365" s="156" t="s">
        <v>686</v>
      </c>
      <c r="H2365" s="157">
        <v>-1.1819999999999999</v>
      </c>
      <c r="I2365" s="158"/>
      <c r="L2365" s="154"/>
      <c r="M2365" s="159"/>
      <c r="T2365" s="160"/>
      <c r="AT2365" s="155" t="s">
        <v>179</v>
      </c>
      <c r="AU2365" s="155" t="s">
        <v>89</v>
      </c>
      <c r="AV2365" s="13" t="s">
        <v>89</v>
      </c>
      <c r="AW2365" s="13" t="s">
        <v>39</v>
      </c>
      <c r="AX2365" s="13" t="s">
        <v>78</v>
      </c>
      <c r="AY2365" s="155" t="s">
        <v>169</v>
      </c>
    </row>
    <row r="2366" spans="2:51" s="13" customFormat="1" ht="12">
      <c r="B2366" s="154"/>
      <c r="D2366" s="148" t="s">
        <v>179</v>
      </c>
      <c r="E2366" s="155" t="s">
        <v>34</v>
      </c>
      <c r="F2366" s="156" t="s">
        <v>687</v>
      </c>
      <c r="H2366" s="157">
        <v>10.76</v>
      </c>
      <c r="I2366" s="158"/>
      <c r="L2366" s="154"/>
      <c r="M2366" s="159"/>
      <c r="T2366" s="160"/>
      <c r="AT2366" s="155" t="s">
        <v>179</v>
      </c>
      <c r="AU2366" s="155" t="s">
        <v>89</v>
      </c>
      <c r="AV2366" s="13" t="s">
        <v>89</v>
      </c>
      <c r="AW2366" s="13" t="s">
        <v>39</v>
      </c>
      <c r="AX2366" s="13" t="s">
        <v>78</v>
      </c>
      <c r="AY2366" s="155" t="s">
        <v>169</v>
      </c>
    </row>
    <row r="2367" spans="2:51" s="13" customFormat="1" ht="12">
      <c r="B2367" s="154"/>
      <c r="D2367" s="148" t="s">
        <v>179</v>
      </c>
      <c r="E2367" s="155" t="s">
        <v>34</v>
      </c>
      <c r="F2367" s="156" t="s">
        <v>688</v>
      </c>
      <c r="H2367" s="157">
        <v>-1.379</v>
      </c>
      <c r="I2367" s="158"/>
      <c r="L2367" s="154"/>
      <c r="M2367" s="159"/>
      <c r="T2367" s="160"/>
      <c r="AT2367" s="155" t="s">
        <v>179</v>
      </c>
      <c r="AU2367" s="155" t="s">
        <v>89</v>
      </c>
      <c r="AV2367" s="13" t="s">
        <v>89</v>
      </c>
      <c r="AW2367" s="13" t="s">
        <v>39</v>
      </c>
      <c r="AX2367" s="13" t="s">
        <v>78</v>
      </c>
      <c r="AY2367" s="155" t="s">
        <v>169</v>
      </c>
    </row>
    <row r="2368" spans="2:51" s="13" customFormat="1" ht="12">
      <c r="B2368" s="154"/>
      <c r="D2368" s="148" t="s">
        <v>179</v>
      </c>
      <c r="E2368" s="155" t="s">
        <v>34</v>
      </c>
      <c r="F2368" s="156" t="s">
        <v>689</v>
      </c>
      <c r="H2368" s="157">
        <v>71.795000000000002</v>
      </c>
      <c r="I2368" s="158"/>
      <c r="L2368" s="154"/>
      <c r="M2368" s="159"/>
      <c r="T2368" s="160"/>
      <c r="AT2368" s="155" t="s">
        <v>179</v>
      </c>
      <c r="AU2368" s="155" t="s">
        <v>89</v>
      </c>
      <c r="AV2368" s="13" t="s">
        <v>89</v>
      </c>
      <c r="AW2368" s="13" t="s">
        <v>39</v>
      </c>
      <c r="AX2368" s="13" t="s">
        <v>78</v>
      </c>
      <c r="AY2368" s="155" t="s">
        <v>169</v>
      </c>
    </row>
    <row r="2369" spans="2:51" s="13" customFormat="1" ht="12">
      <c r="B2369" s="154"/>
      <c r="D2369" s="148" t="s">
        <v>179</v>
      </c>
      <c r="E2369" s="155" t="s">
        <v>34</v>
      </c>
      <c r="F2369" s="156" t="s">
        <v>690</v>
      </c>
      <c r="H2369" s="157">
        <v>-16.5</v>
      </c>
      <c r="I2369" s="158"/>
      <c r="L2369" s="154"/>
      <c r="M2369" s="159"/>
      <c r="T2369" s="160"/>
      <c r="AT2369" s="155" t="s">
        <v>179</v>
      </c>
      <c r="AU2369" s="155" t="s">
        <v>89</v>
      </c>
      <c r="AV2369" s="13" t="s">
        <v>89</v>
      </c>
      <c r="AW2369" s="13" t="s">
        <v>39</v>
      </c>
      <c r="AX2369" s="13" t="s">
        <v>78</v>
      </c>
      <c r="AY2369" s="155" t="s">
        <v>169</v>
      </c>
    </row>
    <row r="2370" spans="2:51" s="13" customFormat="1" ht="12">
      <c r="B2370" s="154"/>
      <c r="D2370" s="148" t="s">
        <v>179</v>
      </c>
      <c r="E2370" s="155" t="s">
        <v>34</v>
      </c>
      <c r="F2370" s="156" t="s">
        <v>691</v>
      </c>
      <c r="H2370" s="157">
        <v>-2.16</v>
      </c>
      <c r="I2370" s="158"/>
      <c r="L2370" s="154"/>
      <c r="M2370" s="159"/>
      <c r="T2370" s="160"/>
      <c r="AT2370" s="155" t="s">
        <v>179</v>
      </c>
      <c r="AU2370" s="155" t="s">
        <v>89</v>
      </c>
      <c r="AV2370" s="13" t="s">
        <v>89</v>
      </c>
      <c r="AW2370" s="13" t="s">
        <v>39</v>
      </c>
      <c r="AX2370" s="13" t="s">
        <v>78</v>
      </c>
      <c r="AY2370" s="155" t="s">
        <v>169</v>
      </c>
    </row>
    <row r="2371" spans="2:51" s="13" customFormat="1" ht="12">
      <c r="B2371" s="154"/>
      <c r="D2371" s="148" t="s">
        <v>179</v>
      </c>
      <c r="E2371" s="155" t="s">
        <v>34</v>
      </c>
      <c r="F2371" s="156" t="s">
        <v>692</v>
      </c>
      <c r="H2371" s="157">
        <v>31.646999999999998</v>
      </c>
      <c r="I2371" s="158"/>
      <c r="L2371" s="154"/>
      <c r="M2371" s="159"/>
      <c r="T2371" s="160"/>
      <c r="AT2371" s="155" t="s">
        <v>179</v>
      </c>
      <c r="AU2371" s="155" t="s">
        <v>89</v>
      </c>
      <c r="AV2371" s="13" t="s">
        <v>89</v>
      </c>
      <c r="AW2371" s="13" t="s">
        <v>39</v>
      </c>
      <c r="AX2371" s="13" t="s">
        <v>78</v>
      </c>
      <c r="AY2371" s="155" t="s">
        <v>169</v>
      </c>
    </row>
    <row r="2372" spans="2:51" s="13" customFormat="1" ht="12">
      <c r="B2372" s="154"/>
      <c r="D2372" s="148" t="s">
        <v>179</v>
      </c>
      <c r="E2372" s="155" t="s">
        <v>34</v>
      </c>
      <c r="F2372" s="156" t="s">
        <v>693</v>
      </c>
      <c r="H2372" s="157">
        <v>56.08</v>
      </c>
      <c r="I2372" s="158"/>
      <c r="L2372" s="154"/>
      <c r="M2372" s="159"/>
      <c r="T2372" s="160"/>
      <c r="AT2372" s="155" t="s">
        <v>179</v>
      </c>
      <c r="AU2372" s="155" t="s">
        <v>89</v>
      </c>
      <c r="AV2372" s="13" t="s">
        <v>89</v>
      </c>
      <c r="AW2372" s="13" t="s">
        <v>39</v>
      </c>
      <c r="AX2372" s="13" t="s">
        <v>78</v>
      </c>
      <c r="AY2372" s="155" t="s">
        <v>169</v>
      </c>
    </row>
    <row r="2373" spans="2:51" s="13" customFormat="1" ht="12">
      <c r="B2373" s="154"/>
      <c r="D2373" s="148" t="s">
        <v>179</v>
      </c>
      <c r="E2373" s="155" t="s">
        <v>34</v>
      </c>
      <c r="F2373" s="156" t="s">
        <v>694</v>
      </c>
      <c r="H2373" s="157">
        <v>-4.95</v>
      </c>
      <c r="I2373" s="158"/>
      <c r="L2373" s="154"/>
      <c r="M2373" s="159"/>
      <c r="T2373" s="160"/>
      <c r="AT2373" s="155" t="s">
        <v>179</v>
      </c>
      <c r="AU2373" s="155" t="s">
        <v>89</v>
      </c>
      <c r="AV2373" s="13" t="s">
        <v>89</v>
      </c>
      <c r="AW2373" s="13" t="s">
        <v>39</v>
      </c>
      <c r="AX2373" s="13" t="s">
        <v>78</v>
      </c>
      <c r="AY2373" s="155" t="s">
        <v>169</v>
      </c>
    </row>
    <row r="2374" spans="2:51" s="13" customFormat="1" ht="12">
      <c r="B2374" s="154"/>
      <c r="D2374" s="148" t="s">
        <v>179</v>
      </c>
      <c r="E2374" s="155" t="s">
        <v>34</v>
      </c>
      <c r="F2374" s="156" t="s">
        <v>695</v>
      </c>
      <c r="H2374" s="157">
        <v>38.415999999999997</v>
      </c>
      <c r="I2374" s="158"/>
      <c r="L2374" s="154"/>
      <c r="M2374" s="159"/>
      <c r="T2374" s="160"/>
      <c r="AT2374" s="155" t="s">
        <v>179</v>
      </c>
      <c r="AU2374" s="155" t="s">
        <v>89</v>
      </c>
      <c r="AV2374" s="13" t="s">
        <v>89</v>
      </c>
      <c r="AW2374" s="13" t="s">
        <v>39</v>
      </c>
      <c r="AX2374" s="13" t="s">
        <v>78</v>
      </c>
      <c r="AY2374" s="155" t="s">
        <v>169</v>
      </c>
    </row>
    <row r="2375" spans="2:51" s="13" customFormat="1" ht="12">
      <c r="B2375" s="154"/>
      <c r="D2375" s="148" t="s">
        <v>179</v>
      </c>
      <c r="E2375" s="155" t="s">
        <v>34</v>
      </c>
      <c r="F2375" s="156" t="s">
        <v>696</v>
      </c>
      <c r="H2375" s="157">
        <v>-1.7729999999999999</v>
      </c>
      <c r="I2375" s="158"/>
      <c r="L2375" s="154"/>
      <c r="M2375" s="159"/>
      <c r="T2375" s="160"/>
      <c r="AT2375" s="155" t="s">
        <v>179</v>
      </c>
      <c r="AU2375" s="155" t="s">
        <v>89</v>
      </c>
      <c r="AV2375" s="13" t="s">
        <v>89</v>
      </c>
      <c r="AW2375" s="13" t="s">
        <v>39</v>
      </c>
      <c r="AX2375" s="13" t="s">
        <v>78</v>
      </c>
      <c r="AY2375" s="155" t="s">
        <v>169</v>
      </c>
    </row>
    <row r="2376" spans="2:51" s="13" customFormat="1" ht="12">
      <c r="B2376" s="154"/>
      <c r="D2376" s="148" t="s">
        <v>179</v>
      </c>
      <c r="E2376" s="155" t="s">
        <v>34</v>
      </c>
      <c r="F2376" s="156" t="s">
        <v>697</v>
      </c>
      <c r="H2376" s="157">
        <v>57.668999999999997</v>
      </c>
      <c r="I2376" s="158"/>
      <c r="L2376" s="154"/>
      <c r="M2376" s="159"/>
      <c r="T2376" s="160"/>
      <c r="AT2376" s="155" t="s">
        <v>179</v>
      </c>
      <c r="AU2376" s="155" t="s">
        <v>89</v>
      </c>
      <c r="AV2376" s="13" t="s">
        <v>89</v>
      </c>
      <c r="AW2376" s="13" t="s">
        <v>39</v>
      </c>
      <c r="AX2376" s="13" t="s">
        <v>78</v>
      </c>
      <c r="AY2376" s="155" t="s">
        <v>169</v>
      </c>
    </row>
    <row r="2377" spans="2:51" s="13" customFormat="1" ht="12">
      <c r="B2377" s="154"/>
      <c r="D2377" s="148" t="s">
        <v>179</v>
      </c>
      <c r="E2377" s="155" t="s">
        <v>34</v>
      </c>
      <c r="F2377" s="156" t="s">
        <v>694</v>
      </c>
      <c r="H2377" s="157">
        <v>-4.95</v>
      </c>
      <c r="I2377" s="158"/>
      <c r="L2377" s="154"/>
      <c r="M2377" s="159"/>
      <c r="T2377" s="160"/>
      <c r="AT2377" s="155" t="s">
        <v>179</v>
      </c>
      <c r="AU2377" s="155" t="s">
        <v>89</v>
      </c>
      <c r="AV2377" s="13" t="s">
        <v>89</v>
      </c>
      <c r="AW2377" s="13" t="s">
        <v>39</v>
      </c>
      <c r="AX2377" s="13" t="s">
        <v>78</v>
      </c>
      <c r="AY2377" s="155" t="s">
        <v>169</v>
      </c>
    </row>
    <row r="2378" spans="2:51" s="15" customFormat="1" ht="12">
      <c r="B2378" s="182"/>
      <c r="D2378" s="148" t="s">
        <v>179</v>
      </c>
      <c r="E2378" s="183" t="s">
        <v>34</v>
      </c>
      <c r="F2378" s="184" t="s">
        <v>453</v>
      </c>
      <c r="H2378" s="185">
        <v>427.74700000000001</v>
      </c>
      <c r="I2378" s="186"/>
      <c r="L2378" s="182"/>
      <c r="M2378" s="187"/>
      <c r="T2378" s="188"/>
      <c r="AT2378" s="183" t="s">
        <v>179</v>
      </c>
      <c r="AU2378" s="183" t="s">
        <v>89</v>
      </c>
      <c r="AV2378" s="15" t="s">
        <v>95</v>
      </c>
      <c r="AW2378" s="15" t="s">
        <v>39</v>
      </c>
      <c r="AX2378" s="15" t="s">
        <v>78</v>
      </c>
      <c r="AY2378" s="183" t="s">
        <v>169</v>
      </c>
    </row>
    <row r="2379" spans="2:51" s="12" customFormat="1" ht="12">
      <c r="B2379" s="147"/>
      <c r="D2379" s="148" t="s">
        <v>179</v>
      </c>
      <c r="E2379" s="149" t="s">
        <v>34</v>
      </c>
      <c r="F2379" s="150" t="s">
        <v>538</v>
      </c>
      <c r="H2379" s="149" t="s">
        <v>34</v>
      </c>
      <c r="I2379" s="151"/>
      <c r="L2379" s="147"/>
      <c r="M2379" s="152"/>
      <c r="T2379" s="153"/>
      <c r="AT2379" s="149" t="s">
        <v>179</v>
      </c>
      <c r="AU2379" s="149" t="s">
        <v>89</v>
      </c>
      <c r="AV2379" s="12" t="s">
        <v>83</v>
      </c>
      <c r="AW2379" s="12" t="s">
        <v>39</v>
      </c>
      <c r="AX2379" s="12" t="s">
        <v>78</v>
      </c>
      <c r="AY2379" s="149" t="s">
        <v>169</v>
      </c>
    </row>
    <row r="2380" spans="2:51" s="13" customFormat="1" ht="12">
      <c r="B2380" s="154"/>
      <c r="D2380" s="148" t="s">
        <v>179</v>
      </c>
      <c r="E2380" s="155" t="s">
        <v>34</v>
      </c>
      <c r="F2380" s="156" t="s">
        <v>698</v>
      </c>
      <c r="H2380" s="157">
        <v>104.294</v>
      </c>
      <c r="I2380" s="158"/>
      <c r="L2380" s="154"/>
      <c r="M2380" s="159"/>
      <c r="T2380" s="160"/>
      <c r="AT2380" s="155" t="s">
        <v>179</v>
      </c>
      <c r="AU2380" s="155" t="s">
        <v>89</v>
      </c>
      <c r="AV2380" s="13" t="s">
        <v>89</v>
      </c>
      <c r="AW2380" s="13" t="s">
        <v>39</v>
      </c>
      <c r="AX2380" s="13" t="s">
        <v>78</v>
      </c>
      <c r="AY2380" s="155" t="s">
        <v>169</v>
      </c>
    </row>
    <row r="2381" spans="2:51" s="13" customFormat="1" ht="12">
      <c r="B2381" s="154"/>
      <c r="D2381" s="148" t="s">
        <v>179</v>
      </c>
      <c r="E2381" s="155" t="s">
        <v>34</v>
      </c>
      <c r="F2381" s="156" t="s">
        <v>699</v>
      </c>
      <c r="H2381" s="157">
        <v>-5.319</v>
      </c>
      <c r="I2381" s="158"/>
      <c r="L2381" s="154"/>
      <c r="M2381" s="159"/>
      <c r="T2381" s="160"/>
      <c r="AT2381" s="155" t="s">
        <v>179</v>
      </c>
      <c r="AU2381" s="155" t="s">
        <v>89</v>
      </c>
      <c r="AV2381" s="13" t="s">
        <v>89</v>
      </c>
      <c r="AW2381" s="13" t="s">
        <v>39</v>
      </c>
      <c r="AX2381" s="13" t="s">
        <v>78</v>
      </c>
      <c r="AY2381" s="155" t="s">
        <v>169</v>
      </c>
    </row>
    <row r="2382" spans="2:51" s="13" customFormat="1" ht="12">
      <c r="B2382" s="154"/>
      <c r="D2382" s="148" t="s">
        <v>179</v>
      </c>
      <c r="E2382" s="155" t="s">
        <v>34</v>
      </c>
      <c r="F2382" s="156" t="s">
        <v>700</v>
      </c>
      <c r="H2382" s="157">
        <v>-3.1520000000000001</v>
      </c>
      <c r="I2382" s="158"/>
      <c r="L2382" s="154"/>
      <c r="M2382" s="159"/>
      <c r="T2382" s="160"/>
      <c r="AT2382" s="155" t="s">
        <v>179</v>
      </c>
      <c r="AU2382" s="155" t="s">
        <v>89</v>
      </c>
      <c r="AV2382" s="13" t="s">
        <v>89</v>
      </c>
      <c r="AW2382" s="13" t="s">
        <v>39</v>
      </c>
      <c r="AX2382" s="13" t="s">
        <v>78</v>
      </c>
      <c r="AY2382" s="155" t="s">
        <v>169</v>
      </c>
    </row>
    <row r="2383" spans="2:51" s="13" customFormat="1" ht="12">
      <c r="B2383" s="154"/>
      <c r="D2383" s="148" t="s">
        <v>179</v>
      </c>
      <c r="E2383" s="155" t="s">
        <v>34</v>
      </c>
      <c r="F2383" s="156" t="s">
        <v>701</v>
      </c>
      <c r="H2383" s="157">
        <v>-11.558</v>
      </c>
      <c r="I2383" s="158"/>
      <c r="L2383" s="154"/>
      <c r="M2383" s="159"/>
      <c r="T2383" s="160"/>
      <c r="AT2383" s="155" t="s">
        <v>179</v>
      </c>
      <c r="AU2383" s="155" t="s">
        <v>89</v>
      </c>
      <c r="AV2383" s="13" t="s">
        <v>89</v>
      </c>
      <c r="AW2383" s="13" t="s">
        <v>39</v>
      </c>
      <c r="AX2383" s="13" t="s">
        <v>78</v>
      </c>
      <c r="AY2383" s="155" t="s">
        <v>169</v>
      </c>
    </row>
    <row r="2384" spans="2:51" s="13" customFormat="1" ht="12">
      <c r="B2384" s="154"/>
      <c r="D2384" s="148" t="s">
        <v>179</v>
      </c>
      <c r="E2384" s="155" t="s">
        <v>34</v>
      </c>
      <c r="F2384" s="156" t="s">
        <v>702</v>
      </c>
      <c r="H2384" s="157">
        <v>32.200000000000003</v>
      </c>
      <c r="I2384" s="158"/>
      <c r="L2384" s="154"/>
      <c r="M2384" s="159"/>
      <c r="T2384" s="160"/>
      <c r="AT2384" s="155" t="s">
        <v>179</v>
      </c>
      <c r="AU2384" s="155" t="s">
        <v>89</v>
      </c>
      <c r="AV2384" s="13" t="s">
        <v>89</v>
      </c>
      <c r="AW2384" s="13" t="s">
        <v>39</v>
      </c>
      <c r="AX2384" s="13" t="s">
        <v>78</v>
      </c>
      <c r="AY2384" s="155" t="s">
        <v>169</v>
      </c>
    </row>
    <row r="2385" spans="2:51" s="13" customFormat="1" ht="12">
      <c r="B2385" s="154"/>
      <c r="D2385" s="148" t="s">
        <v>179</v>
      </c>
      <c r="E2385" s="155" t="s">
        <v>34</v>
      </c>
      <c r="F2385" s="156" t="s">
        <v>703</v>
      </c>
      <c r="H2385" s="157">
        <v>39.590000000000003</v>
      </c>
      <c r="I2385" s="158"/>
      <c r="L2385" s="154"/>
      <c r="M2385" s="159"/>
      <c r="T2385" s="160"/>
      <c r="AT2385" s="155" t="s">
        <v>179</v>
      </c>
      <c r="AU2385" s="155" t="s">
        <v>89</v>
      </c>
      <c r="AV2385" s="13" t="s">
        <v>89</v>
      </c>
      <c r="AW2385" s="13" t="s">
        <v>39</v>
      </c>
      <c r="AX2385" s="13" t="s">
        <v>78</v>
      </c>
      <c r="AY2385" s="155" t="s">
        <v>169</v>
      </c>
    </row>
    <row r="2386" spans="2:51" s="13" customFormat="1" ht="12">
      <c r="B2386" s="154"/>
      <c r="D2386" s="148" t="s">
        <v>179</v>
      </c>
      <c r="E2386" s="155" t="s">
        <v>34</v>
      </c>
      <c r="F2386" s="156" t="s">
        <v>704</v>
      </c>
      <c r="H2386" s="157">
        <v>-7.2320000000000002</v>
      </c>
      <c r="I2386" s="158"/>
      <c r="L2386" s="154"/>
      <c r="M2386" s="159"/>
      <c r="T2386" s="160"/>
      <c r="AT2386" s="155" t="s">
        <v>179</v>
      </c>
      <c r="AU2386" s="155" t="s">
        <v>89</v>
      </c>
      <c r="AV2386" s="13" t="s">
        <v>89</v>
      </c>
      <c r="AW2386" s="13" t="s">
        <v>39</v>
      </c>
      <c r="AX2386" s="13" t="s">
        <v>78</v>
      </c>
      <c r="AY2386" s="155" t="s">
        <v>169</v>
      </c>
    </row>
    <row r="2387" spans="2:51" s="13" customFormat="1" ht="12">
      <c r="B2387" s="154"/>
      <c r="D2387" s="148" t="s">
        <v>179</v>
      </c>
      <c r="E2387" s="155" t="s">
        <v>34</v>
      </c>
      <c r="F2387" s="156" t="s">
        <v>696</v>
      </c>
      <c r="H2387" s="157">
        <v>-1.7729999999999999</v>
      </c>
      <c r="I2387" s="158"/>
      <c r="L2387" s="154"/>
      <c r="M2387" s="159"/>
      <c r="T2387" s="160"/>
      <c r="AT2387" s="155" t="s">
        <v>179</v>
      </c>
      <c r="AU2387" s="155" t="s">
        <v>89</v>
      </c>
      <c r="AV2387" s="13" t="s">
        <v>89</v>
      </c>
      <c r="AW2387" s="13" t="s">
        <v>39</v>
      </c>
      <c r="AX2387" s="13" t="s">
        <v>78</v>
      </c>
      <c r="AY2387" s="155" t="s">
        <v>169</v>
      </c>
    </row>
    <row r="2388" spans="2:51" s="13" customFormat="1" ht="12">
      <c r="B2388" s="154"/>
      <c r="D2388" s="148" t="s">
        <v>179</v>
      </c>
      <c r="E2388" s="155" t="s">
        <v>34</v>
      </c>
      <c r="F2388" s="156" t="s">
        <v>705</v>
      </c>
      <c r="H2388" s="157">
        <v>119.732</v>
      </c>
      <c r="I2388" s="158"/>
      <c r="L2388" s="154"/>
      <c r="M2388" s="159"/>
      <c r="T2388" s="160"/>
      <c r="AT2388" s="155" t="s">
        <v>179</v>
      </c>
      <c r="AU2388" s="155" t="s">
        <v>89</v>
      </c>
      <c r="AV2388" s="13" t="s">
        <v>89</v>
      </c>
      <c r="AW2388" s="13" t="s">
        <v>39</v>
      </c>
      <c r="AX2388" s="13" t="s">
        <v>78</v>
      </c>
      <c r="AY2388" s="155" t="s">
        <v>169</v>
      </c>
    </row>
    <row r="2389" spans="2:51" s="13" customFormat="1" ht="12">
      <c r="B2389" s="154"/>
      <c r="D2389" s="148" t="s">
        <v>179</v>
      </c>
      <c r="E2389" s="155" t="s">
        <v>34</v>
      </c>
      <c r="F2389" s="156" t="s">
        <v>696</v>
      </c>
      <c r="H2389" s="157">
        <v>-1.7729999999999999</v>
      </c>
      <c r="I2389" s="158"/>
      <c r="L2389" s="154"/>
      <c r="M2389" s="159"/>
      <c r="T2389" s="160"/>
      <c r="AT2389" s="155" t="s">
        <v>179</v>
      </c>
      <c r="AU2389" s="155" t="s">
        <v>89</v>
      </c>
      <c r="AV2389" s="13" t="s">
        <v>89</v>
      </c>
      <c r="AW2389" s="13" t="s">
        <v>39</v>
      </c>
      <c r="AX2389" s="13" t="s">
        <v>78</v>
      </c>
      <c r="AY2389" s="155" t="s">
        <v>169</v>
      </c>
    </row>
    <row r="2390" spans="2:51" s="13" customFormat="1" ht="12">
      <c r="B2390" s="154"/>
      <c r="D2390" s="148" t="s">
        <v>179</v>
      </c>
      <c r="E2390" s="155" t="s">
        <v>34</v>
      </c>
      <c r="F2390" s="156" t="s">
        <v>706</v>
      </c>
      <c r="H2390" s="157">
        <v>-10.305999999999999</v>
      </c>
      <c r="I2390" s="158"/>
      <c r="L2390" s="154"/>
      <c r="M2390" s="159"/>
      <c r="T2390" s="160"/>
      <c r="AT2390" s="155" t="s">
        <v>179</v>
      </c>
      <c r="AU2390" s="155" t="s">
        <v>89</v>
      </c>
      <c r="AV2390" s="13" t="s">
        <v>89</v>
      </c>
      <c r="AW2390" s="13" t="s">
        <v>39</v>
      </c>
      <c r="AX2390" s="13" t="s">
        <v>78</v>
      </c>
      <c r="AY2390" s="155" t="s">
        <v>169</v>
      </c>
    </row>
    <row r="2391" spans="2:51" s="13" customFormat="1" ht="12">
      <c r="B2391" s="154"/>
      <c r="D2391" s="148" t="s">
        <v>179</v>
      </c>
      <c r="E2391" s="155" t="s">
        <v>34</v>
      </c>
      <c r="F2391" s="156" t="s">
        <v>707</v>
      </c>
      <c r="H2391" s="157">
        <v>121.509</v>
      </c>
      <c r="I2391" s="158"/>
      <c r="L2391" s="154"/>
      <c r="M2391" s="159"/>
      <c r="T2391" s="160"/>
      <c r="AT2391" s="155" t="s">
        <v>179</v>
      </c>
      <c r="AU2391" s="155" t="s">
        <v>89</v>
      </c>
      <c r="AV2391" s="13" t="s">
        <v>89</v>
      </c>
      <c r="AW2391" s="13" t="s">
        <v>39</v>
      </c>
      <c r="AX2391" s="13" t="s">
        <v>78</v>
      </c>
      <c r="AY2391" s="155" t="s">
        <v>169</v>
      </c>
    </row>
    <row r="2392" spans="2:51" s="13" customFormat="1" ht="12">
      <c r="B2392" s="154"/>
      <c r="D2392" s="148" t="s">
        <v>179</v>
      </c>
      <c r="E2392" s="155" t="s">
        <v>34</v>
      </c>
      <c r="F2392" s="156" t="s">
        <v>696</v>
      </c>
      <c r="H2392" s="157">
        <v>-1.7729999999999999</v>
      </c>
      <c r="I2392" s="158"/>
      <c r="L2392" s="154"/>
      <c r="M2392" s="159"/>
      <c r="T2392" s="160"/>
      <c r="AT2392" s="155" t="s">
        <v>179</v>
      </c>
      <c r="AU2392" s="155" t="s">
        <v>89</v>
      </c>
      <c r="AV2392" s="13" t="s">
        <v>89</v>
      </c>
      <c r="AW2392" s="13" t="s">
        <v>39</v>
      </c>
      <c r="AX2392" s="13" t="s">
        <v>78</v>
      </c>
      <c r="AY2392" s="155" t="s">
        <v>169</v>
      </c>
    </row>
    <row r="2393" spans="2:51" s="13" customFormat="1" ht="12">
      <c r="B2393" s="154"/>
      <c r="D2393" s="148" t="s">
        <v>179</v>
      </c>
      <c r="E2393" s="155" t="s">
        <v>34</v>
      </c>
      <c r="F2393" s="156" t="s">
        <v>708</v>
      </c>
      <c r="H2393" s="157">
        <v>35.573</v>
      </c>
      <c r="I2393" s="158"/>
      <c r="L2393" s="154"/>
      <c r="M2393" s="159"/>
      <c r="T2393" s="160"/>
      <c r="AT2393" s="155" t="s">
        <v>179</v>
      </c>
      <c r="AU2393" s="155" t="s">
        <v>89</v>
      </c>
      <c r="AV2393" s="13" t="s">
        <v>89</v>
      </c>
      <c r="AW2393" s="13" t="s">
        <v>39</v>
      </c>
      <c r="AX2393" s="13" t="s">
        <v>78</v>
      </c>
      <c r="AY2393" s="155" t="s">
        <v>169</v>
      </c>
    </row>
    <row r="2394" spans="2:51" s="13" customFormat="1" ht="12">
      <c r="B2394" s="154"/>
      <c r="D2394" s="148" t="s">
        <v>179</v>
      </c>
      <c r="E2394" s="155" t="s">
        <v>34</v>
      </c>
      <c r="F2394" s="156" t="s">
        <v>709</v>
      </c>
      <c r="H2394" s="157">
        <v>-4.5439999999999996</v>
      </c>
      <c r="I2394" s="158"/>
      <c r="L2394" s="154"/>
      <c r="M2394" s="159"/>
      <c r="T2394" s="160"/>
      <c r="AT2394" s="155" t="s">
        <v>179</v>
      </c>
      <c r="AU2394" s="155" t="s">
        <v>89</v>
      </c>
      <c r="AV2394" s="13" t="s">
        <v>89</v>
      </c>
      <c r="AW2394" s="13" t="s">
        <v>39</v>
      </c>
      <c r="AX2394" s="13" t="s">
        <v>78</v>
      </c>
      <c r="AY2394" s="155" t="s">
        <v>169</v>
      </c>
    </row>
    <row r="2395" spans="2:51" s="13" customFormat="1" ht="12">
      <c r="B2395" s="154"/>
      <c r="D2395" s="148" t="s">
        <v>179</v>
      </c>
      <c r="E2395" s="155" t="s">
        <v>34</v>
      </c>
      <c r="F2395" s="156" t="s">
        <v>710</v>
      </c>
      <c r="H2395" s="157">
        <v>95.91</v>
      </c>
      <c r="I2395" s="158"/>
      <c r="L2395" s="154"/>
      <c r="M2395" s="159"/>
      <c r="T2395" s="160"/>
      <c r="AT2395" s="155" t="s">
        <v>179</v>
      </c>
      <c r="AU2395" s="155" t="s">
        <v>89</v>
      </c>
      <c r="AV2395" s="13" t="s">
        <v>89</v>
      </c>
      <c r="AW2395" s="13" t="s">
        <v>39</v>
      </c>
      <c r="AX2395" s="13" t="s">
        <v>78</v>
      </c>
      <c r="AY2395" s="155" t="s">
        <v>169</v>
      </c>
    </row>
    <row r="2396" spans="2:51" s="13" customFormat="1" ht="12">
      <c r="B2396" s="154"/>
      <c r="D2396" s="148" t="s">
        <v>179</v>
      </c>
      <c r="E2396" s="155" t="s">
        <v>34</v>
      </c>
      <c r="F2396" s="156" t="s">
        <v>711</v>
      </c>
      <c r="H2396" s="157">
        <v>5.0940000000000003</v>
      </c>
      <c r="I2396" s="158"/>
      <c r="L2396" s="154"/>
      <c r="M2396" s="159"/>
      <c r="T2396" s="160"/>
      <c r="AT2396" s="155" t="s">
        <v>179</v>
      </c>
      <c r="AU2396" s="155" t="s">
        <v>89</v>
      </c>
      <c r="AV2396" s="13" t="s">
        <v>89</v>
      </c>
      <c r="AW2396" s="13" t="s">
        <v>39</v>
      </c>
      <c r="AX2396" s="13" t="s">
        <v>78</v>
      </c>
      <c r="AY2396" s="155" t="s">
        <v>169</v>
      </c>
    </row>
    <row r="2397" spans="2:51" s="13" customFormat="1" ht="12">
      <c r="B2397" s="154"/>
      <c r="D2397" s="148" t="s">
        <v>179</v>
      </c>
      <c r="E2397" s="155" t="s">
        <v>34</v>
      </c>
      <c r="F2397" s="156" t="s">
        <v>696</v>
      </c>
      <c r="H2397" s="157">
        <v>-1.7729999999999999</v>
      </c>
      <c r="I2397" s="158"/>
      <c r="L2397" s="154"/>
      <c r="M2397" s="159"/>
      <c r="T2397" s="160"/>
      <c r="AT2397" s="155" t="s">
        <v>179</v>
      </c>
      <c r="AU2397" s="155" t="s">
        <v>89</v>
      </c>
      <c r="AV2397" s="13" t="s">
        <v>89</v>
      </c>
      <c r="AW2397" s="13" t="s">
        <v>39</v>
      </c>
      <c r="AX2397" s="13" t="s">
        <v>78</v>
      </c>
      <c r="AY2397" s="155" t="s">
        <v>169</v>
      </c>
    </row>
    <row r="2398" spans="2:51" s="13" customFormat="1" ht="12">
      <c r="B2398" s="154"/>
      <c r="D2398" s="148" t="s">
        <v>179</v>
      </c>
      <c r="E2398" s="155" t="s">
        <v>34</v>
      </c>
      <c r="F2398" s="156" t="s">
        <v>712</v>
      </c>
      <c r="H2398" s="157">
        <v>7.6280000000000001</v>
      </c>
      <c r="I2398" s="158"/>
      <c r="L2398" s="154"/>
      <c r="M2398" s="159"/>
      <c r="T2398" s="160"/>
      <c r="AT2398" s="155" t="s">
        <v>179</v>
      </c>
      <c r="AU2398" s="155" t="s">
        <v>89</v>
      </c>
      <c r="AV2398" s="13" t="s">
        <v>89</v>
      </c>
      <c r="AW2398" s="13" t="s">
        <v>39</v>
      </c>
      <c r="AX2398" s="13" t="s">
        <v>78</v>
      </c>
      <c r="AY2398" s="155" t="s">
        <v>169</v>
      </c>
    </row>
    <row r="2399" spans="2:51" s="13" customFormat="1" ht="12">
      <c r="B2399" s="154"/>
      <c r="D2399" s="148" t="s">
        <v>179</v>
      </c>
      <c r="E2399" s="155" t="s">
        <v>34</v>
      </c>
      <c r="F2399" s="156" t="s">
        <v>713</v>
      </c>
      <c r="H2399" s="157">
        <v>9.7129999999999992</v>
      </c>
      <c r="I2399" s="158"/>
      <c r="L2399" s="154"/>
      <c r="M2399" s="159"/>
      <c r="T2399" s="160"/>
      <c r="AT2399" s="155" t="s">
        <v>179</v>
      </c>
      <c r="AU2399" s="155" t="s">
        <v>89</v>
      </c>
      <c r="AV2399" s="13" t="s">
        <v>89</v>
      </c>
      <c r="AW2399" s="13" t="s">
        <v>39</v>
      </c>
      <c r="AX2399" s="13" t="s">
        <v>78</v>
      </c>
      <c r="AY2399" s="155" t="s">
        <v>169</v>
      </c>
    </row>
    <row r="2400" spans="2:51" s="13" customFormat="1" ht="12">
      <c r="B2400" s="154"/>
      <c r="D2400" s="148" t="s">
        <v>179</v>
      </c>
      <c r="E2400" s="155" t="s">
        <v>34</v>
      </c>
      <c r="F2400" s="156" t="s">
        <v>714</v>
      </c>
      <c r="H2400" s="157">
        <v>33.44</v>
      </c>
      <c r="I2400" s="158"/>
      <c r="L2400" s="154"/>
      <c r="M2400" s="159"/>
      <c r="T2400" s="160"/>
      <c r="AT2400" s="155" t="s">
        <v>179</v>
      </c>
      <c r="AU2400" s="155" t="s">
        <v>89</v>
      </c>
      <c r="AV2400" s="13" t="s">
        <v>89</v>
      </c>
      <c r="AW2400" s="13" t="s">
        <v>39</v>
      </c>
      <c r="AX2400" s="13" t="s">
        <v>78</v>
      </c>
      <c r="AY2400" s="155" t="s">
        <v>169</v>
      </c>
    </row>
    <row r="2401" spans="2:51" s="13" customFormat="1" ht="12">
      <c r="B2401" s="154"/>
      <c r="D2401" s="148" t="s">
        <v>179</v>
      </c>
      <c r="E2401" s="155" t="s">
        <v>34</v>
      </c>
      <c r="F2401" s="156" t="s">
        <v>715</v>
      </c>
      <c r="H2401" s="157">
        <v>-1.5760000000000001</v>
      </c>
      <c r="I2401" s="158"/>
      <c r="L2401" s="154"/>
      <c r="M2401" s="159"/>
      <c r="T2401" s="160"/>
      <c r="AT2401" s="155" t="s">
        <v>179</v>
      </c>
      <c r="AU2401" s="155" t="s">
        <v>89</v>
      </c>
      <c r="AV2401" s="13" t="s">
        <v>89</v>
      </c>
      <c r="AW2401" s="13" t="s">
        <v>39</v>
      </c>
      <c r="AX2401" s="13" t="s">
        <v>78</v>
      </c>
      <c r="AY2401" s="155" t="s">
        <v>169</v>
      </c>
    </row>
    <row r="2402" spans="2:51" s="12" customFormat="1" ht="12">
      <c r="B2402" s="147"/>
      <c r="D2402" s="148" t="s">
        <v>179</v>
      </c>
      <c r="E2402" s="149" t="s">
        <v>34</v>
      </c>
      <c r="F2402" s="150" t="s">
        <v>716</v>
      </c>
      <c r="H2402" s="149" t="s">
        <v>34</v>
      </c>
      <c r="I2402" s="151"/>
      <c r="L2402" s="147"/>
      <c r="M2402" s="152"/>
      <c r="T2402" s="153"/>
      <c r="AT2402" s="149" t="s">
        <v>179</v>
      </c>
      <c r="AU2402" s="149" t="s">
        <v>89</v>
      </c>
      <c r="AV2402" s="12" t="s">
        <v>83</v>
      </c>
      <c r="AW2402" s="12" t="s">
        <v>39</v>
      </c>
      <c r="AX2402" s="12" t="s">
        <v>78</v>
      </c>
      <c r="AY2402" s="149" t="s">
        <v>169</v>
      </c>
    </row>
    <row r="2403" spans="2:51" s="13" customFormat="1" ht="12">
      <c r="B2403" s="154"/>
      <c r="D2403" s="148" t="s">
        <v>179</v>
      </c>
      <c r="E2403" s="155" t="s">
        <v>34</v>
      </c>
      <c r="F2403" s="156" t="s">
        <v>717</v>
      </c>
      <c r="H2403" s="157">
        <v>18.923999999999999</v>
      </c>
      <c r="I2403" s="158"/>
      <c r="L2403" s="154"/>
      <c r="M2403" s="159"/>
      <c r="T2403" s="160"/>
      <c r="AT2403" s="155" t="s">
        <v>179</v>
      </c>
      <c r="AU2403" s="155" t="s">
        <v>89</v>
      </c>
      <c r="AV2403" s="13" t="s">
        <v>89</v>
      </c>
      <c r="AW2403" s="13" t="s">
        <v>39</v>
      </c>
      <c r="AX2403" s="13" t="s">
        <v>78</v>
      </c>
      <c r="AY2403" s="155" t="s">
        <v>169</v>
      </c>
    </row>
    <row r="2404" spans="2:51" s="13" customFormat="1" ht="12">
      <c r="B2404" s="154"/>
      <c r="D2404" s="148" t="s">
        <v>179</v>
      </c>
      <c r="E2404" s="155" t="s">
        <v>34</v>
      </c>
      <c r="F2404" s="156" t="s">
        <v>686</v>
      </c>
      <c r="H2404" s="157">
        <v>-1.1819999999999999</v>
      </c>
      <c r="I2404" s="158"/>
      <c r="L2404" s="154"/>
      <c r="M2404" s="159"/>
      <c r="T2404" s="160"/>
      <c r="AT2404" s="155" t="s">
        <v>179</v>
      </c>
      <c r="AU2404" s="155" t="s">
        <v>89</v>
      </c>
      <c r="AV2404" s="13" t="s">
        <v>89</v>
      </c>
      <c r="AW2404" s="13" t="s">
        <v>39</v>
      </c>
      <c r="AX2404" s="13" t="s">
        <v>78</v>
      </c>
      <c r="AY2404" s="155" t="s">
        <v>169</v>
      </c>
    </row>
    <row r="2405" spans="2:51" s="13" customFormat="1" ht="12">
      <c r="B2405" s="154"/>
      <c r="D2405" s="148" t="s">
        <v>179</v>
      </c>
      <c r="E2405" s="155" t="s">
        <v>34</v>
      </c>
      <c r="F2405" s="156" t="s">
        <v>718</v>
      </c>
      <c r="H2405" s="157">
        <v>18.923999999999999</v>
      </c>
      <c r="I2405" s="158"/>
      <c r="L2405" s="154"/>
      <c r="M2405" s="159"/>
      <c r="T2405" s="160"/>
      <c r="AT2405" s="155" t="s">
        <v>179</v>
      </c>
      <c r="AU2405" s="155" t="s">
        <v>89</v>
      </c>
      <c r="AV2405" s="13" t="s">
        <v>89</v>
      </c>
      <c r="AW2405" s="13" t="s">
        <v>39</v>
      </c>
      <c r="AX2405" s="13" t="s">
        <v>78</v>
      </c>
      <c r="AY2405" s="155" t="s">
        <v>169</v>
      </c>
    </row>
    <row r="2406" spans="2:51" s="13" customFormat="1" ht="12">
      <c r="B2406" s="154"/>
      <c r="D2406" s="148" t="s">
        <v>179</v>
      </c>
      <c r="E2406" s="155" t="s">
        <v>34</v>
      </c>
      <c r="F2406" s="156" t="s">
        <v>686</v>
      </c>
      <c r="H2406" s="157">
        <v>-1.1819999999999999</v>
      </c>
      <c r="I2406" s="158"/>
      <c r="L2406" s="154"/>
      <c r="M2406" s="159"/>
      <c r="T2406" s="160"/>
      <c r="AT2406" s="155" t="s">
        <v>179</v>
      </c>
      <c r="AU2406" s="155" t="s">
        <v>89</v>
      </c>
      <c r="AV2406" s="13" t="s">
        <v>89</v>
      </c>
      <c r="AW2406" s="13" t="s">
        <v>39</v>
      </c>
      <c r="AX2406" s="13" t="s">
        <v>78</v>
      </c>
      <c r="AY2406" s="155" t="s">
        <v>169</v>
      </c>
    </row>
    <row r="2407" spans="2:51" s="13" customFormat="1" ht="12">
      <c r="B2407" s="154"/>
      <c r="D2407" s="148" t="s">
        <v>179</v>
      </c>
      <c r="E2407" s="155" t="s">
        <v>34</v>
      </c>
      <c r="F2407" s="156" t="s">
        <v>719</v>
      </c>
      <c r="H2407" s="157">
        <v>22.495999999999999</v>
      </c>
      <c r="I2407" s="158"/>
      <c r="L2407" s="154"/>
      <c r="M2407" s="159"/>
      <c r="T2407" s="160"/>
      <c r="AT2407" s="155" t="s">
        <v>179</v>
      </c>
      <c r="AU2407" s="155" t="s">
        <v>89</v>
      </c>
      <c r="AV2407" s="13" t="s">
        <v>89</v>
      </c>
      <c r="AW2407" s="13" t="s">
        <v>39</v>
      </c>
      <c r="AX2407" s="13" t="s">
        <v>78</v>
      </c>
      <c r="AY2407" s="155" t="s">
        <v>169</v>
      </c>
    </row>
    <row r="2408" spans="2:51" s="13" customFormat="1" ht="12">
      <c r="B2408" s="154"/>
      <c r="D2408" s="148" t="s">
        <v>179</v>
      </c>
      <c r="E2408" s="155" t="s">
        <v>34</v>
      </c>
      <c r="F2408" s="156" t="s">
        <v>715</v>
      </c>
      <c r="H2408" s="157">
        <v>-1.5760000000000001</v>
      </c>
      <c r="I2408" s="158"/>
      <c r="L2408" s="154"/>
      <c r="M2408" s="159"/>
      <c r="T2408" s="160"/>
      <c r="AT2408" s="155" t="s">
        <v>179</v>
      </c>
      <c r="AU2408" s="155" t="s">
        <v>89</v>
      </c>
      <c r="AV2408" s="13" t="s">
        <v>89</v>
      </c>
      <c r="AW2408" s="13" t="s">
        <v>39</v>
      </c>
      <c r="AX2408" s="13" t="s">
        <v>78</v>
      </c>
      <c r="AY2408" s="155" t="s">
        <v>169</v>
      </c>
    </row>
    <row r="2409" spans="2:51" s="13" customFormat="1" ht="12">
      <c r="B2409" s="154"/>
      <c r="D2409" s="148" t="s">
        <v>179</v>
      </c>
      <c r="E2409" s="155" t="s">
        <v>34</v>
      </c>
      <c r="F2409" s="156" t="s">
        <v>720</v>
      </c>
      <c r="H2409" s="157">
        <v>-2.3180000000000001</v>
      </c>
      <c r="I2409" s="158"/>
      <c r="L2409" s="154"/>
      <c r="M2409" s="159"/>
      <c r="T2409" s="160"/>
      <c r="AT2409" s="155" t="s">
        <v>179</v>
      </c>
      <c r="AU2409" s="155" t="s">
        <v>89</v>
      </c>
      <c r="AV2409" s="13" t="s">
        <v>89</v>
      </c>
      <c r="AW2409" s="13" t="s">
        <v>39</v>
      </c>
      <c r="AX2409" s="13" t="s">
        <v>78</v>
      </c>
      <c r="AY2409" s="155" t="s">
        <v>169</v>
      </c>
    </row>
    <row r="2410" spans="2:51" s="13" customFormat="1" ht="12">
      <c r="B2410" s="154"/>
      <c r="D2410" s="148" t="s">
        <v>179</v>
      </c>
      <c r="E2410" s="155" t="s">
        <v>34</v>
      </c>
      <c r="F2410" s="156" t="s">
        <v>721</v>
      </c>
      <c r="H2410" s="157">
        <v>26.295999999999999</v>
      </c>
      <c r="I2410" s="158"/>
      <c r="L2410" s="154"/>
      <c r="M2410" s="159"/>
      <c r="T2410" s="160"/>
      <c r="AT2410" s="155" t="s">
        <v>179</v>
      </c>
      <c r="AU2410" s="155" t="s">
        <v>89</v>
      </c>
      <c r="AV2410" s="13" t="s">
        <v>89</v>
      </c>
      <c r="AW2410" s="13" t="s">
        <v>39</v>
      </c>
      <c r="AX2410" s="13" t="s">
        <v>78</v>
      </c>
      <c r="AY2410" s="155" t="s">
        <v>169</v>
      </c>
    </row>
    <row r="2411" spans="2:51" s="13" customFormat="1" ht="12">
      <c r="B2411" s="154"/>
      <c r="D2411" s="148" t="s">
        <v>179</v>
      </c>
      <c r="E2411" s="155" t="s">
        <v>34</v>
      </c>
      <c r="F2411" s="156" t="s">
        <v>722</v>
      </c>
      <c r="H2411" s="157">
        <v>-0.71499999999999997</v>
      </c>
      <c r="I2411" s="158"/>
      <c r="L2411" s="154"/>
      <c r="M2411" s="159"/>
      <c r="T2411" s="160"/>
      <c r="AT2411" s="155" t="s">
        <v>179</v>
      </c>
      <c r="AU2411" s="155" t="s">
        <v>89</v>
      </c>
      <c r="AV2411" s="13" t="s">
        <v>89</v>
      </c>
      <c r="AW2411" s="13" t="s">
        <v>39</v>
      </c>
      <c r="AX2411" s="13" t="s">
        <v>78</v>
      </c>
      <c r="AY2411" s="155" t="s">
        <v>169</v>
      </c>
    </row>
    <row r="2412" spans="2:51" s="13" customFormat="1" ht="12">
      <c r="B2412" s="154"/>
      <c r="D2412" s="148" t="s">
        <v>179</v>
      </c>
      <c r="E2412" s="155" t="s">
        <v>34</v>
      </c>
      <c r="F2412" s="156" t="s">
        <v>720</v>
      </c>
      <c r="H2412" s="157">
        <v>-2.3180000000000001</v>
      </c>
      <c r="I2412" s="158"/>
      <c r="L2412" s="154"/>
      <c r="M2412" s="159"/>
      <c r="T2412" s="160"/>
      <c r="AT2412" s="155" t="s">
        <v>179</v>
      </c>
      <c r="AU2412" s="155" t="s">
        <v>89</v>
      </c>
      <c r="AV2412" s="13" t="s">
        <v>89</v>
      </c>
      <c r="AW2412" s="13" t="s">
        <v>39</v>
      </c>
      <c r="AX2412" s="13" t="s">
        <v>78</v>
      </c>
      <c r="AY2412" s="155" t="s">
        <v>169</v>
      </c>
    </row>
    <row r="2413" spans="2:51" s="13" customFormat="1" ht="12">
      <c r="B2413" s="154"/>
      <c r="D2413" s="148" t="s">
        <v>179</v>
      </c>
      <c r="E2413" s="155" t="s">
        <v>34</v>
      </c>
      <c r="F2413" s="156" t="s">
        <v>723</v>
      </c>
      <c r="H2413" s="157">
        <v>17.251999999999999</v>
      </c>
      <c r="I2413" s="158"/>
      <c r="L2413" s="154"/>
      <c r="M2413" s="159"/>
      <c r="T2413" s="160"/>
      <c r="AT2413" s="155" t="s">
        <v>179</v>
      </c>
      <c r="AU2413" s="155" t="s">
        <v>89</v>
      </c>
      <c r="AV2413" s="13" t="s">
        <v>89</v>
      </c>
      <c r="AW2413" s="13" t="s">
        <v>39</v>
      </c>
      <c r="AX2413" s="13" t="s">
        <v>78</v>
      </c>
      <c r="AY2413" s="155" t="s">
        <v>169</v>
      </c>
    </row>
    <row r="2414" spans="2:51" s="13" customFormat="1" ht="12">
      <c r="B2414" s="154"/>
      <c r="D2414" s="148" t="s">
        <v>179</v>
      </c>
      <c r="E2414" s="155" t="s">
        <v>34</v>
      </c>
      <c r="F2414" s="156" t="s">
        <v>686</v>
      </c>
      <c r="H2414" s="157">
        <v>-1.1819999999999999</v>
      </c>
      <c r="I2414" s="158"/>
      <c r="L2414" s="154"/>
      <c r="M2414" s="159"/>
      <c r="T2414" s="160"/>
      <c r="AT2414" s="155" t="s">
        <v>179</v>
      </c>
      <c r="AU2414" s="155" t="s">
        <v>89</v>
      </c>
      <c r="AV2414" s="13" t="s">
        <v>89</v>
      </c>
      <c r="AW2414" s="13" t="s">
        <v>39</v>
      </c>
      <c r="AX2414" s="13" t="s">
        <v>78</v>
      </c>
      <c r="AY2414" s="155" t="s">
        <v>169</v>
      </c>
    </row>
    <row r="2415" spans="2:51" s="13" customFormat="1" ht="12">
      <c r="B2415" s="154"/>
      <c r="D2415" s="148" t="s">
        <v>179</v>
      </c>
      <c r="E2415" s="155" t="s">
        <v>34</v>
      </c>
      <c r="F2415" s="156" t="s">
        <v>724</v>
      </c>
      <c r="H2415" s="157">
        <v>-0.6</v>
      </c>
      <c r="I2415" s="158"/>
      <c r="L2415" s="154"/>
      <c r="M2415" s="159"/>
      <c r="T2415" s="160"/>
      <c r="AT2415" s="155" t="s">
        <v>179</v>
      </c>
      <c r="AU2415" s="155" t="s">
        <v>89</v>
      </c>
      <c r="AV2415" s="13" t="s">
        <v>89</v>
      </c>
      <c r="AW2415" s="13" t="s">
        <v>39</v>
      </c>
      <c r="AX2415" s="13" t="s">
        <v>78</v>
      </c>
      <c r="AY2415" s="155" t="s">
        <v>169</v>
      </c>
    </row>
    <row r="2416" spans="2:51" s="13" customFormat="1" ht="12">
      <c r="B2416" s="154"/>
      <c r="D2416" s="148" t="s">
        <v>179</v>
      </c>
      <c r="E2416" s="155" t="s">
        <v>34</v>
      </c>
      <c r="F2416" s="156" t="s">
        <v>725</v>
      </c>
      <c r="H2416" s="157">
        <v>17.251999999999999</v>
      </c>
      <c r="I2416" s="158"/>
      <c r="L2416" s="154"/>
      <c r="M2416" s="159"/>
      <c r="T2416" s="160"/>
      <c r="AT2416" s="155" t="s">
        <v>179</v>
      </c>
      <c r="AU2416" s="155" t="s">
        <v>89</v>
      </c>
      <c r="AV2416" s="13" t="s">
        <v>89</v>
      </c>
      <c r="AW2416" s="13" t="s">
        <v>39</v>
      </c>
      <c r="AX2416" s="13" t="s">
        <v>78</v>
      </c>
      <c r="AY2416" s="155" t="s">
        <v>169</v>
      </c>
    </row>
    <row r="2417" spans="2:51" s="13" customFormat="1" ht="12">
      <c r="B2417" s="154"/>
      <c r="D2417" s="148" t="s">
        <v>179</v>
      </c>
      <c r="E2417" s="155" t="s">
        <v>34</v>
      </c>
      <c r="F2417" s="156" t="s">
        <v>686</v>
      </c>
      <c r="H2417" s="157">
        <v>-1.1819999999999999</v>
      </c>
      <c r="I2417" s="158"/>
      <c r="L2417" s="154"/>
      <c r="M2417" s="159"/>
      <c r="T2417" s="160"/>
      <c r="AT2417" s="155" t="s">
        <v>179</v>
      </c>
      <c r="AU2417" s="155" t="s">
        <v>89</v>
      </c>
      <c r="AV2417" s="13" t="s">
        <v>89</v>
      </c>
      <c r="AW2417" s="13" t="s">
        <v>39</v>
      </c>
      <c r="AX2417" s="13" t="s">
        <v>78</v>
      </c>
      <c r="AY2417" s="155" t="s">
        <v>169</v>
      </c>
    </row>
    <row r="2418" spans="2:51" s="15" customFormat="1" ht="12">
      <c r="B2418" s="182"/>
      <c r="D2418" s="148" t="s">
        <v>179</v>
      </c>
      <c r="E2418" s="183" t="s">
        <v>34</v>
      </c>
      <c r="F2418" s="184" t="s">
        <v>453</v>
      </c>
      <c r="H2418" s="185">
        <v>662.79299999999955</v>
      </c>
      <c r="I2418" s="186"/>
      <c r="L2418" s="182"/>
      <c r="M2418" s="187"/>
      <c r="T2418" s="188"/>
      <c r="AT2418" s="183" t="s">
        <v>179</v>
      </c>
      <c r="AU2418" s="183" t="s">
        <v>89</v>
      </c>
      <c r="AV2418" s="15" t="s">
        <v>95</v>
      </c>
      <c r="AW2418" s="15" t="s">
        <v>39</v>
      </c>
      <c r="AX2418" s="15" t="s">
        <v>78</v>
      </c>
      <c r="AY2418" s="183" t="s">
        <v>169</v>
      </c>
    </row>
    <row r="2419" spans="2:51" s="13" customFormat="1" ht="36">
      <c r="B2419" s="154"/>
      <c r="D2419" s="148" t="s">
        <v>179</v>
      </c>
      <c r="E2419" s="155" t="s">
        <v>34</v>
      </c>
      <c r="F2419" s="156" t="s">
        <v>726</v>
      </c>
      <c r="H2419" s="157">
        <v>62.143999999999998</v>
      </c>
      <c r="I2419" s="158"/>
      <c r="L2419" s="154"/>
      <c r="M2419" s="159"/>
      <c r="T2419" s="160"/>
      <c r="AT2419" s="155" t="s">
        <v>179</v>
      </c>
      <c r="AU2419" s="155" t="s">
        <v>89</v>
      </c>
      <c r="AV2419" s="13" t="s">
        <v>89</v>
      </c>
      <c r="AW2419" s="13" t="s">
        <v>39</v>
      </c>
      <c r="AX2419" s="13" t="s">
        <v>78</v>
      </c>
      <c r="AY2419" s="155" t="s">
        <v>169</v>
      </c>
    </row>
    <row r="2420" spans="2:51" s="13" customFormat="1" ht="12">
      <c r="B2420" s="154"/>
      <c r="D2420" s="148" t="s">
        <v>179</v>
      </c>
      <c r="E2420" s="155" t="s">
        <v>34</v>
      </c>
      <c r="F2420" s="156" t="s">
        <v>727</v>
      </c>
      <c r="H2420" s="157">
        <v>87.046999999999997</v>
      </c>
      <c r="I2420" s="158"/>
      <c r="L2420" s="154"/>
      <c r="M2420" s="159"/>
      <c r="T2420" s="160"/>
      <c r="AT2420" s="155" t="s">
        <v>179</v>
      </c>
      <c r="AU2420" s="155" t="s">
        <v>89</v>
      </c>
      <c r="AV2420" s="13" t="s">
        <v>89</v>
      </c>
      <c r="AW2420" s="13" t="s">
        <v>39</v>
      </c>
      <c r="AX2420" s="13" t="s">
        <v>78</v>
      </c>
      <c r="AY2420" s="155" t="s">
        <v>169</v>
      </c>
    </row>
    <row r="2421" spans="2:51" s="13" customFormat="1" ht="12">
      <c r="B2421" s="154"/>
      <c r="D2421" s="148" t="s">
        <v>179</v>
      </c>
      <c r="E2421" s="155" t="s">
        <v>34</v>
      </c>
      <c r="F2421" s="156" t="s">
        <v>696</v>
      </c>
      <c r="H2421" s="157">
        <v>-1.7729999999999999</v>
      </c>
      <c r="I2421" s="158"/>
      <c r="L2421" s="154"/>
      <c r="M2421" s="159"/>
      <c r="T2421" s="160"/>
      <c r="AT2421" s="155" t="s">
        <v>179</v>
      </c>
      <c r="AU2421" s="155" t="s">
        <v>89</v>
      </c>
      <c r="AV2421" s="13" t="s">
        <v>89</v>
      </c>
      <c r="AW2421" s="13" t="s">
        <v>39</v>
      </c>
      <c r="AX2421" s="13" t="s">
        <v>78</v>
      </c>
      <c r="AY2421" s="155" t="s">
        <v>169</v>
      </c>
    </row>
    <row r="2422" spans="2:51" s="13" customFormat="1" ht="12">
      <c r="B2422" s="154"/>
      <c r="D2422" s="148" t="s">
        <v>179</v>
      </c>
      <c r="E2422" s="155" t="s">
        <v>34</v>
      </c>
      <c r="F2422" s="156" t="s">
        <v>728</v>
      </c>
      <c r="H2422" s="157">
        <v>-6.95</v>
      </c>
      <c r="I2422" s="158"/>
      <c r="L2422" s="154"/>
      <c r="M2422" s="159"/>
      <c r="T2422" s="160"/>
      <c r="AT2422" s="155" t="s">
        <v>179</v>
      </c>
      <c r="AU2422" s="155" t="s">
        <v>89</v>
      </c>
      <c r="AV2422" s="13" t="s">
        <v>89</v>
      </c>
      <c r="AW2422" s="13" t="s">
        <v>39</v>
      </c>
      <c r="AX2422" s="13" t="s">
        <v>78</v>
      </c>
      <c r="AY2422" s="155" t="s">
        <v>169</v>
      </c>
    </row>
    <row r="2423" spans="2:51" s="13" customFormat="1" ht="12">
      <c r="B2423" s="154"/>
      <c r="D2423" s="148" t="s">
        <v>179</v>
      </c>
      <c r="E2423" s="155" t="s">
        <v>34</v>
      </c>
      <c r="F2423" s="156" t="s">
        <v>729</v>
      </c>
      <c r="H2423" s="157">
        <v>87.046999999999997</v>
      </c>
      <c r="I2423" s="158"/>
      <c r="L2423" s="154"/>
      <c r="M2423" s="159"/>
      <c r="T2423" s="160"/>
      <c r="AT2423" s="155" t="s">
        <v>179</v>
      </c>
      <c r="AU2423" s="155" t="s">
        <v>89</v>
      </c>
      <c r="AV2423" s="13" t="s">
        <v>89</v>
      </c>
      <c r="AW2423" s="13" t="s">
        <v>39</v>
      </c>
      <c r="AX2423" s="13" t="s">
        <v>78</v>
      </c>
      <c r="AY2423" s="155" t="s">
        <v>169</v>
      </c>
    </row>
    <row r="2424" spans="2:51" s="13" customFormat="1" ht="12">
      <c r="B2424" s="154"/>
      <c r="D2424" s="148" t="s">
        <v>179</v>
      </c>
      <c r="E2424" s="155" t="s">
        <v>34</v>
      </c>
      <c r="F2424" s="156" t="s">
        <v>696</v>
      </c>
      <c r="H2424" s="157">
        <v>-1.7729999999999999</v>
      </c>
      <c r="I2424" s="158"/>
      <c r="L2424" s="154"/>
      <c r="M2424" s="159"/>
      <c r="T2424" s="160"/>
      <c r="AT2424" s="155" t="s">
        <v>179</v>
      </c>
      <c r="AU2424" s="155" t="s">
        <v>89</v>
      </c>
      <c r="AV2424" s="13" t="s">
        <v>89</v>
      </c>
      <c r="AW2424" s="13" t="s">
        <v>39</v>
      </c>
      <c r="AX2424" s="13" t="s">
        <v>78</v>
      </c>
      <c r="AY2424" s="155" t="s">
        <v>169</v>
      </c>
    </row>
    <row r="2425" spans="2:51" s="13" customFormat="1" ht="12">
      <c r="B2425" s="154"/>
      <c r="D2425" s="148" t="s">
        <v>179</v>
      </c>
      <c r="E2425" s="155" t="s">
        <v>34</v>
      </c>
      <c r="F2425" s="156" t="s">
        <v>728</v>
      </c>
      <c r="H2425" s="157">
        <v>-6.95</v>
      </c>
      <c r="I2425" s="158"/>
      <c r="L2425" s="154"/>
      <c r="M2425" s="159"/>
      <c r="T2425" s="160"/>
      <c r="AT2425" s="155" t="s">
        <v>179</v>
      </c>
      <c r="AU2425" s="155" t="s">
        <v>89</v>
      </c>
      <c r="AV2425" s="13" t="s">
        <v>89</v>
      </c>
      <c r="AW2425" s="13" t="s">
        <v>39</v>
      </c>
      <c r="AX2425" s="13" t="s">
        <v>78</v>
      </c>
      <c r="AY2425" s="155" t="s">
        <v>169</v>
      </c>
    </row>
    <row r="2426" spans="2:51" s="13" customFormat="1" ht="12">
      <c r="B2426" s="154"/>
      <c r="D2426" s="148" t="s">
        <v>179</v>
      </c>
      <c r="E2426" s="155" t="s">
        <v>34</v>
      </c>
      <c r="F2426" s="156" t="s">
        <v>730</v>
      </c>
      <c r="H2426" s="157">
        <v>54.9</v>
      </c>
      <c r="I2426" s="158"/>
      <c r="L2426" s="154"/>
      <c r="M2426" s="159"/>
      <c r="T2426" s="160"/>
      <c r="AT2426" s="155" t="s">
        <v>179</v>
      </c>
      <c r="AU2426" s="155" t="s">
        <v>89</v>
      </c>
      <c r="AV2426" s="13" t="s">
        <v>89</v>
      </c>
      <c r="AW2426" s="13" t="s">
        <v>39</v>
      </c>
      <c r="AX2426" s="13" t="s">
        <v>78</v>
      </c>
      <c r="AY2426" s="155" t="s">
        <v>169</v>
      </c>
    </row>
    <row r="2427" spans="2:51" s="13" customFormat="1" ht="12">
      <c r="B2427" s="154"/>
      <c r="D2427" s="148" t="s">
        <v>179</v>
      </c>
      <c r="E2427" s="155" t="s">
        <v>34</v>
      </c>
      <c r="F2427" s="156" t="s">
        <v>731</v>
      </c>
      <c r="H2427" s="157">
        <v>-2.258</v>
      </c>
      <c r="I2427" s="158"/>
      <c r="L2427" s="154"/>
      <c r="M2427" s="159"/>
      <c r="T2427" s="160"/>
      <c r="AT2427" s="155" t="s">
        <v>179</v>
      </c>
      <c r="AU2427" s="155" t="s">
        <v>89</v>
      </c>
      <c r="AV2427" s="13" t="s">
        <v>89</v>
      </c>
      <c r="AW2427" s="13" t="s">
        <v>39</v>
      </c>
      <c r="AX2427" s="13" t="s">
        <v>78</v>
      </c>
      <c r="AY2427" s="155" t="s">
        <v>169</v>
      </c>
    </row>
    <row r="2428" spans="2:51" s="13" customFormat="1" ht="12">
      <c r="B2428" s="154"/>
      <c r="D2428" s="148" t="s">
        <v>179</v>
      </c>
      <c r="E2428" s="155" t="s">
        <v>34</v>
      </c>
      <c r="F2428" s="156" t="s">
        <v>732</v>
      </c>
      <c r="H2428" s="157">
        <v>-2.6</v>
      </c>
      <c r="I2428" s="158"/>
      <c r="L2428" s="154"/>
      <c r="M2428" s="159"/>
      <c r="T2428" s="160"/>
      <c r="AT2428" s="155" t="s">
        <v>179</v>
      </c>
      <c r="AU2428" s="155" t="s">
        <v>89</v>
      </c>
      <c r="AV2428" s="13" t="s">
        <v>89</v>
      </c>
      <c r="AW2428" s="13" t="s">
        <v>39</v>
      </c>
      <c r="AX2428" s="13" t="s">
        <v>78</v>
      </c>
      <c r="AY2428" s="155" t="s">
        <v>169</v>
      </c>
    </row>
    <row r="2429" spans="2:51" s="13" customFormat="1" ht="12">
      <c r="B2429" s="154"/>
      <c r="D2429" s="148" t="s">
        <v>179</v>
      </c>
      <c r="E2429" s="155" t="s">
        <v>34</v>
      </c>
      <c r="F2429" s="156" t="s">
        <v>733</v>
      </c>
      <c r="H2429" s="157">
        <v>-2.75</v>
      </c>
      <c r="I2429" s="158"/>
      <c r="L2429" s="154"/>
      <c r="M2429" s="159"/>
      <c r="T2429" s="160"/>
      <c r="AT2429" s="155" t="s">
        <v>179</v>
      </c>
      <c r="AU2429" s="155" t="s">
        <v>89</v>
      </c>
      <c r="AV2429" s="13" t="s">
        <v>89</v>
      </c>
      <c r="AW2429" s="13" t="s">
        <v>39</v>
      </c>
      <c r="AX2429" s="13" t="s">
        <v>78</v>
      </c>
      <c r="AY2429" s="155" t="s">
        <v>169</v>
      </c>
    </row>
    <row r="2430" spans="2:51" s="13" customFormat="1" ht="12">
      <c r="B2430" s="154"/>
      <c r="D2430" s="148" t="s">
        <v>179</v>
      </c>
      <c r="E2430" s="155" t="s">
        <v>34</v>
      </c>
      <c r="F2430" s="156" t="s">
        <v>734</v>
      </c>
      <c r="H2430" s="157">
        <v>58.377000000000002</v>
      </c>
      <c r="I2430" s="158"/>
      <c r="L2430" s="154"/>
      <c r="M2430" s="159"/>
      <c r="T2430" s="160"/>
      <c r="AT2430" s="155" t="s">
        <v>179</v>
      </c>
      <c r="AU2430" s="155" t="s">
        <v>89</v>
      </c>
      <c r="AV2430" s="13" t="s">
        <v>89</v>
      </c>
      <c r="AW2430" s="13" t="s">
        <v>39</v>
      </c>
      <c r="AX2430" s="13" t="s">
        <v>78</v>
      </c>
      <c r="AY2430" s="155" t="s">
        <v>169</v>
      </c>
    </row>
    <row r="2431" spans="2:51" s="13" customFormat="1" ht="12">
      <c r="B2431" s="154"/>
      <c r="D2431" s="148" t="s">
        <v>179</v>
      </c>
      <c r="E2431" s="155" t="s">
        <v>34</v>
      </c>
      <c r="F2431" s="156" t="s">
        <v>735</v>
      </c>
      <c r="H2431" s="157">
        <v>-4.8600000000000003</v>
      </c>
      <c r="I2431" s="158"/>
      <c r="L2431" s="154"/>
      <c r="M2431" s="159"/>
      <c r="T2431" s="160"/>
      <c r="AT2431" s="155" t="s">
        <v>179</v>
      </c>
      <c r="AU2431" s="155" t="s">
        <v>89</v>
      </c>
      <c r="AV2431" s="13" t="s">
        <v>89</v>
      </c>
      <c r="AW2431" s="13" t="s">
        <v>39</v>
      </c>
      <c r="AX2431" s="13" t="s">
        <v>78</v>
      </c>
      <c r="AY2431" s="155" t="s">
        <v>169</v>
      </c>
    </row>
    <row r="2432" spans="2:51" s="13" customFormat="1" ht="12">
      <c r="B2432" s="154"/>
      <c r="D2432" s="148" t="s">
        <v>179</v>
      </c>
      <c r="E2432" s="155" t="s">
        <v>34</v>
      </c>
      <c r="F2432" s="156" t="s">
        <v>732</v>
      </c>
      <c r="H2432" s="157">
        <v>-2.6</v>
      </c>
      <c r="I2432" s="158"/>
      <c r="L2432" s="154"/>
      <c r="M2432" s="159"/>
      <c r="T2432" s="160"/>
      <c r="AT2432" s="155" t="s">
        <v>179</v>
      </c>
      <c r="AU2432" s="155" t="s">
        <v>89</v>
      </c>
      <c r="AV2432" s="13" t="s">
        <v>89</v>
      </c>
      <c r="AW2432" s="13" t="s">
        <v>39</v>
      </c>
      <c r="AX2432" s="13" t="s">
        <v>78</v>
      </c>
      <c r="AY2432" s="155" t="s">
        <v>169</v>
      </c>
    </row>
    <row r="2433" spans="2:51" s="13" customFormat="1" ht="12">
      <c r="B2433" s="154"/>
      <c r="D2433" s="148" t="s">
        <v>179</v>
      </c>
      <c r="E2433" s="155" t="s">
        <v>34</v>
      </c>
      <c r="F2433" s="156" t="s">
        <v>736</v>
      </c>
      <c r="H2433" s="157">
        <v>35.972000000000001</v>
      </c>
      <c r="I2433" s="158"/>
      <c r="L2433" s="154"/>
      <c r="M2433" s="159"/>
      <c r="T2433" s="160"/>
      <c r="AT2433" s="155" t="s">
        <v>179</v>
      </c>
      <c r="AU2433" s="155" t="s">
        <v>89</v>
      </c>
      <c r="AV2433" s="13" t="s">
        <v>89</v>
      </c>
      <c r="AW2433" s="13" t="s">
        <v>39</v>
      </c>
      <c r="AX2433" s="13" t="s">
        <v>78</v>
      </c>
      <c r="AY2433" s="155" t="s">
        <v>169</v>
      </c>
    </row>
    <row r="2434" spans="2:51" s="13" customFormat="1" ht="12">
      <c r="B2434" s="154"/>
      <c r="D2434" s="148" t="s">
        <v>179</v>
      </c>
      <c r="E2434" s="155" t="s">
        <v>34</v>
      </c>
      <c r="F2434" s="156" t="s">
        <v>737</v>
      </c>
      <c r="H2434" s="157">
        <v>-3.5459999999999998</v>
      </c>
      <c r="I2434" s="158"/>
      <c r="L2434" s="154"/>
      <c r="M2434" s="159"/>
      <c r="T2434" s="160"/>
      <c r="AT2434" s="155" t="s">
        <v>179</v>
      </c>
      <c r="AU2434" s="155" t="s">
        <v>89</v>
      </c>
      <c r="AV2434" s="13" t="s">
        <v>89</v>
      </c>
      <c r="AW2434" s="13" t="s">
        <v>39</v>
      </c>
      <c r="AX2434" s="13" t="s">
        <v>78</v>
      </c>
      <c r="AY2434" s="155" t="s">
        <v>169</v>
      </c>
    </row>
    <row r="2435" spans="2:51" s="13" customFormat="1" ht="12">
      <c r="B2435" s="154"/>
      <c r="D2435" s="148" t="s">
        <v>179</v>
      </c>
      <c r="E2435" s="155" t="s">
        <v>34</v>
      </c>
      <c r="F2435" s="156" t="s">
        <v>738</v>
      </c>
      <c r="H2435" s="157">
        <v>-5.53</v>
      </c>
      <c r="I2435" s="158"/>
      <c r="L2435" s="154"/>
      <c r="M2435" s="159"/>
      <c r="T2435" s="160"/>
      <c r="AT2435" s="155" t="s">
        <v>179</v>
      </c>
      <c r="AU2435" s="155" t="s">
        <v>89</v>
      </c>
      <c r="AV2435" s="13" t="s">
        <v>89</v>
      </c>
      <c r="AW2435" s="13" t="s">
        <v>39</v>
      </c>
      <c r="AX2435" s="13" t="s">
        <v>78</v>
      </c>
      <c r="AY2435" s="155" t="s">
        <v>169</v>
      </c>
    </row>
    <row r="2436" spans="2:51" s="13" customFormat="1" ht="24">
      <c r="B2436" s="154"/>
      <c r="D2436" s="148" t="s">
        <v>179</v>
      </c>
      <c r="E2436" s="155" t="s">
        <v>34</v>
      </c>
      <c r="F2436" s="156" t="s">
        <v>739</v>
      </c>
      <c r="H2436" s="157">
        <v>72.477999999999994</v>
      </c>
      <c r="I2436" s="158"/>
      <c r="L2436" s="154"/>
      <c r="M2436" s="159"/>
      <c r="T2436" s="160"/>
      <c r="AT2436" s="155" t="s">
        <v>179</v>
      </c>
      <c r="AU2436" s="155" t="s">
        <v>89</v>
      </c>
      <c r="AV2436" s="13" t="s">
        <v>89</v>
      </c>
      <c r="AW2436" s="13" t="s">
        <v>39</v>
      </c>
      <c r="AX2436" s="13" t="s">
        <v>78</v>
      </c>
      <c r="AY2436" s="155" t="s">
        <v>169</v>
      </c>
    </row>
    <row r="2437" spans="2:51" s="13" customFormat="1" ht="12">
      <c r="B2437" s="154"/>
      <c r="D2437" s="148" t="s">
        <v>179</v>
      </c>
      <c r="E2437" s="155" t="s">
        <v>34</v>
      </c>
      <c r="F2437" s="156" t="s">
        <v>696</v>
      </c>
      <c r="H2437" s="157">
        <v>-1.7729999999999999</v>
      </c>
      <c r="I2437" s="158"/>
      <c r="L2437" s="154"/>
      <c r="M2437" s="159"/>
      <c r="T2437" s="160"/>
      <c r="AT2437" s="155" t="s">
        <v>179</v>
      </c>
      <c r="AU2437" s="155" t="s">
        <v>89</v>
      </c>
      <c r="AV2437" s="13" t="s">
        <v>89</v>
      </c>
      <c r="AW2437" s="13" t="s">
        <v>39</v>
      </c>
      <c r="AX2437" s="13" t="s">
        <v>78</v>
      </c>
      <c r="AY2437" s="155" t="s">
        <v>169</v>
      </c>
    </row>
    <row r="2438" spans="2:51" s="13" customFormat="1" ht="12">
      <c r="B2438" s="154"/>
      <c r="D2438" s="148" t="s">
        <v>179</v>
      </c>
      <c r="E2438" s="155" t="s">
        <v>34</v>
      </c>
      <c r="F2438" s="156" t="s">
        <v>740</v>
      </c>
      <c r="H2438" s="157">
        <v>-4.7279999999999998</v>
      </c>
      <c r="I2438" s="158"/>
      <c r="L2438" s="154"/>
      <c r="M2438" s="159"/>
      <c r="T2438" s="160"/>
      <c r="AT2438" s="155" t="s">
        <v>179</v>
      </c>
      <c r="AU2438" s="155" t="s">
        <v>89</v>
      </c>
      <c r="AV2438" s="13" t="s">
        <v>89</v>
      </c>
      <c r="AW2438" s="13" t="s">
        <v>39</v>
      </c>
      <c r="AX2438" s="13" t="s">
        <v>78</v>
      </c>
      <c r="AY2438" s="155" t="s">
        <v>169</v>
      </c>
    </row>
    <row r="2439" spans="2:51" s="13" customFormat="1" ht="12">
      <c r="B2439" s="154"/>
      <c r="D2439" s="148" t="s">
        <v>179</v>
      </c>
      <c r="E2439" s="155" t="s">
        <v>34</v>
      </c>
      <c r="F2439" s="156" t="s">
        <v>741</v>
      </c>
      <c r="H2439" s="157">
        <v>-3.25</v>
      </c>
      <c r="I2439" s="158"/>
      <c r="L2439" s="154"/>
      <c r="M2439" s="159"/>
      <c r="T2439" s="160"/>
      <c r="AT2439" s="155" t="s">
        <v>179</v>
      </c>
      <c r="AU2439" s="155" t="s">
        <v>89</v>
      </c>
      <c r="AV2439" s="13" t="s">
        <v>89</v>
      </c>
      <c r="AW2439" s="13" t="s">
        <v>39</v>
      </c>
      <c r="AX2439" s="13" t="s">
        <v>78</v>
      </c>
      <c r="AY2439" s="155" t="s">
        <v>169</v>
      </c>
    </row>
    <row r="2440" spans="2:51" s="13" customFormat="1" ht="12">
      <c r="B2440" s="154"/>
      <c r="D2440" s="148" t="s">
        <v>179</v>
      </c>
      <c r="E2440" s="155" t="s">
        <v>34</v>
      </c>
      <c r="F2440" s="156" t="s">
        <v>742</v>
      </c>
      <c r="H2440" s="157">
        <v>-2.3639999999999999</v>
      </c>
      <c r="I2440" s="158"/>
      <c r="L2440" s="154"/>
      <c r="M2440" s="159"/>
      <c r="T2440" s="160"/>
      <c r="AT2440" s="155" t="s">
        <v>179</v>
      </c>
      <c r="AU2440" s="155" t="s">
        <v>89</v>
      </c>
      <c r="AV2440" s="13" t="s">
        <v>89</v>
      </c>
      <c r="AW2440" s="13" t="s">
        <v>39</v>
      </c>
      <c r="AX2440" s="13" t="s">
        <v>78</v>
      </c>
      <c r="AY2440" s="155" t="s">
        <v>169</v>
      </c>
    </row>
    <row r="2441" spans="2:51" s="13" customFormat="1" ht="12">
      <c r="B2441" s="154"/>
      <c r="D2441" s="148" t="s">
        <v>179</v>
      </c>
      <c r="E2441" s="155" t="s">
        <v>34</v>
      </c>
      <c r="F2441" s="156" t="s">
        <v>743</v>
      </c>
      <c r="H2441" s="157">
        <v>24.4</v>
      </c>
      <c r="I2441" s="158"/>
      <c r="L2441" s="154"/>
      <c r="M2441" s="159"/>
      <c r="T2441" s="160"/>
      <c r="AT2441" s="155" t="s">
        <v>179</v>
      </c>
      <c r="AU2441" s="155" t="s">
        <v>89</v>
      </c>
      <c r="AV2441" s="13" t="s">
        <v>89</v>
      </c>
      <c r="AW2441" s="13" t="s">
        <v>39</v>
      </c>
      <c r="AX2441" s="13" t="s">
        <v>78</v>
      </c>
      <c r="AY2441" s="155" t="s">
        <v>169</v>
      </c>
    </row>
    <row r="2442" spans="2:51" s="13" customFormat="1" ht="12">
      <c r="B2442" s="154"/>
      <c r="D2442" s="148" t="s">
        <v>179</v>
      </c>
      <c r="E2442" s="155" t="s">
        <v>34</v>
      </c>
      <c r="F2442" s="156" t="s">
        <v>744</v>
      </c>
      <c r="H2442" s="157">
        <v>23.547000000000001</v>
      </c>
      <c r="I2442" s="158"/>
      <c r="L2442" s="154"/>
      <c r="M2442" s="159"/>
      <c r="T2442" s="160"/>
      <c r="AT2442" s="155" t="s">
        <v>179</v>
      </c>
      <c r="AU2442" s="155" t="s">
        <v>89</v>
      </c>
      <c r="AV2442" s="13" t="s">
        <v>89</v>
      </c>
      <c r="AW2442" s="13" t="s">
        <v>39</v>
      </c>
      <c r="AX2442" s="13" t="s">
        <v>78</v>
      </c>
      <c r="AY2442" s="155" t="s">
        <v>169</v>
      </c>
    </row>
    <row r="2443" spans="2:51" s="13" customFormat="1" ht="12">
      <c r="B2443" s="154"/>
      <c r="D2443" s="148" t="s">
        <v>179</v>
      </c>
      <c r="E2443" s="155" t="s">
        <v>34</v>
      </c>
      <c r="F2443" s="156" t="s">
        <v>745</v>
      </c>
      <c r="H2443" s="157">
        <v>17.053999999999998</v>
      </c>
      <c r="I2443" s="158"/>
      <c r="L2443" s="154"/>
      <c r="M2443" s="159"/>
      <c r="T2443" s="160"/>
      <c r="AT2443" s="155" t="s">
        <v>179</v>
      </c>
      <c r="AU2443" s="155" t="s">
        <v>89</v>
      </c>
      <c r="AV2443" s="13" t="s">
        <v>89</v>
      </c>
      <c r="AW2443" s="13" t="s">
        <v>39</v>
      </c>
      <c r="AX2443" s="13" t="s">
        <v>78</v>
      </c>
      <c r="AY2443" s="155" t="s">
        <v>169</v>
      </c>
    </row>
    <row r="2444" spans="2:51" s="13" customFormat="1" ht="12">
      <c r="B2444" s="154"/>
      <c r="D2444" s="148" t="s">
        <v>179</v>
      </c>
      <c r="E2444" s="155" t="s">
        <v>34</v>
      </c>
      <c r="F2444" s="156" t="s">
        <v>746</v>
      </c>
      <c r="H2444" s="157">
        <v>17.053999999999998</v>
      </c>
      <c r="I2444" s="158"/>
      <c r="L2444" s="154"/>
      <c r="M2444" s="159"/>
      <c r="T2444" s="160"/>
      <c r="AT2444" s="155" t="s">
        <v>179</v>
      </c>
      <c r="AU2444" s="155" t="s">
        <v>89</v>
      </c>
      <c r="AV2444" s="13" t="s">
        <v>89</v>
      </c>
      <c r="AW2444" s="13" t="s">
        <v>39</v>
      </c>
      <c r="AX2444" s="13" t="s">
        <v>78</v>
      </c>
      <c r="AY2444" s="155" t="s">
        <v>169</v>
      </c>
    </row>
    <row r="2445" spans="2:51" s="13" customFormat="1" ht="12">
      <c r="B2445" s="154"/>
      <c r="D2445" s="148" t="s">
        <v>179</v>
      </c>
      <c r="E2445" s="155" t="s">
        <v>34</v>
      </c>
      <c r="F2445" s="156" t="s">
        <v>747</v>
      </c>
      <c r="H2445" s="157">
        <v>97.251000000000005</v>
      </c>
      <c r="I2445" s="158"/>
      <c r="L2445" s="154"/>
      <c r="M2445" s="159"/>
      <c r="T2445" s="160"/>
      <c r="AT2445" s="155" t="s">
        <v>179</v>
      </c>
      <c r="AU2445" s="155" t="s">
        <v>89</v>
      </c>
      <c r="AV2445" s="13" t="s">
        <v>89</v>
      </c>
      <c r="AW2445" s="13" t="s">
        <v>39</v>
      </c>
      <c r="AX2445" s="13" t="s">
        <v>78</v>
      </c>
      <c r="AY2445" s="155" t="s">
        <v>169</v>
      </c>
    </row>
    <row r="2446" spans="2:51" s="13" customFormat="1" ht="12">
      <c r="B2446" s="154"/>
      <c r="D2446" s="148" t="s">
        <v>179</v>
      </c>
      <c r="E2446" s="155" t="s">
        <v>34</v>
      </c>
      <c r="F2446" s="156" t="s">
        <v>748</v>
      </c>
      <c r="H2446" s="157">
        <v>-21.15</v>
      </c>
      <c r="I2446" s="158"/>
      <c r="L2446" s="154"/>
      <c r="M2446" s="159"/>
      <c r="T2446" s="160"/>
      <c r="AT2446" s="155" t="s">
        <v>179</v>
      </c>
      <c r="AU2446" s="155" t="s">
        <v>89</v>
      </c>
      <c r="AV2446" s="13" t="s">
        <v>89</v>
      </c>
      <c r="AW2446" s="13" t="s">
        <v>39</v>
      </c>
      <c r="AX2446" s="13" t="s">
        <v>78</v>
      </c>
      <c r="AY2446" s="155" t="s">
        <v>169</v>
      </c>
    </row>
    <row r="2447" spans="2:51" s="13" customFormat="1" ht="12">
      <c r="B2447" s="154"/>
      <c r="D2447" s="148" t="s">
        <v>179</v>
      </c>
      <c r="E2447" s="155" t="s">
        <v>34</v>
      </c>
      <c r="F2447" s="156" t="s">
        <v>749</v>
      </c>
      <c r="H2447" s="157">
        <v>-1.6</v>
      </c>
      <c r="I2447" s="158"/>
      <c r="L2447" s="154"/>
      <c r="M2447" s="159"/>
      <c r="T2447" s="160"/>
      <c r="AT2447" s="155" t="s">
        <v>179</v>
      </c>
      <c r="AU2447" s="155" t="s">
        <v>89</v>
      </c>
      <c r="AV2447" s="13" t="s">
        <v>89</v>
      </c>
      <c r="AW2447" s="13" t="s">
        <v>39</v>
      </c>
      <c r="AX2447" s="13" t="s">
        <v>78</v>
      </c>
      <c r="AY2447" s="155" t="s">
        <v>169</v>
      </c>
    </row>
    <row r="2448" spans="2:51" s="13" customFormat="1" ht="12">
      <c r="B2448" s="154"/>
      <c r="D2448" s="148" t="s">
        <v>179</v>
      </c>
      <c r="E2448" s="155" t="s">
        <v>34</v>
      </c>
      <c r="F2448" s="156" t="s">
        <v>750</v>
      </c>
      <c r="H2448" s="157">
        <v>-3.69</v>
      </c>
      <c r="I2448" s="158"/>
      <c r="L2448" s="154"/>
      <c r="M2448" s="159"/>
      <c r="T2448" s="160"/>
      <c r="AT2448" s="155" t="s">
        <v>179</v>
      </c>
      <c r="AU2448" s="155" t="s">
        <v>89</v>
      </c>
      <c r="AV2448" s="13" t="s">
        <v>89</v>
      </c>
      <c r="AW2448" s="13" t="s">
        <v>39</v>
      </c>
      <c r="AX2448" s="13" t="s">
        <v>78</v>
      </c>
      <c r="AY2448" s="155" t="s">
        <v>169</v>
      </c>
    </row>
    <row r="2449" spans="2:51" s="13" customFormat="1" ht="12">
      <c r="B2449" s="154"/>
      <c r="D2449" s="148" t="s">
        <v>179</v>
      </c>
      <c r="E2449" s="155" t="s">
        <v>34</v>
      </c>
      <c r="F2449" s="156" t="s">
        <v>751</v>
      </c>
      <c r="H2449" s="157">
        <v>23.584</v>
      </c>
      <c r="I2449" s="158"/>
      <c r="L2449" s="154"/>
      <c r="M2449" s="159"/>
      <c r="T2449" s="160"/>
      <c r="AT2449" s="155" t="s">
        <v>179</v>
      </c>
      <c r="AU2449" s="155" t="s">
        <v>89</v>
      </c>
      <c r="AV2449" s="13" t="s">
        <v>89</v>
      </c>
      <c r="AW2449" s="13" t="s">
        <v>39</v>
      </c>
      <c r="AX2449" s="13" t="s">
        <v>78</v>
      </c>
      <c r="AY2449" s="155" t="s">
        <v>169</v>
      </c>
    </row>
    <row r="2450" spans="2:51" s="13" customFormat="1" ht="12">
      <c r="B2450" s="154"/>
      <c r="D2450" s="148" t="s">
        <v>179</v>
      </c>
      <c r="E2450" s="155" t="s">
        <v>34</v>
      </c>
      <c r="F2450" s="156" t="s">
        <v>752</v>
      </c>
      <c r="H2450" s="157">
        <v>-3.38</v>
      </c>
      <c r="I2450" s="158"/>
      <c r="L2450" s="154"/>
      <c r="M2450" s="159"/>
      <c r="T2450" s="160"/>
      <c r="AT2450" s="155" t="s">
        <v>179</v>
      </c>
      <c r="AU2450" s="155" t="s">
        <v>89</v>
      </c>
      <c r="AV2450" s="13" t="s">
        <v>89</v>
      </c>
      <c r="AW2450" s="13" t="s">
        <v>39</v>
      </c>
      <c r="AX2450" s="13" t="s">
        <v>78</v>
      </c>
      <c r="AY2450" s="155" t="s">
        <v>169</v>
      </c>
    </row>
    <row r="2451" spans="2:51" s="13" customFormat="1" ht="12">
      <c r="B2451" s="154"/>
      <c r="D2451" s="148" t="s">
        <v>179</v>
      </c>
      <c r="E2451" s="155" t="s">
        <v>34</v>
      </c>
      <c r="F2451" s="156" t="s">
        <v>753</v>
      </c>
      <c r="H2451" s="157">
        <v>31.670999999999999</v>
      </c>
      <c r="I2451" s="158"/>
      <c r="L2451" s="154"/>
      <c r="M2451" s="159"/>
      <c r="T2451" s="160"/>
      <c r="AT2451" s="155" t="s">
        <v>179</v>
      </c>
      <c r="AU2451" s="155" t="s">
        <v>89</v>
      </c>
      <c r="AV2451" s="13" t="s">
        <v>89</v>
      </c>
      <c r="AW2451" s="13" t="s">
        <v>39</v>
      </c>
      <c r="AX2451" s="13" t="s">
        <v>78</v>
      </c>
      <c r="AY2451" s="155" t="s">
        <v>169</v>
      </c>
    </row>
    <row r="2452" spans="2:51" s="13" customFormat="1" ht="12">
      <c r="B2452" s="154"/>
      <c r="D2452" s="148" t="s">
        <v>179</v>
      </c>
      <c r="E2452" s="155" t="s">
        <v>34</v>
      </c>
      <c r="F2452" s="156" t="s">
        <v>754</v>
      </c>
      <c r="H2452" s="157">
        <v>-1.845</v>
      </c>
      <c r="I2452" s="158"/>
      <c r="L2452" s="154"/>
      <c r="M2452" s="159"/>
      <c r="T2452" s="160"/>
      <c r="AT2452" s="155" t="s">
        <v>179</v>
      </c>
      <c r="AU2452" s="155" t="s">
        <v>89</v>
      </c>
      <c r="AV2452" s="13" t="s">
        <v>89</v>
      </c>
      <c r="AW2452" s="13" t="s">
        <v>39</v>
      </c>
      <c r="AX2452" s="13" t="s">
        <v>78</v>
      </c>
      <c r="AY2452" s="155" t="s">
        <v>169</v>
      </c>
    </row>
    <row r="2453" spans="2:51" s="13" customFormat="1" ht="12">
      <c r="B2453" s="154"/>
      <c r="D2453" s="148" t="s">
        <v>179</v>
      </c>
      <c r="E2453" s="155" t="s">
        <v>34</v>
      </c>
      <c r="F2453" s="156" t="s">
        <v>755</v>
      </c>
      <c r="H2453" s="157">
        <v>24.375</v>
      </c>
      <c r="I2453" s="158"/>
      <c r="L2453" s="154"/>
      <c r="M2453" s="159"/>
      <c r="T2453" s="160"/>
      <c r="AT2453" s="155" t="s">
        <v>179</v>
      </c>
      <c r="AU2453" s="155" t="s">
        <v>89</v>
      </c>
      <c r="AV2453" s="13" t="s">
        <v>89</v>
      </c>
      <c r="AW2453" s="13" t="s">
        <v>39</v>
      </c>
      <c r="AX2453" s="13" t="s">
        <v>78</v>
      </c>
      <c r="AY2453" s="155" t="s">
        <v>169</v>
      </c>
    </row>
    <row r="2454" spans="2:51" s="13" customFormat="1" ht="12">
      <c r="B2454" s="154"/>
      <c r="D2454" s="148" t="s">
        <v>179</v>
      </c>
      <c r="E2454" s="155" t="s">
        <v>34</v>
      </c>
      <c r="F2454" s="156" t="s">
        <v>715</v>
      </c>
      <c r="H2454" s="157">
        <v>-1.5760000000000001</v>
      </c>
      <c r="I2454" s="158"/>
      <c r="L2454" s="154"/>
      <c r="M2454" s="159"/>
      <c r="T2454" s="160"/>
      <c r="AT2454" s="155" t="s">
        <v>179</v>
      </c>
      <c r="AU2454" s="155" t="s">
        <v>89</v>
      </c>
      <c r="AV2454" s="13" t="s">
        <v>89</v>
      </c>
      <c r="AW2454" s="13" t="s">
        <v>39</v>
      </c>
      <c r="AX2454" s="13" t="s">
        <v>78</v>
      </c>
      <c r="AY2454" s="155" t="s">
        <v>169</v>
      </c>
    </row>
    <row r="2455" spans="2:51" s="13" customFormat="1" ht="12">
      <c r="B2455" s="154"/>
      <c r="D2455" s="148" t="s">
        <v>179</v>
      </c>
      <c r="E2455" s="155" t="s">
        <v>34</v>
      </c>
      <c r="F2455" s="156" t="s">
        <v>686</v>
      </c>
      <c r="H2455" s="157">
        <v>-1.1819999999999999</v>
      </c>
      <c r="I2455" s="158"/>
      <c r="L2455" s="154"/>
      <c r="M2455" s="159"/>
      <c r="T2455" s="160"/>
      <c r="AT2455" s="155" t="s">
        <v>179</v>
      </c>
      <c r="AU2455" s="155" t="s">
        <v>89</v>
      </c>
      <c r="AV2455" s="13" t="s">
        <v>89</v>
      </c>
      <c r="AW2455" s="13" t="s">
        <v>39</v>
      </c>
      <c r="AX2455" s="13" t="s">
        <v>78</v>
      </c>
      <c r="AY2455" s="155" t="s">
        <v>169</v>
      </c>
    </row>
    <row r="2456" spans="2:51" s="13" customFormat="1" ht="12">
      <c r="B2456" s="154"/>
      <c r="D2456" s="148" t="s">
        <v>179</v>
      </c>
      <c r="E2456" s="155" t="s">
        <v>34</v>
      </c>
      <c r="F2456" s="156" t="s">
        <v>756</v>
      </c>
      <c r="H2456" s="157">
        <v>32.143999999999998</v>
      </c>
      <c r="I2456" s="158"/>
      <c r="L2456" s="154"/>
      <c r="M2456" s="159"/>
      <c r="T2456" s="160"/>
      <c r="AT2456" s="155" t="s">
        <v>179</v>
      </c>
      <c r="AU2456" s="155" t="s">
        <v>89</v>
      </c>
      <c r="AV2456" s="13" t="s">
        <v>89</v>
      </c>
      <c r="AW2456" s="13" t="s">
        <v>39</v>
      </c>
      <c r="AX2456" s="13" t="s">
        <v>78</v>
      </c>
      <c r="AY2456" s="155" t="s">
        <v>169</v>
      </c>
    </row>
    <row r="2457" spans="2:51" s="13" customFormat="1" ht="12">
      <c r="B2457" s="154"/>
      <c r="D2457" s="148" t="s">
        <v>179</v>
      </c>
      <c r="E2457" s="155" t="s">
        <v>34</v>
      </c>
      <c r="F2457" s="156" t="s">
        <v>686</v>
      </c>
      <c r="H2457" s="157">
        <v>-1.1819999999999999</v>
      </c>
      <c r="I2457" s="158"/>
      <c r="L2457" s="154"/>
      <c r="M2457" s="159"/>
      <c r="T2457" s="160"/>
      <c r="AT2457" s="155" t="s">
        <v>179</v>
      </c>
      <c r="AU2457" s="155" t="s">
        <v>89</v>
      </c>
      <c r="AV2457" s="13" t="s">
        <v>89</v>
      </c>
      <c r="AW2457" s="13" t="s">
        <v>39</v>
      </c>
      <c r="AX2457" s="13" t="s">
        <v>78</v>
      </c>
      <c r="AY2457" s="155" t="s">
        <v>169</v>
      </c>
    </row>
    <row r="2458" spans="2:51" s="13" customFormat="1" ht="12">
      <c r="B2458" s="154"/>
      <c r="D2458" s="148" t="s">
        <v>179</v>
      </c>
      <c r="E2458" s="155" t="s">
        <v>34</v>
      </c>
      <c r="F2458" s="156" t="s">
        <v>757</v>
      </c>
      <c r="H2458" s="157">
        <v>30.568999999999999</v>
      </c>
      <c r="I2458" s="158"/>
      <c r="L2458" s="154"/>
      <c r="M2458" s="159"/>
      <c r="T2458" s="160"/>
      <c r="AT2458" s="155" t="s">
        <v>179</v>
      </c>
      <c r="AU2458" s="155" t="s">
        <v>89</v>
      </c>
      <c r="AV2458" s="13" t="s">
        <v>89</v>
      </c>
      <c r="AW2458" s="13" t="s">
        <v>39</v>
      </c>
      <c r="AX2458" s="13" t="s">
        <v>78</v>
      </c>
      <c r="AY2458" s="155" t="s">
        <v>169</v>
      </c>
    </row>
    <row r="2459" spans="2:51" s="13" customFormat="1" ht="12">
      <c r="B2459" s="154"/>
      <c r="D2459" s="148" t="s">
        <v>179</v>
      </c>
      <c r="E2459" s="155" t="s">
        <v>34</v>
      </c>
      <c r="F2459" s="156" t="s">
        <v>688</v>
      </c>
      <c r="H2459" s="157">
        <v>-1.379</v>
      </c>
      <c r="I2459" s="158"/>
      <c r="L2459" s="154"/>
      <c r="M2459" s="159"/>
      <c r="T2459" s="160"/>
      <c r="AT2459" s="155" t="s">
        <v>179</v>
      </c>
      <c r="AU2459" s="155" t="s">
        <v>89</v>
      </c>
      <c r="AV2459" s="13" t="s">
        <v>89</v>
      </c>
      <c r="AW2459" s="13" t="s">
        <v>39</v>
      </c>
      <c r="AX2459" s="13" t="s">
        <v>78</v>
      </c>
      <c r="AY2459" s="155" t="s">
        <v>169</v>
      </c>
    </row>
    <row r="2460" spans="2:51" s="13" customFormat="1" ht="12">
      <c r="B2460" s="154"/>
      <c r="D2460" s="148" t="s">
        <v>179</v>
      </c>
      <c r="E2460" s="155" t="s">
        <v>34</v>
      </c>
      <c r="F2460" s="156" t="s">
        <v>758</v>
      </c>
      <c r="H2460" s="157">
        <v>4.59</v>
      </c>
      <c r="I2460" s="158"/>
      <c r="L2460" s="154"/>
      <c r="M2460" s="159"/>
      <c r="T2460" s="160"/>
      <c r="AT2460" s="155" t="s">
        <v>179</v>
      </c>
      <c r="AU2460" s="155" t="s">
        <v>89</v>
      </c>
      <c r="AV2460" s="13" t="s">
        <v>89</v>
      </c>
      <c r="AW2460" s="13" t="s">
        <v>39</v>
      </c>
      <c r="AX2460" s="13" t="s">
        <v>78</v>
      </c>
      <c r="AY2460" s="155" t="s">
        <v>169</v>
      </c>
    </row>
    <row r="2461" spans="2:51" s="13" customFormat="1" ht="12">
      <c r="B2461" s="154"/>
      <c r="D2461" s="148" t="s">
        <v>179</v>
      </c>
      <c r="E2461" s="155" t="s">
        <v>34</v>
      </c>
      <c r="F2461" s="156" t="s">
        <v>759</v>
      </c>
      <c r="H2461" s="157">
        <v>15.147</v>
      </c>
      <c r="I2461" s="158"/>
      <c r="L2461" s="154"/>
      <c r="M2461" s="159"/>
      <c r="T2461" s="160"/>
      <c r="AT2461" s="155" t="s">
        <v>179</v>
      </c>
      <c r="AU2461" s="155" t="s">
        <v>89</v>
      </c>
      <c r="AV2461" s="13" t="s">
        <v>89</v>
      </c>
      <c r="AW2461" s="13" t="s">
        <v>39</v>
      </c>
      <c r="AX2461" s="13" t="s">
        <v>78</v>
      </c>
      <c r="AY2461" s="155" t="s">
        <v>169</v>
      </c>
    </row>
    <row r="2462" spans="2:51" s="13" customFormat="1" ht="12">
      <c r="B2462" s="154"/>
      <c r="D2462" s="148" t="s">
        <v>179</v>
      </c>
      <c r="E2462" s="155" t="s">
        <v>34</v>
      </c>
      <c r="F2462" s="156" t="s">
        <v>686</v>
      </c>
      <c r="H2462" s="157">
        <v>-1.1819999999999999</v>
      </c>
      <c r="I2462" s="158"/>
      <c r="L2462" s="154"/>
      <c r="M2462" s="159"/>
      <c r="T2462" s="160"/>
      <c r="AT2462" s="155" t="s">
        <v>179</v>
      </c>
      <c r="AU2462" s="155" t="s">
        <v>89</v>
      </c>
      <c r="AV2462" s="13" t="s">
        <v>89</v>
      </c>
      <c r="AW2462" s="13" t="s">
        <v>39</v>
      </c>
      <c r="AX2462" s="13" t="s">
        <v>78</v>
      </c>
      <c r="AY2462" s="155" t="s">
        <v>169</v>
      </c>
    </row>
    <row r="2463" spans="2:51" s="13" customFormat="1" ht="12">
      <c r="B2463" s="154"/>
      <c r="D2463" s="148" t="s">
        <v>179</v>
      </c>
      <c r="E2463" s="155" t="s">
        <v>34</v>
      </c>
      <c r="F2463" s="156" t="s">
        <v>760</v>
      </c>
      <c r="H2463" s="157">
        <v>11.377000000000001</v>
      </c>
      <c r="I2463" s="158"/>
      <c r="L2463" s="154"/>
      <c r="M2463" s="159"/>
      <c r="T2463" s="160"/>
      <c r="AT2463" s="155" t="s">
        <v>179</v>
      </c>
      <c r="AU2463" s="155" t="s">
        <v>89</v>
      </c>
      <c r="AV2463" s="13" t="s">
        <v>89</v>
      </c>
      <c r="AW2463" s="13" t="s">
        <v>39</v>
      </c>
      <c r="AX2463" s="13" t="s">
        <v>78</v>
      </c>
      <c r="AY2463" s="155" t="s">
        <v>169</v>
      </c>
    </row>
    <row r="2464" spans="2:51" s="13" customFormat="1" ht="12">
      <c r="B2464" s="154"/>
      <c r="D2464" s="148" t="s">
        <v>179</v>
      </c>
      <c r="E2464" s="155" t="s">
        <v>34</v>
      </c>
      <c r="F2464" s="156" t="s">
        <v>761</v>
      </c>
      <c r="H2464" s="157">
        <v>19.847000000000001</v>
      </c>
      <c r="I2464" s="158"/>
      <c r="L2464" s="154"/>
      <c r="M2464" s="159"/>
      <c r="T2464" s="160"/>
      <c r="AT2464" s="155" t="s">
        <v>179</v>
      </c>
      <c r="AU2464" s="155" t="s">
        <v>89</v>
      </c>
      <c r="AV2464" s="13" t="s">
        <v>89</v>
      </c>
      <c r="AW2464" s="13" t="s">
        <v>39</v>
      </c>
      <c r="AX2464" s="13" t="s">
        <v>78</v>
      </c>
      <c r="AY2464" s="155" t="s">
        <v>169</v>
      </c>
    </row>
    <row r="2465" spans="2:51" s="13" customFormat="1" ht="12">
      <c r="B2465" s="154"/>
      <c r="D2465" s="148" t="s">
        <v>179</v>
      </c>
      <c r="E2465" s="155" t="s">
        <v>34</v>
      </c>
      <c r="F2465" s="156" t="s">
        <v>762</v>
      </c>
      <c r="H2465" s="157">
        <v>-4.633</v>
      </c>
      <c r="I2465" s="158"/>
      <c r="L2465" s="154"/>
      <c r="M2465" s="159"/>
      <c r="T2465" s="160"/>
      <c r="AT2465" s="155" t="s">
        <v>179</v>
      </c>
      <c r="AU2465" s="155" t="s">
        <v>89</v>
      </c>
      <c r="AV2465" s="13" t="s">
        <v>89</v>
      </c>
      <c r="AW2465" s="13" t="s">
        <v>39</v>
      </c>
      <c r="AX2465" s="13" t="s">
        <v>78</v>
      </c>
      <c r="AY2465" s="155" t="s">
        <v>169</v>
      </c>
    </row>
    <row r="2466" spans="2:51" s="13" customFormat="1" ht="12">
      <c r="B2466" s="154"/>
      <c r="D2466" s="148" t="s">
        <v>179</v>
      </c>
      <c r="E2466" s="155" t="s">
        <v>34</v>
      </c>
      <c r="F2466" s="156" t="s">
        <v>763</v>
      </c>
      <c r="H2466" s="157">
        <v>76.180999999999997</v>
      </c>
      <c r="I2466" s="158"/>
      <c r="L2466" s="154"/>
      <c r="M2466" s="159"/>
      <c r="T2466" s="160"/>
      <c r="AT2466" s="155" t="s">
        <v>179</v>
      </c>
      <c r="AU2466" s="155" t="s">
        <v>89</v>
      </c>
      <c r="AV2466" s="13" t="s">
        <v>89</v>
      </c>
      <c r="AW2466" s="13" t="s">
        <v>39</v>
      </c>
      <c r="AX2466" s="13" t="s">
        <v>78</v>
      </c>
      <c r="AY2466" s="155" t="s">
        <v>169</v>
      </c>
    </row>
    <row r="2467" spans="2:51" s="13" customFormat="1" ht="12">
      <c r="B2467" s="154"/>
      <c r="D2467" s="148" t="s">
        <v>179</v>
      </c>
      <c r="E2467" s="155" t="s">
        <v>34</v>
      </c>
      <c r="F2467" s="156" t="s">
        <v>764</v>
      </c>
      <c r="H2467" s="157">
        <v>70.820999999999998</v>
      </c>
      <c r="I2467" s="158"/>
      <c r="L2467" s="154"/>
      <c r="M2467" s="159"/>
      <c r="T2467" s="160"/>
      <c r="AT2467" s="155" t="s">
        <v>179</v>
      </c>
      <c r="AU2467" s="155" t="s">
        <v>89</v>
      </c>
      <c r="AV2467" s="13" t="s">
        <v>89</v>
      </c>
      <c r="AW2467" s="13" t="s">
        <v>39</v>
      </c>
      <c r="AX2467" s="13" t="s">
        <v>78</v>
      </c>
      <c r="AY2467" s="155" t="s">
        <v>169</v>
      </c>
    </row>
    <row r="2468" spans="2:51" s="13" customFormat="1" ht="12">
      <c r="B2468" s="154"/>
      <c r="D2468" s="148" t="s">
        <v>179</v>
      </c>
      <c r="E2468" s="155" t="s">
        <v>34</v>
      </c>
      <c r="F2468" s="156" t="s">
        <v>765</v>
      </c>
      <c r="H2468" s="157">
        <v>-9.266</v>
      </c>
      <c r="I2468" s="158"/>
      <c r="L2468" s="154"/>
      <c r="M2468" s="159"/>
      <c r="T2468" s="160"/>
      <c r="AT2468" s="155" t="s">
        <v>179</v>
      </c>
      <c r="AU2468" s="155" t="s">
        <v>89</v>
      </c>
      <c r="AV2468" s="13" t="s">
        <v>89</v>
      </c>
      <c r="AW2468" s="13" t="s">
        <v>39</v>
      </c>
      <c r="AX2468" s="13" t="s">
        <v>78</v>
      </c>
      <c r="AY2468" s="155" t="s">
        <v>169</v>
      </c>
    </row>
    <row r="2469" spans="2:51" s="13" customFormat="1" ht="12">
      <c r="B2469" s="154"/>
      <c r="D2469" s="148" t="s">
        <v>179</v>
      </c>
      <c r="E2469" s="155" t="s">
        <v>34</v>
      </c>
      <c r="F2469" s="156" t="s">
        <v>715</v>
      </c>
      <c r="H2469" s="157">
        <v>-1.5760000000000001</v>
      </c>
      <c r="I2469" s="158"/>
      <c r="L2469" s="154"/>
      <c r="M2469" s="159"/>
      <c r="T2469" s="160"/>
      <c r="AT2469" s="155" t="s">
        <v>179</v>
      </c>
      <c r="AU2469" s="155" t="s">
        <v>89</v>
      </c>
      <c r="AV2469" s="13" t="s">
        <v>89</v>
      </c>
      <c r="AW2469" s="13" t="s">
        <v>39</v>
      </c>
      <c r="AX2469" s="13" t="s">
        <v>78</v>
      </c>
      <c r="AY2469" s="155" t="s">
        <v>169</v>
      </c>
    </row>
    <row r="2470" spans="2:51" s="13" customFormat="1" ht="12">
      <c r="B2470" s="154"/>
      <c r="D2470" s="148" t="s">
        <v>179</v>
      </c>
      <c r="E2470" s="155" t="s">
        <v>34</v>
      </c>
      <c r="F2470" s="156" t="s">
        <v>766</v>
      </c>
      <c r="H2470" s="157">
        <v>-7.1070000000000002</v>
      </c>
      <c r="I2470" s="158"/>
      <c r="L2470" s="154"/>
      <c r="M2470" s="159"/>
      <c r="T2470" s="160"/>
      <c r="AT2470" s="155" t="s">
        <v>179</v>
      </c>
      <c r="AU2470" s="155" t="s">
        <v>89</v>
      </c>
      <c r="AV2470" s="13" t="s">
        <v>89</v>
      </c>
      <c r="AW2470" s="13" t="s">
        <v>39</v>
      </c>
      <c r="AX2470" s="13" t="s">
        <v>78</v>
      </c>
      <c r="AY2470" s="155" t="s">
        <v>169</v>
      </c>
    </row>
    <row r="2471" spans="2:51" s="13" customFormat="1" ht="12">
      <c r="B2471" s="154"/>
      <c r="D2471" s="148" t="s">
        <v>179</v>
      </c>
      <c r="E2471" s="155" t="s">
        <v>34</v>
      </c>
      <c r="F2471" s="156" t="s">
        <v>767</v>
      </c>
      <c r="H2471" s="157">
        <v>65.025000000000006</v>
      </c>
      <c r="I2471" s="158"/>
      <c r="L2471" s="154"/>
      <c r="M2471" s="159"/>
      <c r="T2471" s="160"/>
      <c r="AT2471" s="155" t="s">
        <v>179</v>
      </c>
      <c r="AU2471" s="155" t="s">
        <v>89</v>
      </c>
      <c r="AV2471" s="13" t="s">
        <v>89</v>
      </c>
      <c r="AW2471" s="13" t="s">
        <v>39</v>
      </c>
      <c r="AX2471" s="13" t="s">
        <v>78</v>
      </c>
      <c r="AY2471" s="155" t="s">
        <v>169</v>
      </c>
    </row>
    <row r="2472" spans="2:51" s="13" customFormat="1" ht="12">
      <c r="B2472" s="154"/>
      <c r="D2472" s="148" t="s">
        <v>179</v>
      </c>
      <c r="E2472" s="155" t="s">
        <v>34</v>
      </c>
      <c r="F2472" s="156" t="s">
        <v>750</v>
      </c>
      <c r="H2472" s="157">
        <v>-3.69</v>
      </c>
      <c r="I2472" s="158"/>
      <c r="L2472" s="154"/>
      <c r="M2472" s="159"/>
      <c r="T2472" s="160"/>
      <c r="AT2472" s="155" t="s">
        <v>179</v>
      </c>
      <c r="AU2472" s="155" t="s">
        <v>89</v>
      </c>
      <c r="AV2472" s="13" t="s">
        <v>89</v>
      </c>
      <c r="AW2472" s="13" t="s">
        <v>39</v>
      </c>
      <c r="AX2472" s="13" t="s">
        <v>78</v>
      </c>
      <c r="AY2472" s="155" t="s">
        <v>169</v>
      </c>
    </row>
    <row r="2473" spans="2:51" s="13" customFormat="1" ht="12">
      <c r="B2473" s="154"/>
      <c r="D2473" s="148" t="s">
        <v>179</v>
      </c>
      <c r="E2473" s="155" t="s">
        <v>34</v>
      </c>
      <c r="F2473" s="156" t="s">
        <v>768</v>
      </c>
      <c r="H2473" s="157">
        <v>-2.61</v>
      </c>
      <c r="I2473" s="158"/>
      <c r="L2473" s="154"/>
      <c r="M2473" s="159"/>
      <c r="T2473" s="160"/>
      <c r="AT2473" s="155" t="s">
        <v>179</v>
      </c>
      <c r="AU2473" s="155" t="s">
        <v>89</v>
      </c>
      <c r="AV2473" s="13" t="s">
        <v>89</v>
      </c>
      <c r="AW2473" s="13" t="s">
        <v>39</v>
      </c>
      <c r="AX2473" s="13" t="s">
        <v>78</v>
      </c>
      <c r="AY2473" s="155" t="s">
        <v>169</v>
      </c>
    </row>
    <row r="2474" spans="2:51" s="13" customFormat="1" ht="12">
      <c r="B2474" s="154"/>
      <c r="D2474" s="148" t="s">
        <v>179</v>
      </c>
      <c r="E2474" s="155" t="s">
        <v>34</v>
      </c>
      <c r="F2474" s="156" t="s">
        <v>769</v>
      </c>
      <c r="H2474" s="157">
        <v>-2.33</v>
      </c>
      <c r="I2474" s="158"/>
      <c r="L2474" s="154"/>
      <c r="M2474" s="159"/>
      <c r="T2474" s="160"/>
      <c r="AT2474" s="155" t="s">
        <v>179</v>
      </c>
      <c r="AU2474" s="155" t="s">
        <v>89</v>
      </c>
      <c r="AV2474" s="13" t="s">
        <v>89</v>
      </c>
      <c r="AW2474" s="13" t="s">
        <v>39</v>
      </c>
      <c r="AX2474" s="13" t="s">
        <v>78</v>
      </c>
      <c r="AY2474" s="155" t="s">
        <v>169</v>
      </c>
    </row>
    <row r="2475" spans="2:51" s="13" customFormat="1" ht="12">
      <c r="B2475" s="154"/>
      <c r="D2475" s="148" t="s">
        <v>179</v>
      </c>
      <c r="E2475" s="155" t="s">
        <v>34</v>
      </c>
      <c r="F2475" s="156" t="s">
        <v>770</v>
      </c>
      <c r="H2475" s="157">
        <v>16.335000000000001</v>
      </c>
      <c r="I2475" s="158"/>
      <c r="L2475" s="154"/>
      <c r="M2475" s="159"/>
      <c r="T2475" s="160"/>
      <c r="AT2475" s="155" t="s">
        <v>179</v>
      </c>
      <c r="AU2475" s="155" t="s">
        <v>89</v>
      </c>
      <c r="AV2475" s="13" t="s">
        <v>89</v>
      </c>
      <c r="AW2475" s="13" t="s">
        <v>39</v>
      </c>
      <c r="AX2475" s="13" t="s">
        <v>78</v>
      </c>
      <c r="AY2475" s="155" t="s">
        <v>169</v>
      </c>
    </row>
    <row r="2476" spans="2:51" s="13" customFormat="1" ht="12">
      <c r="B2476" s="154"/>
      <c r="D2476" s="148" t="s">
        <v>179</v>
      </c>
      <c r="E2476" s="155" t="s">
        <v>34</v>
      </c>
      <c r="F2476" s="156" t="s">
        <v>742</v>
      </c>
      <c r="H2476" s="157">
        <v>-2.3639999999999999</v>
      </c>
      <c r="I2476" s="158"/>
      <c r="L2476" s="154"/>
      <c r="M2476" s="159"/>
      <c r="T2476" s="160"/>
      <c r="AT2476" s="155" t="s">
        <v>179</v>
      </c>
      <c r="AU2476" s="155" t="s">
        <v>89</v>
      </c>
      <c r="AV2476" s="13" t="s">
        <v>89</v>
      </c>
      <c r="AW2476" s="13" t="s">
        <v>39</v>
      </c>
      <c r="AX2476" s="13" t="s">
        <v>78</v>
      </c>
      <c r="AY2476" s="155" t="s">
        <v>169</v>
      </c>
    </row>
    <row r="2477" spans="2:51" s="13" customFormat="1" ht="12">
      <c r="B2477" s="154"/>
      <c r="D2477" s="148" t="s">
        <v>179</v>
      </c>
      <c r="E2477" s="155" t="s">
        <v>34</v>
      </c>
      <c r="F2477" s="156" t="s">
        <v>771</v>
      </c>
      <c r="H2477" s="157">
        <v>18.483000000000001</v>
      </c>
      <c r="I2477" s="158"/>
      <c r="L2477" s="154"/>
      <c r="M2477" s="159"/>
      <c r="T2477" s="160"/>
      <c r="AT2477" s="155" t="s">
        <v>179</v>
      </c>
      <c r="AU2477" s="155" t="s">
        <v>89</v>
      </c>
      <c r="AV2477" s="13" t="s">
        <v>89</v>
      </c>
      <c r="AW2477" s="13" t="s">
        <v>39</v>
      </c>
      <c r="AX2477" s="13" t="s">
        <v>78</v>
      </c>
      <c r="AY2477" s="155" t="s">
        <v>169</v>
      </c>
    </row>
    <row r="2478" spans="2:51" s="13" customFormat="1" ht="12">
      <c r="B2478" s="154"/>
      <c r="D2478" s="148" t="s">
        <v>179</v>
      </c>
      <c r="E2478" s="155" t="s">
        <v>34</v>
      </c>
      <c r="F2478" s="156" t="s">
        <v>742</v>
      </c>
      <c r="H2478" s="157">
        <v>-2.3639999999999999</v>
      </c>
      <c r="I2478" s="158"/>
      <c r="L2478" s="154"/>
      <c r="M2478" s="159"/>
      <c r="T2478" s="160"/>
      <c r="AT2478" s="155" t="s">
        <v>179</v>
      </c>
      <c r="AU2478" s="155" t="s">
        <v>89</v>
      </c>
      <c r="AV2478" s="13" t="s">
        <v>89</v>
      </c>
      <c r="AW2478" s="13" t="s">
        <v>39</v>
      </c>
      <c r="AX2478" s="13" t="s">
        <v>78</v>
      </c>
      <c r="AY2478" s="155" t="s">
        <v>169</v>
      </c>
    </row>
    <row r="2479" spans="2:51" s="13" customFormat="1" ht="12">
      <c r="B2479" s="154"/>
      <c r="D2479" s="148" t="s">
        <v>179</v>
      </c>
      <c r="E2479" s="155" t="s">
        <v>34</v>
      </c>
      <c r="F2479" s="156" t="s">
        <v>772</v>
      </c>
      <c r="H2479" s="157">
        <v>13.725</v>
      </c>
      <c r="I2479" s="158"/>
      <c r="L2479" s="154"/>
      <c r="M2479" s="159"/>
      <c r="T2479" s="160"/>
      <c r="AT2479" s="155" t="s">
        <v>179</v>
      </c>
      <c r="AU2479" s="155" t="s">
        <v>89</v>
      </c>
      <c r="AV2479" s="13" t="s">
        <v>89</v>
      </c>
      <c r="AW2479" s="13" t="s">
        <v>39</v>
      </c>
      <c r="AX2479" s="13" t="s">
        <v>78</v>
      </c>
      <c r="AY2479" s="155" t="s">
        <v>169</v>
      </c>
    </row>
    <row r="2480" spans="2:51" s="13" customFormat="1" ht="12">
      <c r="B2480" s="154"/>
      <c r="D2480" s="148" t="s">
        <v>179</v>
      </c>
      <c r="E2480" s="155" t="s">
        <v>34</v>
      </c>
      <c r="F2480" s="156" t="s">
        <v>686</v>
      </c>
      <c r="H2480" s="157">
        <v>-1.1819999999999999</v>
      </c>
      <c r="I2480" s="158"/>
      <c r="L2480" s="154"/>
      <c r="M2480" s="159"/>
      <c r="T2480" s="160"/>
      <c r="AT2480" s="155" t="s">
        <v>179</v>
      </c>
      <c r="AU2480" s="155" t="s">
        <v>89</v>
      </c>
      <c r="AV2480" s="13" t="s">
        <v>89</v>
      </c>
      <c r="AW2480" s="13" t="s">
        <v>39</v>
      </c>
      <c r="AX2480" s="13" t="s">
        <v>78</v>
      </c>
      <c r="AY2480" s="155" t="s">
        <v>169</v>
      </c>
    </row>
    <row r="2481" spans="2:51" s="13" customFormat="1" ht="12">
      <c r="B2481" s="154"/>
      <c r="D2481" s="148" t="s">
        <v>179</v>
      </c>
      <c r="E2481" s="155" t="s">
        <v>34</v>
      </c>
      <c r="F2481" s="156" t="s">
        <v>773</v>
      </c>
      <c r="H2481" s="157">
        <v>-0.54</v>
      </c>
      <c r="I2481" s="158"/>
      <c r="L2481" s="154"/>
      <c r="M2481" s="159"/>
      <c r="T2481" s="160"/>
      <c r="AT2481" s="155" t="s">
        <v>179</v>
      </c>
      <c r="AU2481" s="155" t="s">
        <v>89</v>
      </c>
      <c r="AV2481" s="13" t="s">
        <v>89</v>
      </c>
      <c r="AW2481" s="13" t="s">
        <v>39</v>
      </c>
      <c r="AX2481" s="13" t="s">
        <v>78</v>
      </c>
      <c r="AY2481" s="155" t="s">
        <v>169</v>
      </c>
    </row>
    <row r="2482" spans="2:51" s="13" customFormat="1" ht="12">
      <c r="B2482" s="154"/>
      <c r="D2482" s="148" t="s">
        <v>179</v>
      </c>
      <c r="E2482" s="155" t="s">
        <v>34</v>
      </c>
      <c r="F2482" s="156" t="s">
        <v>774</v>
      </c>
      <c r="H2482" s="157">
        <v>25.437000000000001</v>
      </c>
      <c r="I2482" s="158"/>
      <c r="L2482" s="154"/>
      <c r="M2482" s="159"/>
      <c r="T2482" s="160"/>
      <c r="AT2482" s="155" t="s">
        <v>179</v>
      </c>
      <c r="AU2482" s="155" t="s">
        <v>89</v>
      </c>
      <c r="AV2482" s="13" t="s">
        <v>89</v>
      </c>
      <c r="AW2482" s="13" t="s">
        <v>39</v>
      </c>
      <c r="AX2482" s="13" t="s">
        <v>78</v>
      </c>
      <c r="AY2482" s="155" t="s">
        <v>169</v>
      </c>
    </row>
    <row r="2483" spans="2:51" s="13" customFormat="1" ht="12">
      <c r="B2483" s="154"/>
      <c r="D2483" s="148" t="s">
        <v>179</v>
      </c>
      <c r="E2483" s="155" t="s">
        <v>34</v>
      </c>
      <c r="F2483" s="156" t="s">
        <v>715</v>
      </c>
      <c r="H2483" s="157">
        <v>-1.5760000000000001</v>
      </c>
      <c r="I2483" s="158"/>
      <c r="L2483" s="154"/>
      <c r="M2483" s="159"/>
      <c r="T2483" s="160"/>
      <c r="AT2483" s="155" t="s">
        <v>179</v>
      </c>
      <c r="AU2483" s="155" t="s">
        <v>89</v>
      </c>
      <c r="AV2483" s="13" t="s">
        <v>89</v>
      </c>
      <c r="AW2483" s="13" t="s">
        <v>39</v>
      </c>
      <c r="AX2483" s="13" t="s">
        <v>78</v>
      </c>
      <c r="AY2483" s="155" t="s">
        <v>169</v>
      </c>
    </row>
    <row r="2484" spans="2:51" s="13" customFormat="1" ht="12">
      <c r="B2484" s="154"/>
      <c r="D2484" s="148" t="s">
        <v>179</v>
      </c>
      <c r="E2484" s="155" t="s">
        <v>34</v>
      </c>
      <c r="F2484" s="156" t="s">
        <v>773</v>
      </c>
      <c r="H2484" s="157">
        <v>-0.54</v>
      </c>
      <c r="I2484" s="158"/>
      <c r="L2484" s="154"/>
      <c r="M2484" s="159"/>
      <c r="T2484" s="160"/>
      <c r="AT2484" s="155" t="s">
        <v>179</v>
      </c>
      <c r="AU2484" s="155" t="s">
        <v>89</v>
      </c>
      <c r="AV2484" s="13" t="s">
        <v>89</v>
      </c>
      <c r="AW2484" s="13" t="s">
        <v>39</v>
      </c>
      <c r="AX2484" s="13" t="s">
        <v>78</v>
      </c>
      <c r="AY2484" s="155" t="s">
        <v>169</v>
      </c>
    </row>
    <row r="2485" spans="2:51" s="13" customFormat="1" ht="12">
      <c r="B2485" s="154"/>
      <c r="D2485" s="148" t="s">
        <v>179</v>
      </c>
      <c r="E2485" s="155" t="s">
        <v>34</v>
      </c>
      <c r="F2485" s="156" t="s">
        <v>775</v>
      </c>
      <c r="H2485" s="157">
        <v>18.727</v>
      </c>
      <c r="I2485" s="158"/>
      <c r="L2485" s="154"/>
      <c r="M2485" s="159"/>
      <c r="T2485" s="160"/>
      <c r="AT2485" s="155" t="s">
        <v>179</v>
      </c>
      <c r="AU2485" s="155" t="s">
        <v>89</v>
      </c>
      <c r="AV2485" s="13" t="s">
        <v>89</v>
      </c>
      <c r="AW2485" s="13" t="s">
        <v>39</v>
      </c>
      <c r="AX2485" s="13" t="s">
        <v>78</v>
      </c>
      <c r="AY2485" s="155" t="s">
        <v>169</v>
      </c>
    </row>
    <row r="2486" spans="2:51" s="13" customFormat="1" ht="12">
      <c r="B2486" s="154"/>
      <c r="D2486" s="148" t="s">
        <v>179</v>
      </c>
      <c r="E2486" s="155" t="s">
        <v>34</v>
      </c>
      <c r="F2486" s="156" t="s">
        <v>742</v>
      </c>
      <c r="H2486" s="157">
        <v>-2.3639999999999999</v>
      </c>
      <c r="I2486" s="158"/>
      <c r="L2486" s="154"/>
      <c r="M2486" s="159"/>
      <c r="T2486" s="160"/>
      <c r="AT2486" s="155" t="s">
        <v>179</v>
      </c>
      <c r="AU2486" s="155" t="s">
        <v>89</v>
      </c>
      <c r="AV2486" s="13" t="s">
        <v>89</v>
      </c>
      <c r="AW2486" s="13" t="s">
        <v>39</v>
      </c>
      <c r="AX2486" s="13" t="s">
        <v>78</v>
      </c>
      <c r="AY2486" s="155" t="s">
        <v>169</v>
      </c>
    </row>
    <row r="2487" spans="2:51" s="13" customFormat="1" ht="12">
      <c r="B2487" s="154"/>
      <c r="D2487" s="148" t="s">
        <v>179</v>
      </c>
      <c r="E2487" s="155" t="s">
        <v>34</v>
      </c>
      <c r="F2487" s="156" t="s">
        <v>776</v>
      </c>
      <c r="H2487" s="157">
        <v>14.64</v>
      </c>
      <c r="I2487" s="158"/>
      <c r="L2487" s="154"/>
      <c r="M2487" s="159"/>
      <c r="T2487" s="160"/>
      <c r="AT2487" s="155" t="s">
        <v>179</v>
      </c>
      <c r="AU2487" s="155" t="s">
        <v>89</v>
      </c>
      <c r="AV2487" s="13" t="s">
        <v>89</v>
      </c>
      <c r="AW2487" s="13" t="s">
        <v>39</v>
      </c>
      <c r="AX2487" s="13" t="s">
        <v>78</v>
      </c>
      <c r="AY2487" s="155" t="s">
        <v>169</v>
      </c>
    </row>
    <row r="2488" spans="2:51" s="13" customFormat="1" ht="12">
      <c r="B2488" s="154"/>
      <c r="D2488" s="148" t="s">
        <v>179</v>
      </c>
      <c r="E2488" s="155" t="s">
        <v>34</v>
      </c>
      <c r="F2488" s="156" t="s">
        <v>686</v>
      </c>
      <c r="H2488" s="157">
        <v>-1.1819999999999999</v>
      </c>
      <c r="I2488" s="158"/>
      <c r="L2488" s="154"/>
      <c r="M2488" s="159"/>
      <c r="T2488" s="160"/>
      <c r="AT2488" s="155" t="s">
        <v>179</v>
      </c>
      <c r="AU2488" s="155" t="s">
        <v>89</v>
      </c>
      <c r="AV2488" s="13" t="s">
        <v>89</v>
      </c>
      <c r="AW2488" s="13" t="s">
        <v>39</v>
      </c>
      <c r="AX2488" s="13" t="s">
        <v>78</v>
      </c>
      <c r="AY2488" s="155" t="s">
        <v>169</v>
      </c>
    </row>
    <row r="2489" spans="2:51" s="13" customFormat="1" ht="12">
      <c r="B2489" s="154"/>
      <c r="D2489" s="148" t="s">
        <v>179</v>
      </c>
      <c r="E2489" s="155" t="s">
        <v>34</v>
      </c>
      <c r="F2489" s="156" t="s">
        <v>777</v>
      </c>
      <c r="H2489" s="157">
        <v>57.582000000000001</v>
      </c>
      <c r="I2489" s="158"/>
      <c r="L2489" s="154"/>
      <c r="M2489" s="159"/>
      <c r="T2489" s="160"/>
      <c r="AT2489" s="155" t="s">
        <v>179</v>
      </c>
      <c r="AU2489" s="155" t="s">
        <v>89</v>
      </c>
      <c r="AV2489" s="13" t="s">
        <v>89</v>
      </c>
      <c r="AW2489" s="13" t="s">
        <v>39</v>
      </c>
      <c r="AX2489" s="13" t="s">
        <v>78</v>
      </c>
      <c r="AY2489" s="155" t="s">
        <v>169</v>
      </c>
    </row>
    <row r="2490" spans="2:51" s="13" customFormat="1" ht="12">
      <c r="B2490" s="154"/>
      <c r="D2490" s="148" t="s">
        <v>179</v>
      </c>
      <c r="E2490" s="155" t="s">
        <v>34</v>
      </c>
      <c r="F2490" s="156" t="s">
        <v>737</v>
      </c>
      <c r="H2490" s="157">
        <v>-3.5459999999999998</v>
      </c>
      <c r="I2490" s="158"/>
      <c r="L2490" s="154"/>
      <c r="M2490" s="159"/>
      <c r="T2490" s="160"/>
      <c r="AT2490" s="155" t="s">
        <v>179</v>
      </c>
      <c r="AU2490" s="155" t="s">
        <v>89</v>
      </c>
      <c r="AV2490" s="13" t="s">
        <v>89</v>
      </c>
      <c r="AW2490" s="13" t="s">
        <v>39</v>
      </c>
      <c r="AX2490" s="13" t="s">
        <v>78</v>
      </c>
      <c r="AY2490" s="155" t="s">
        <v>169</v>
      </c>
    </row>
    <row r="2491" spans="2:51" s="13" customFormat="1" ht="12">
      <c r="B2491" s="154"/>
      <c r="D2491" s="148" t="s">
        <v>179</v>
      </c>
      <c r="E2491" s="155" t="s">
        <v>34</v>
      </c>
      <c r="F2491" s="156" t="s">
        <v>762</v>
      </c>
      <c r="H2491" s="157">
        <v>-4.633</v>
      </c>
      <c r="I2491" s="158"/>
      <c r="L2491" s="154"/>
      <c r="M2491" s="159"/>
      <c r="T2491" s="160"/>
      <c r="AT2491" s="155" t="s">
        <v>179</v>
      </c>
      <c r="AU2491" s="155" t="s">
        <v>89</v>
      </c>
      <c r="AV2491" s="13" t="s">
        <v>89</v>
      </c>
      <c r="AW2491" s="13" t="s">
        <v>39</v>
      </c>
      <c r="AX2491" s="13" t="s">
        <v>78</v>
      </c>
      <c r="AY2491" s="155" t="s">
        <v>169</v>
      </c>
    </row>
    <row r="2492" spans="2:51" s="13" customFormat="1" ht="12">
      <c r="B2492" s="154"/>
      <c r="D2492" s="148" t="s">
        <v>179</v>
      </c>
      <c r="E2492" s="155" t="s">
        <v>34</v>
      </c>
      <c r="F2492" s="156" t="s">
        <v>778</v>
      </c>
      <c r="H2492" s="157">
        <v>-192.047</v>
      </c>
      <c r="I2492" s="158"/>
      <c r="L2492" s="154"/>
      <c r="M2492" s="159"/>
      <c r="T2492" s="160"/>
      <c r="AT2492" s="155" t="s">
        <v>179</v>
      </c>
      <c r="AU2492" s="155" t="s">
        <v>89</v>
      </c>
      <c r="AV2492" s="13" t="s">
        <v>89</v>
      </c>
      <c r="AW2492" s="13" t="s">
        <v>39</v>
      </c>
      <c r="AX2492" s="13" t="s">
        <v>78</v>
      </c>
      <c r="AY2492" s="155" t="s">
        <v>169</v>
      </c>
    </row>
    <row r="2493" spans="2:51" s="12" customFormat="1" ht="12">
      <c r="B2493" s="147"/>
      <c r="D2493" s="148" t="s">
        <v>179</v>
      </c>
      <c r="E2493" s="149" t="s">
        <v>34</v>
      </c>
      <c r="F2493" s="150" t="s">
        <v>779</v>
      </c>
      <c r="H2493" s="149" t="s">
        <v>34</v>
      </c>
      <c r="I2493" s="151"/>
      <c r="L2493" s="147"/>
      <c r="M2493" s="152"/>
      <c r="T2493" s="153"/>
      <c r="AT2493" s="149" t="s">
        <v>179</v>
      </c>
      <c r="AU2493" s="149" t="s">
        <v>89</v>
      </c>
      <c r="AV2493" s="12" t="s">
        <v>83</v>
      </c>
      <c r="AW2493" s="12" t="s">
        <v>39</v>
      </c>
      <c r="AX2493" s="12" t="s">
        <v>78</v>
      </c>
      <c r="AY2493" s="149" t="s">
        <v>169</v>
      </c>
    </row>
    <row r="2494" spans="2:51" s="13" customFormat="1" ht="12">
      <c r="B2494" s="154"/>
      <c r="D2494" s="148" t="s">
        <v>179</v>
      </c>
      <c r="E2494" s="155" t="s">
        <v>34</v>
      </c>
      <c r="F2494" s="156" t="s">
        <v>780</v>
      </c>
      <c r="H2494" s="157">
        <v>4.0049999999999999</v>
      </c>
      <c r="I2494" s="158"/>
      <c r="L2494" s="154"/>
      <c r="M2494" s="159"/>
      <c r="T2494" s="160"/>
      <c r="AT2494" s="155" t="s">
        <v>179</v>
      </c>
      <c r="AU2494" s="155" t="s">
        <v>89</v>
      </c>
      <c r="AV2494" s="13" t="s">
        <v>89</v>
      </c>
      <c r="AW2494" s="13" t="s">
        <v>39</v>
      </c>
      <c r="AX2494" s="13" t="s">
        <v>78</v>
      </c>
      <c r="AY2494" s="155" t="s">
        <v>169</v>
      </c>
    </row>
    <row r="2495" spans="2:51" s="13" customFormat="1" ht="12">
      <c r="B2495" s="154"/>
      <c r="D2495" s="148" t="s">
        <v>179</v>
      </c>
      <c r="E2495" s="155" t="s">
        <v>34</v>
      </c>
      <c r="F2495" s="156" t="s">
        <v>781</v>
      </c>
      <c r="H2495" s="157">
        <v>2.9820000000000002</v>
      </c>
      <c r="I2495" s="158"/>
      <c r="L2495" s="154"/>
      <c r="M2495" s="159"/>
      <c r="T2495" s="160"/>
      <c r="AT2495" s="155" t="s">
        <v>179</v>
      </c>
      <c r="AU2495" s="155" t="s">
        <v>89</v>
      </c>
      <c r="AV2495" s="13" t="s">
        <v>89</v>
      </c>
      <c r="AW2495" s="13" t="s">
        <v>39</v>
      </c>
      <c r="AX2495" s="13" t="s">
        <v>78</v>
      </c>
      <c r="AY2495" s="155" t="s">
        <v>169</v>
      </c>
    </row>
    <row r="2496" spans="2:51" s="13" customFormat="1" ht="12">
      <c r="B2496" s="154"/>
      <c r="D2496" s="148" t="s">
        <v>179</v>
      </c>
      <c r="E2496" s="155" t="s">
        <v>34</v>
      </c>
      <c r="F2496" s="156" t="s">
        <v>782</v>
      </c>
      <c r="H2496" s="157">
        <v>2.4870000000000001</v>
      </c>
      <c r="I2496" s="158"/>
      <c r="L2496" s="154"/>
      <c r="M2496" s="159"/>
      <c r="T2496" s="160"/>
      <c r="AT2496" s="155" t="s">
        <v>179</v>
      </c>
      <c r="AU2496" s="155" t="s">
        <v>89</v>
      </c>
      <c r="AV2496" s="13" t="s">
        <v>89</v>
      </c>
      <c r="AW2496" s="13" t="s">
        <v>39</v>
      </c>
      <c r="AX2496" s="13" t="s">
        <v>78</v>
      </c>
      <c r="AY2496" s="155" t="s">
        <v>169</v>
      </c>
    </row>
    <row r="2497" spans="2:65" s="13" customFormat="1" ht="12">
      <c r="B2497" s="154"/>
      <c r="D2497" s="148" t="s">
        <v>179</v>
      </c>
      <c r="E2497" s="155" t="s">
        <v>34</v>
      </c>
      <c r="F2497" s="156" t="s">
        <v>783</v>
      </c>
      <c r="H2497" s="157">
        <v>2.0579999999999998</v>
      </c>
      <c r="I2497" s="158"/>
      <c r="L2497" s="154"/>
      <c r="M2497" s="159"/>
      <c r="T2497" s="160"/>
      <c r="AT2497" s="155" t="s">
        <v>179</v>
      </c>
      <c r="AU2497" s="155" t="s">
        <v>89</v>
      </c>
      <c r="AV2497" s="13" t="s">
        <v>89</v>
      </c>
      <c r="AW2497" s="13" t="s">
        <v>39</v>
      </c>
      <c r="AX2497" s="13" t="s">
        <v>78</v>
      </c>
      <c r="AY2497" s="155" t="s">
        <v>169</v>
      </c>
    </row>
    <row r="2498" spans="2:65" s="13" customFormat="1" ht="12">
      <c r="B2498" s="154"/>
      <c r="D2498" s="148" t="s">
        <v>179</v>
      </c>
      <c r="E2498" s="155" t="s">
        <v>34</v>
      </c>
      <c r="F2498" s="156" t="s">
        <v>784</v>
      </c>
      <c r="H2498" s="157">
        <v>1.8420000000000001</v>
      </c>
      <c r="I2498" s="158"/>
      <c r="L2498" s="154"/>
      <c r="M2498" s="159"/>
      <c r="T2498" s="160"/>
      <c r="AT2498" s="155" t="s">
        <v>179</v>
      </c>
      <c r="AU2498" s="155" t="s">
        <v>89</v>
      </c>
      <c r="AV2498" s="13" t="s">
        <v>89</v>
      </c>
      <c r="AW2498" s="13" t="s">
        <v>39</v>
      </c>
      <c r="AX2498" s="13" t="s">
        <v>78</v>
      </c>
      <c r="AY2498" s="155" t="s">
        <v>169</v>
      </c>
    </row>
    <row r="2499" spans="2:65" s="13" customFormat="1" ht="12">
      <c r="B2499" s="154"/>
      <c r="D2499" s="148" t="s">
        <v>179</v>
      </c>
      <c r="E2499" s="155" t="s">
        <v>34</v>
      </c>
      <c r="F2499" s="156" t="s">
        <v>785</v>
      </c>
      <c r="H2499" s="157">
        <v>1.68</v>
      </c>
      <c r="I2499" s="158"/>
      <c r="L2499" s="154"/>
      <c r="M2499" s="159"/>
      <c r="T2499" s="160"/>
      <c r="AT2499" s="155" t="s">
        <v>179</v>
      </c>
      <c r="AU2499" s="155" t="s">
        <v>89</v>
      </c>
      <c r="AV2499" s="13" t="s">
        <v>89</v>
      </c>
      <c r="AW2499" s="13" t="s">
        <v>39</v>
      </c>
      <c r="AX2499" s="13" t="s">
        <v>78</v>
      </c>
      <c r="AY2499" s="155" t="s">
        <v>169</v>
      </c>
    </row>
    <row r="2500" spans="2:65" s="13" customFormat="1" ht="12">
      <c r="B2500" s="154"/>
      <c r="D2500" s="148" t="s">
        <v>179</v>
      </c>
      <c r="E2500" s="155" t="s">
        <v>34</v>
      </c>
      <c r="F2500" s="156" t="s">
        <v>786</v>
      </c>
      <c r="H2500" s="157">
        <v>27.9</v>
      </c>
      <c r="I2500" s="158"/>
      <c r="L2500" s="154"/>
      <c r="M2500" s="159"/>
      <c r="T2500" s="160"/>
      <c r="AT2500" s="155" t="s">
        <v>179</v>
      </c>
      <c r="AU2500" s="155" t="s">
        <v>89</v>
      </c>
      <c r="AV2500" s="13" t="s">
        <v>89</v>
      </c>
      <c r="AW2500" s="13" t="s">
        <v>39</v>
      </c>
      <c r="AX2500" s="13" t="s">
        <v>78</v>
      </c>
      <c r="AY2500" s="155" t="s">
        <v>169</v>
      </c>
    </row>
    <row r="2501" spans="2:65" s="13" customFormat="1" ht="12">
      <c r="B2501" s="154"/>
      <c r="D2501" s="148" t="s">
        <v>179</v>
      </c>
      <c r="E2501" s="155" t="s">
        <v>34</v>
      </c>
      <c r="F2501" s="156" t="s">
        <v>787</v>
      </c>
      <c r="H2501" s="157">
        <v>2.718</v>
      </c>
      <c r="I2501" s="158"/>
      <c r="L2501" s="154"/>
      <c r="M2501" s="159"/>
      <c r="T2501" s="160"/>
      <c r="AT2501" s="155" t="s">
        <v>179</v>
      </c>
      <c r="AU2501" s="155" t="s">
        <v>89</v>
      </c>
      <c r="AV2501" s="13" t="s">
        <v>89</v>
      </c>
      <c r="AW2501" s="13" t="s">
        <v>39</v>
      </c>
      <c r="AX2501" s="13" t="s">
        <v>78</v>
      </c>
      <c r="AY2501" s="155" t="s">
        <v>169</v>
      </c>
    </row>
    <row r="2502" spans="2:65" s="13" customFormat="1" ht="12">
      <c r="B2502" s="154"/>
      <c r="D2502" s="148" t="s">
        <v>179</v>
      </c>
      <c r="E2502" s="155" t="s">
        <v>34</v>
      </c>
      <c r="F2502" s="156" t="s">
        <v>788</v>
      </c>
      <c r="H2502" s="157">
        <v>0.90600000000000003</v>
      </c>
      <c r="I2502" s="158"/>
      <c r="L2502" s="154"/>
      <c r="M2502" s="159"/>
      <c r="T2502" s="160"/>
      <c r="AT2502" s="155" t="s">
        <v>179</v>
      </c>
      <c r="AU2502" s="155" t="s">
        <v>89</v>
      </c>
      <c r="AV2502" s="13" t="s">
        <v>89</v>
      </c>
      <c r="AW2502" s="13" t="s">
        <v>39</v>
      </c>
      <c r="AX2502" s="13" t="s">
        <v>78</v>
      </c>
      <c r="AY2502" s="155" t="s">
        <v>169</v>
      </c>
    </row>
    <row r="2503" spans="2:65" s="14" customFormat="1" ht="12">
      <c r="B2503" s="161"/>
      <c r="D2503" s="148" t="s">
        <v>179</v>
      </c>
      <c r="E2503" s="162" t="s">
        <v>34</v>
      </c>
      <c r="F2503" s="163" t="s">
        <v>195</v>
      </c>
      <c r="H2503" s="164">
        <v>3326.9680000000017</v>
      </c>
      <c r="I2503" s="165"/>
      <c r="L2503" s="161"/>
      <c r="M2503" s="166"/>
      <c r="T2503" s="167"/>
      <c r="AT2503" s="162" t="s">
        <v>179</v>
      </c>
      <c r="AU2503" s="162" t="s">
        <v>89</v>
      </c>
      <c r="AV2503" s="14" t="s">
        <v>177</v>
      </c>
      <c r="AW2503" s="14" t="s">
        <v>39</v>
      </c>
      <c r="AX2503" s="14" t="s">
        <v>83</v>
      </c>
      <c r="AY2503" s="162" t="s">
        <v>169</v>
      </c>
    </row>
    <row r="2504" spans="2:65" s="1" customFormat="1" ht="24.25" customHeight="1">
      <c r="B2504" s="35"/>
      <c r="C2504" s="134" t="s">
        <v>3046</v>
      </c>
      <c r="D2504" s="134" t="s">
        <v>172</v>
      </c>
      <c r="E2504" s="135" t="s">
        <v>3047</v>
      </c>
      <c r="F2504" s="136" t="s">
        <v>3048</v>
      </c>
      <c r="G2504" s="137" t="s">
        <v>175</v>
      </c>
      <c r="H2504" s="138">
        <v>3326.9679999999998</v>
      </c>
      <c r="I2504" s="139"/>
      <c r="J2504" s="140">
        <f>ROUND(I2504*H2504,2)</f>
        <v>0</v>
      </c>
      <c r="K2504" s="136" t="s">
        <v>204</v>
      </c>
      <c r="L2504" s="35"/>
      <c r="M2504" s="141" t="s">
        <v>34</v>
      </c>
      <c r="N2504" s="142" t="s">
        <v>49</v>
      </c>
      <c r="P2504" s="143">
        <f>O2504*H2504</f>
        <v>0</v>
      </c>
      <c r="Q2504" s="143">
        <v>0</v>
      </c>
      <c r="R2504" s="143">
        <f>Q2504*H2504</f>
        <v>0</v>
      </c>
      <c r="S2504" s="143">
        <v>0</v>
      </c>
      <c r="T2504" s="144">
        <f>S2504*H2504</f>
        <v>0</v>
      </c>
      <c r="AR2504" s="145" t="s">
        <v>270</v>
      </c>
      <c r="AT2504" s="145" t="s">
        <v>172</v>
      </c>
      <c r="AU2504" s="145" t="s">
        <v>89</v>
      </c>
      <c r="AY2504" s="19" t="s">
        <v>169</v>
      </c>
      <c r="BE2504" s="146">
        <f>IF(N2504="základní",J2504,0)</f>
        <v>0</v>
      </c>
      <c r="BF2504" s="146">
        <f>IF(N2504="snížená",J2504,0)</f>
        <v>0</v>
      </c>
      <c r="BG2504" s="146">
        <f>IF(N2504="zákl. přenesená",J2504,0)</f>
        <v>0</v>
      </c>
      <c r="BH2504" s="146">
        <f>IF(N2504="sníž. přenesená",J2504,0)</f>
        <v>0</v>
      </c>
      <c r="BI2504" s="146">
        <f>IF(N2504="nulová",J2504,0)</f>
        <v>0</v>
      </c>
      <c r="BJ2504" s="19" t="s">
        <v>83</v>
      </c>
      <c r="BK2504" s="146">
        <f>ROUND(I2504*H2504,2)</f>
        <v>0</v>
      </c>
      <c r="BL2504" s="19" t="s">
        <v>270</v>
      </c>
      <c r="BM2504" s="145" t="s">
        <v>3049</v>
      </c>
    </row>
    <row r="2505" spans="2:65" s="1" customFormat="1" ht="11">
      <c r="B2505" s="35"/>
      <c r="D2505" s="168" t="s">
        <v>206</v>
      </c>
      <c r="F2505" s="169" t="s">
        <v>3050</v>
      </c>
      <c r="I2505" s="170"/>
      <c r="L2505" s="35"/>
      <c r="M2505" s="171"/>
      <c r="T2505" s="56"/>
      <c r="AT2505" s="19" t="s">
        <v>206</v>
      </c>
      <c r="AU2505" s="19" t="s">
        <v>89</v>
      </c>
    </row>
    <row r="2506" spans="2:65" s="1" customFormat="1" ht="24">
      <c r="B2506" s="35"/>
      <c r="D2506" s="148" t="s">
        <v>929</v>
      </c>
      <c r="F2506" s="189" t="s">
        <v>3051</v>
      </c>
      <c r="I2506" s="170"/>
      <c r="L2506" s="35"/>
      <c r="M2506" s="171"/>
      <c r="T2506" s="56"/>
      <c r="AT2506" s="19" t="s">
        <v>929</v>
      </c>
      <c r="AU2506" s="19" t="s">
        <v>89</v>
      </c>
    </row>
    <row r="2507" spans="2:65" s="1" customFormat="1" ht="33" customHeight="1">
      <c r="B2507" s="35"/>
      <c r="C2507" s="134" t="s">
        <v>3052</v>
      </c>
      <c r="D2507" s="134" t="s">
        <v>172</v>
      </c>
      <c r="E2507" s="135" t="s">
        <v>3053</v>
      </c>
      <c r="F2507" s="136" t="s">
        <v>3054</v>
      </c>
      <c r="G2507" s="137" t="s">
        <v>175</v>
      </c>
      <c r="H2507" s="138">
        <v>3326.9679999999998</v>
      </c>
      <c r="I2507" s="139"/>
      <c r="J2507" s="140">
        <f>ROUND(I2507*H2507,2)</f>
        <v>0</v>
      </c>
      <c r="K2507" s="136" t="s">
        <v>204</v>
      </c>
      <c r="L2507" s="35"/>
      <c r="M2507" s="141" t="s">
        <v>34</v>
      </c>
      <c r="N2507" s="142" t="s">
        <v>49</v>
      </c>
      <c r="P2507" s="143">
        <f>O2507*H2507</f>
        <v>0</v>
      </c>
      <c r="Q2507" s="143">
        <v>2.1000000000000001E-4</v>
      </c>
      <c r="R2507" s="143">
        <f>Q2507*H2507</f>
        <v>0.69866328</v>
      </c>
      <c r="S2507" s="143">
        <v>0</v>
      </c>
      <c r="T2507" s="144">
        <f>S2507*H2507</f>
        <v>0</v>
      </c>
      <c r="AR2507" s="145" t="s">
        <v>270</v>
      </c>
      <c r="AT2507" s="145" t="s">
        <v>172</v>
      </c>
      <c r="AU2507" s="145" t="s">
        <v>89</v>
      </c>
      <c r="AY2507" s="19" t="s">
        <v>169</v>
      </c>
      <c r="BE2507" s="146">
        <f>IF(N2507="základní",J2507,0)</f>
        <v>0</v>
      </c>
      <c r="BF2507" s="146">
        <f>IF(N2507="snížená",J2507,0)</f>
        <v>0</v>
      </c>
      <c r="BG2507" s="146">
        <f>IF(N2507="zákl. přenesená",J2507,0)</f>
        <v>0</v>
      </c>
      <c r="BH2507" s="146">
        <f>IF(N2507="sníž. přenesená",J2507,0)</f>
        <v>0</v>
      </c>
      <c r="BI2507" s="146">
        <f>IF(N2507="nulová",J2507,0)</f>
        <v>0</v>
      </c>
      <c r="BJ2507" s="19" t="s">
        <v>83</v>
      </c>
      <c r="BK2507" s="146">
        <f>ROUND(I2507*H2507,2)</f>
        <v>0</v>
      </c>
      <c r="BL2507" s="19" t="s">
        <v>270</v>
      </c>
      <c r="BM2507" s="145" t="s">
        <v>3055</v>
      </c>
    </row>
    <row r="2508" spans="2:65" s="1" customFormat="1" ht="11">
      <c r="B2508" s="35"/>
      <c r="D2508" s="168" t="s">
        <v>206</v>
      </c>
      <c r="F2508" s="169" t="s">
        <v>3056</v>
      </c>
      <c r="I2508" s="170"/>
      <c r="L2508" s="35"/>
      <c r="M2508" s="171"/>
      <c r="T2508" s="56"/>
      <c r="AT2508" s="19" t="s">
        <v>206</v>
      </c>
      <c r="AU2508" s="19" t="s">
        <v>89</v>
      </c>
    </row>
    <row r="2509" spans="2:65" s="1" customFormat="1" ht="24">
      <c r="B2509" s="35"/>
      <c r="D2509" s="148" t="s">
        <v>929</v>
      </c>
      <c r="F2509" s="189" t="s">
        <v>3044</v>
      </c>
      <c r="I2509" s="170"/>
      <c r="L2509" s="35"/>
      <c r="M2509" s="171"/>
      <c r="T2509" s="56"/>
      <c r="AT2509" s="19" t="s">
        <v>929</v>
      </c>
      <c r="AU2509" s="19" t="s">
        <v>89</v>
      </c>
    </row>
    <row r="2510" spans="2:65" s="1" customFormat="1" ht="37.75" customHeight="1">
      <c r="B2510" s="35"/>
      <c r="C2510" s="134" t="s">
        <v>3057</v>
      </c>
      <c r="D2510" s="134" t="s">
        <v>172</v>
      </c>
      <c r="E2510" s="135" t="s">
        <v>3058</v>
      </c>
      <c r="F2510" s="136" t="s">
        <v>3059</v>
      </c>
      <c r="G2510" s="137" t="s">
        <v>175</v>
      </c>
      <c r="H2510" s="138">
        <v>3326.9679999999998</v>
      </c>
      <c r="I2510" s="139"/>
      <c r="J2510" s="140">
        <f>ROUND(I2510*H2510,2)</f>
        <v>0</v>
      </c>
      <c r="K2510" s="136" t="s">
        <v>204</v>
      </c>
      <c r="L2510" s="35"/>
      <c r="M2510" s="141" t="s">
        <v>34</v>
      </c>
      <c r="N2510" s="142" t="s">
        <v>49</v>
      </c>
      <c r="P2510" s="143">
        <f>O2510*H2510</f>
        <v>0</v>
      </c>
      <c r="Q2510" s="143">
        <v>2.7999999999999998E-4</v>
      </c>
      <c r="R2510" s="143">
        <f>Q2510*H2510</f>
        <v>0.93155103999999989</v>
      </c>
      <c r="S2510" s="143">
        <v>0</v>
      </c>
      <c r="T2510" s="144">
        <f>S2510*H2510</f>
        <v>0</v>
      </c>
      <c r="AR2510" s="145" t="s">
        <v>270</v>
      </c>
      <c r="AT2510" s="145" t="s">
        <v>172</v>
      </c>
      <c r="AU2510" s="145" t="s">
        <v>89</v>
      </c>
      <c r="AY2510" s="19" t="s">
        <v>169</v>
      </c>
      <c r="BE2510" s="146">
        <f>IF(N2510="základní",J2510,0)</f>
        <v>0</v>
      </c>
      <c r="BF2510" s="146">
        <f>IF(N2510="snížená",J2510,0)</f>
        <v>0</v>
      </c>
      <c r="BG2510" s="146">
        <f>IF(N2510="zákl. přenesená",J2510,0)</f>
        <v>0</v>
      </c>
      <c r="BH2510" s="146">
        <f>IF(N2510="sníž. přenesená",J2510,0)</f>
        <v>0</v>
      </c>
      <c r="BI2510" s="146">
        <f>IF(N2510="nulová",J2510,0)</f>
        <v>0</v>
      </c>
      <c r="BJ2510" s="19" t="s">
        <v>83</v>
      </c>
      <c r="BK2510" s="146">
        <f>ROUND(I2510*H2510,2)</f>
        <v>0</v>
      </c>
      <c r="BL2510" s="19" t="s">
        <v>270</v>
      </c>
      <c r="BM2510" s="145" t="s">
        <v>3060</v>
      </c>
    </row>
    <row r="2511" spans="2:65" s="1" customFormat="1" ht="11">
      <c r="B2511" s="35"/>
      <c r="D2511" s="168" t="s">
        <v>206</v>
      </c>
      <c r="F2511" s="169" t="s">
        <v>3061</v>
      </c>
      <c r="I2511" s="170"/>
      <c r="L2511" s="35"/>
      <c r="M2511" s="171"/>
      <c r="T2511" s="56"/>
      <c r="AT2511" s="19" t="s">
        <v>206</v>
      </c>
      <c r="AU2511" s="19" t="s">
        <v>89</v>
      </c>
    </row>
    <row r="2512" spans="2:65" s="11" customFormat="1" ht="22.75" customHeight="1">
      <c r="B2512" s="122"/>
      <c r="D2512" s="123" t="s">
        <v>77</v>
      </c>
      <c r="E2512" s="132" t="s">
        <v>3062</v>
      </c>
      <c r="F2512" s="132" t="s">
        <v>3063</v>
      </c>
      <c r="I2512" s="125"/>
      <c r="J2512" s="133">
        <f>BK2512</f>
        <v>0</v>
      </c>
      <c r="L2512" s="122"/>
      <c r="M2512" s="127"/>
      <c r="P2512" s="128">
        <f>SUM(P2513:P2539)</f>
        <v>0</v>
      </c>
      <c r="R2512" s="128">
        <f>SUM(R2513:R2539)</f>
        <v>2.8470000000000002E-2</v>
      </c>
      <c r="T2512" s="129">
        <f>SUM(T2513:T2539)</f>
        <v>0</v>
      </c>
      <c r="AR2512" s="123" t="s">
        <v>89</v>
      </c>
      <c r="AT2512" s="130" t="s">
        <v>77</v>
      </c>
      <c r="AU2512" s="130" t="s">
        <v>83</v>
      </c>
      <c r="AY2512" s="123" t="s">
        <v>169</v>
      </c>
      <c r="BK2512" s="131">
        <f>SUM(BK2513:BK2539)</f>
        <v>0</v>
      </c>
    </row>
    <row r="2513" spans="2:65" s="1" customFormat="1" ht="44.25" customHeight="1">
      <c r="B2513" s="35"/>
      <c r="C2513" s="134" t="s">
        <v>3064</v>
      </c>
      <c r="D2513" s="134" t="s">
        <v>172</v>
      </c>
      <c r="E2513" s="135" t="s">
        <v>3065</v>
      </c>
      <c r="F2513" s="136" t="s">
        <v>3066</v>
      </c>
      <c r="G2513" s="137" t="s">
        <v>422</v>
      </c>
      <c r="H2513" s="138">
        <v>3</v>
      </c>
      <c r="I2513" s="139"/>
      <c r="J2513" s="140">
        <f>ROUND(I2513*H2513,2)</f>
        <v>0</v>
      </c>
      <c r="K2513" s="136" t="s">
        <v>204</v>
      </c>
      <c r="L2513" s="35"/>
      <c r="M2513" s="141" t="s">
        <v>34</v>
      </c>
      <c r="N2513" s="142" t="s">
        <v>49</v>
      </c>
      <c r="P2513" s="143">
        <f>O2513*H2513</f>
        <v>0</v>
      </c>
      <c r="Q2513" s="143">
        <v>0</v>
      </c>
      <c r="R2513" s="143">
        <f>Q2513*H2513</f>
        <v>0</v>
      </c>
      <c r="S2513" s="143">
        <v>0</v>
      </c>
      <c r="T2513" s="144">
        <f>S2513*H2513</f>
        <v>0</v>
      </c>
      <c r="AR2513" s="145" t="s">
        <v>270</v>
      </c>
      <c r="AT2513" s="145" t="s">
        <v>172</v>
      </c>
      <c r="AU2513" s="145" t="s">
        <v>89</v>
      </c>
      <c r="AY2513" s="19" t="s">
        <v>169</v>
      </c>
      <c r="BE2513" s="146">
        <f>IF(N2513="základní",J2513,0)</f>
        <v>0</v>
      </c>
      <c r="BF2513" s="146">
        <f>IF(N2513="snížená",J2513,0)</f>
        <v>0</v>
      </c>
      <c r="BG2513" s="146">
        <f>IF(N2513="zákl. přenesená",J2513,0)</f>
        <v>0</v>
      </c>
      <c r="BH2513" s="146">
        <f>IF(N2513="sníž. přenesená",J2513,0)</f>
        <v>0</v>
      </c>
      <c r="BI2513" s="146">
        <f>IF(N2513="nulová",J2513,0)</f>
        <v>0</v>
      </c>
      <c r="BJ2513" s="19" t="s">
        <v>83</v>
      </c>
      <c r="BK2513" s="146">
        <f>ROUND(I2513*H2513,2)</f>
        <v>0</v>
      </c>
      <c r="BL2513" s="19" t="s">
        <v>270</v>
      </c>
      <c r="BM2513" s="145" t="s">
        <v>3067</v>
      </c>
    </row>
    <row r="2514" spans="2:65" s="1" customFormat="1" ht="11">
      <c r="B2514" s="35"/>
      <c r="D2514" s="168" t="s">
        <v>206</v>
      </c>
      <c r="F2514" s="169" t="s">
        <v>3068</v>
      </c>
      <c r="I2514" s="170"/>
      <c r="L2514" s="35"/>
      <c r="M2514" s="171"/>
      <c r="T2514" s="56"/>
      <c r="AT2514" s="19" t="s">
        <v>206</v>
      </c>
      <c r="AU2514" s="19" t="s">
        <v>89</v>
      </c>
    </row>
    <row r="2515" spans="2:65" s="13" customFormat="1" ht="12">
      <c r="B2515" s="154"/>
      <c r="D2515" s="148" t="s">
        <v>179</v>
      </c>
      <c r="E2515" s="155" t="s">
        <v>34</v>
      </c>
      <c r="F2515" s="156" t="s">
        <v>3069</v>
      </c>
      <c r="H2515" s="157">
        <v>1</v>
      </c>
      <c r="I2515" s="158"/>
      <c r="L2515" s="154"/>
      <c r="M2515" s="159"/>
      <c r="T2515" s="160"/>
      <c r="AT2515" s="155" t="s">
        <v>179</v>
      </c>
      <c r="AU2515" s="155" t="s">
        <v>89</v>
      </c>
      <c r="AV2515" s="13" t="s">
        <v>89</v>
      </c>
      <c r="AW2515" s="13" t="s">
        <v>39</v>
      </c>
      <c r="AX2515" s="13" t="s">
        <v>78</v>
      </c>
      <c r="AY2515" s="155" t="s">
        <v>169</v>
      </c>
    </row>
    <row r="2516" spans="2:65" s="13" customFormat="1" ht="12">
      <c r="B2516" s="154"/>
      <c r="D2516" s="148" t="s">
        <v>179</v>
      </c>
      <c r="E2516" s="155" t="s">
        <v>34</v>
      </c>
      <c r="F2516" s="156" t="s">
        <v>3070</v>
      </c>
      <c r="H2516" s="157">
        <v>2</v>
      </c>
      <c r="I2516" s="158"/>
      <c r="L2516" s="154"/>
      <c r="M2516" s="159"/>
      <c r="T2516" s="160"/>
      <c r="AT2516" s="155" t="s">
        <v>179</v>
      </c>
      <c r="AU2516" s="155" t="s">
        <v>89</v>
      </c>
      <c r="AV2516" s="13" t="s">
        <v>89</v>
      </c>
      <c r="AW2516" s="13" t="s">
        <v>39</v>
      </c>
      <c r="AX2516" s="13" t="s">
        <v>78</v>
      </c>
      <c r="AY2516" s="155" t="s">
        <v>169</v>
      </c>
    </row>
    <row r="2517" spans="2:65" s="14" customFormat="1" ht="12">
      <c r="B2517" s="161"/>
      <c r="D2517" s="148" t="s">
        <v>179</v>
      </c>
      <c r="E2517" s="162" t="s">
        <v>34</v>
      </c>
      <c r="F2517" s="163" t="s">
        <v>195</v>
      </c>
      <c r="H2517" s="164">
        <v>3</v>
      </c>
      <c r="I2517" s="165"/>
      <c r="L2517" s="161"/>
      <c r="M2517" s="166"/>
      <c r="T2517" s="167"/>
      <c r="AT2517" s="162" t="s">
        <v>179</v>
      </c>
      <c r="AU2517" s="162" t="s">
        <v>89</v>
      </c>
      <c r="AV2517" s="14" t="s">
        <v>177</v>
      </c>
      <c r="AW2517" s="14" t="s">
        <v>39</v>
      </c>
      <c r="AX2517" s="14" t="s">
        <v>83</v>
      </c>
      <c r="AY2517" s="162" t="s">
        <v>169</v>
      </c>
    </row>
    <row r="2518" spans="2:65" s="1" customFormat="1" ht="24.25" customHeight="1">
      <c r="B2518" s="35"/>
      <c r="C2518" s="172" t="s">
        <v>3071</v>
      </c>
      <c r="D2518" s="172" t="s">
        <v>288</v>
      </c>
      <c r="E2518" s="173" t="s">
        <v>3072</v>
      </c>
      <c r="F2518" s="174" t="s">
        <v>3073</v>
      </c>
      <c r="G2518" s="175" t="s">
        <v>175</v>
      </c>
      <c r="H2518" s="176">
        <v>1.32</v>
      </c>
      <c r="I2518" s="177"/>
      <c r="J2518" s="178">
        <f>ROUND(I2518*H2518,2)</f>
        <v>0</v>
      </c>
      <c r="K2518" s="174" t="s">
        <v>204</v>
      </c>
      <c r="L2518" s="179"/>
      <c r="M2518" s="180" t="s">
        <v>34</v>
      </c>
      <c r="N2518" s="181" t="s">
        <v>49</v>
      </c>
      <c r="P2518" s="143">
        <f>O2518*H2518</f>
        <v>0</v>
      </c>
      <c r="Q2518" s="143">
        <v>1E-3</v>
      </c>
      <c r="R2518" s="143">
        <f>Q2518*H2518</f>
        <v>1.32E-3</v>
      </c>
      <c r="S2518" s="143">
        <v>0</v>
      </c>
      <c r="T2518" s="144">
        <f>S2518*H2518</f>
        <v>0</v>
      </c>
      <c r="AR2518" s="145" t="s">
        <v>381</v>
      </c>
      <c r="AT2518" s="145" t="s">
        <v>288</v>
      </c>
      <c r="AU2518" s="145" t="s">
        <v>89</v>
      </c>
      <c r="AY2518" s="19" t="s">
        <v>169</v>
      </c>
      <c r="BE2518" s="146">
        <f>IF(N2518="základní",J2518,0)</f>
        <v>0</v>
      </c>
      <c r="BF2518" s="146">
        <f>IF(N2518="snížená",J2518,0)</f>
        <v>0</v>
      </c>
      <c r="BG2518" s="146">
        <f>IF(N2518="zákl. přenesená",J2518,0)</f>
        <v>0</v>
      </c>
      <c r="BH2518" s="146">
        <f>IF(N2518="sníž. přenesená",J2518,0)</f>
        <v>0</v>
      </c>
      <c r="BI2518" s="146">
        <f>IF(N2518="nulová",J2518,0)</f>
        <v>0</v>
      </c>
      <c r="BJ2518" s="19" t="s">
        <v>83</v>
      </c>
      <c r="BK2518" s="146">
        <f>ROUND(I2518*H2518,2)</f>
        <v>0</v>
      </c>
      <c r="BL2518" s="19" t="s">
        <v>270</v>
      </c>
      <c r="BM2518" s="145" t="s">
        <v>3074</v>
      </c>
    </row>
    <row r="2519" spans="2:65" s="13" customFormat="1" ht="12">
      <c r="B2519" s="154"/>
      <c r="D2519" s="148" t="s">
        <v>179</v>
      </c>
      <c r="E2519" s="155" t="s">
        <v>34</v>
      </c>
      <c r="F2519" s="156" t="s">
        <v>3075</v>
      </c>
      <c r="H2519" s="157">
        <v>1.32</v>
      </c>
      <c r="I2519" s="158"/>
      <c r="L2519" s="154"/>
      <c r="M2519" s="159"/>
      <c r="T2519" s="160"/>
      <c r="AT2519" s="155" t="s">
        <v>179</v>
      </c>
      <c r="AU2519" s="155" t="s">
        <v>89</v>
      </c>
      <c r="AV2519" s="13" t="s">
        <v>89</v>
      </c>
      <c r="AW2519" s="13" t="s">
        <v>39</v>
      </c>
      <c r="AX2519" s="13" t="s">
        <v>78</v>
      </c>
      <c r="AY2519" s="155" t="s">
        <v>169</v>
      </c>
    </row>
    <row r="2520" spans="2:65" s="14" customFormat="1" ht="12">
      <c r="B2520" s="161"/>
      <c r="D2520" s="148" t="s">
        <v>179</v>
      </c>
      <c r="E2520" s="162" t="s">
        <v>34</v>
      </c>
      <c r="F2520" s="163" t="s">
        <v>195</v>
      </c>
      <c r="H2520" s="164">
        <v>1.32</v>
      </c>
      <c r="I2520" s="165"/>
      <c r="L2520" s="161"/>
      <c r="M2520" s="166"/>
      <c r="T2520" s="167"/>
      <c r="AT2520" s="162" t="s">
        <v>179</v>
      </c>
      <c r="AU2520" s="162" t="s">
        <v>89</v>
      </c>
      <c r="AV2520" s="14" t="s">
        <v>177</v>
      </c>
      <c r="AW2520" s="14" t="s">
        <v>39</v>
      </c>
      <c r="AX2520" s="14" t="s">
        <v>83</v>
      </c>
      <c r="AY2520" s="162" t="s">
        <v>169</v>
      </c>
    </row>
    <row r="2521" spans="2:65" s="1" customFormat="1" ht="24.25" customHeight="1">
      <c r="B2521" s="35"/>
      <c r="C2521" s="172" t="s">
        <v>3076</v>
      </c>
      <c r="D2521" s="172" t="s">
        <v>288</v>
      </c>
      <c r="E2521" s="173" t="s">
        <v>3077</v>
      </c>
      <c r="F2521" s="174" t="s">
        <v>3078</v>
      </c>
      <c r="G2521" s="175" t="s">
        <v>175</v>
      </c>
      <c r="H2521" s="176">
        <v>3.6</v>
      </c>
      <c r="I2521" s="177"/>
      <c r="J2521" s="178">
        <f>ROUND(I2521*H2521,2)</f>
        <v>0</v>
      </c>
      <c r="K2521" s="174" t="s">
        <v>204</v>
      </c>
      <c r="L2521" s="179"/>
      <c r="M2521" s="180" t="s">
        <v>34</v>
      </c>
      <c r="N2521" s="181" t="s">
        <v>49</v>
      </c>
      <c r="P2521" s="143">
        <f>O2521*H2521</f>
        <v>0</v>
      </c>
      <c r="Q2521" s="143">
        <v>1E-3</v>
      </c>
      <c r="R2521" s="143">
        <f>Q2521*H2521</f>
        <v>3.6000000000000003E-3</v>
      </c>
      <c r="S2521" s="143">
        <v>0</v>
      </c>
      <c r="T2521" s="144">
        <f>S2521*H2521</f>
        <v>0</v>
      </c>
      <c r="AR2521" s="145" t="s">
        <v>381</v>
      </c>
      <c r="AT2521" s="145" t="s">
        <v>288</v>
      </c>
      <c r="AU2521" s="145" t="s">
        <v>89</v>
      </c>
      <c r="AY2521" s="19" t="s">
        <v>169</v>
      </c>
      <c r="BE2521" s="146">
        <f>IF(N2521="základní",J2521,0)</f>
        <v>0</v>
      </c>
      <c r="BF2521" s="146">
        <f>IF(N2521="snížená",J2521,0)</f>
        <v>0</v>
      </c>
      <c r="BG2521" s="146">
        <f>IF(N2521="zákl. přenesená",J2521,0)</f>
        <v>0</v>
      </c>
      <c r="BH2521" s="146">
        <f>IF(N2521="sníž. přenesená",J2521,0)</f>
        <v>0</v>
      </c>
      <c r="BI2521" s="146">
        <f>IF(N2521="nulová",J2521,0)</f>
        <v>0</v>
      </c>
      <c r="BJ2521" s="19" t="s">
        <v>83</v>
      </c>
      <c r="BK2521" s="146">
        <f>ROUND(I2521*H2521,2)</f>
        <v>0</v>
      </c>
      <c r="BL2521" s="19" t="s">
        <v>270</v>
      </c>
      <c r="BM2521" s="145" t="s">
        <v>3079</v>
      </c>
    </row>
    <row r="2522" spans="2:65" s="1" customFormat="1" ht="44.25" customHeight="1">
      <c r="B2522" s="35"/>
      <c r="C2522" s="134" t="s">
        <v>3080</v>
      </c>
      <c r="D2522" s="134" t="s">
        <v>172</v>
      </c>
      <c r="E2522" s="135" t="s">
        <v>3081</v>
      </c>
      <c r="F2522" s="136" t="s">
        <v>3082</v>
      </c>
      <c r="G2522" s="137" t="s">
        <v>422</v>
      </c>
      <c r="H2522" s="138">
        <v>1</v>
      </c>
      <c r="I2522" s="139"/>
      <c r="J2522" s="140">
        <f>ROUND(I2522*H2522,2)</f>
        <v>0</v>
      </c>
      <c r="K2522" s="136" t="s">
        <v>204</v>
      </c>
      <c r="L2522" s="35"/>
      <c r="M2522" s="141" t="s">
        <v>34</v>
      </c>
      <c r="N2522" s="142" t="s">
        <v>49</v>
      </c>
      <c r="P2522" s="143">
        <f>O2522*H2522</f>
        <v>0</v>
      </c>
      <c r="Q2522" s="143">
        <v>0</v>
      </c>
      <c r="R2522" s="143">
        <f>Q2522*H2522</f>
        <v>0</v>
      </c>
      <c r="S2522" s="143">
        <v>0</v>
      </c>
      <c r="T2522" s="144">
        <f>S2522*H2522</f>
        <v>0</v>
      </c>
      <c r="AR2522" s="145" t="s">
        <v>270</v>
      </c>
      <c r="AT2522" s="145" t="s">
        <v>172</v>
      </c>
      <c r="AU2522" s="145" t="s">
        <v>89</v>
      </c>
      <c r="AY2522" s="19" t="s">
        <v>169</v>
      </c>
      <c r="BE2522" s="146">
        <f>IF(N2522="základní",J2522,0)</f>
        <v>0</v>
      </c>
      <c r="BF2522" s="146">
        <f>IF(N2522="snížená",J2522,0)</f>
        <v>0</v>
      </c>
      <c r="BG2522" s="146">
        <f>IF(N2522="zákl. přenesená",J2522,0)</f>
        <v>0</v>
      </c>
      <c r="BH2522" s="146">
        <f>IF(N2522="sníž. přenesená",J2522,0)</f>
        <v>0</v>
      </c>
      <c r="BI2522" s="146">
        <f>IF(N2522="nulová",J2522,0)</f>
        <v>0</v>
      </c>
      <c r="BJ2522" s="19" t="s">
        <v>83</v>
      </c>
      <c r="BK2522" s="146">
        <f>ROUND(I2522*H2522,2)</f>
        <v>0</v>
      </c>
      <c r="BL2522" s="19" t="s">
        <v>270</v>
      </c>
      <c r="BM2522" s="145" t="s">
        <v>3083</v>
      </c>
    </row>
    <row r="2523" spans="2:65" s="1" customFormat="1" ht="11">
      <c r="B2523" s="35"/>
      <c r="D2523" s="168" t="s">
        <v>206</v>
      </c>
      <c r="F2523" s="169" t="s">
        <v>3084</v>
      </c>
      <c r="I2523" s="170"/>
      <c r="L2523" s="35"/>
      <c r="M2523" s="171"/>
      <c r="T2523" s="56"/>
      <c r="AT2523" s="19" t="s">
        <v>206</v>
      </c>
      <c r="AU2523" s="19" t="s">
        <v>89</v>
      </c>
    </row>
    <row r="2524" spans="2:65" s="13" customFormat="1" ht="12">
      <c r="B2524" s="154"/>
      <c r="D2524" s="148" t="s">
        <v>179</v>
      </c>
      <c r="E2524" s="155" t="s">
        <v>34</v>
      </c>
      <c r="F2524" s="156" t="s">
        <v>3085</v>
      </c>
      <c r="H2524" s="157">
        <v>1</v>
      </c>
      <c r="I2524" s="158"/>
      <c r="L2524" s="154"/>
      <c r="M2524" s="159"/>
      <c r="T2524" s="160"/>
      <c r="AT2524" s="155" t="s">
        <v>179</v>
      </c>
      <c r="AU2524" s="155" t="s">
        <v>89</v>
      </c>
      <c r="AV2524" s="13" t="s">
        <v>89</v>
      </c>
      <c r="AW2524" s="13" t="s">
        <v>39</v>
      </c>
      <c r="AX2524" s="13" t="s">
        <v>83</v>
      </c>
      <c r="AY2524" s="155" t="s">
        <v>169</v>
      </c>
    </row>
    <row r="2525" spans="2:65" s="12" customFormat="1" ht="12">
      <c r="B2525" s="147"/>
      <c r="D2525" s="148" t="s">
        <v>179</v>
      </c>
      <c r="E2525" s="149" t="s">
        <v>34</v>
      </c>
      <c r="F2525" s="150" t="s">
        <v>2526</v>
      </c>
      <c r="H2525" s="149" t="s">
        <v>34</v>
      </c>
      <c r="I2525" s="151"/>
      <c r="L2525" s="147"/>
      <c r="M2525" s="152"/>
      <c r="T2525" s="153"/>
      <c r="AT2525" s="149" t="s">
        <v>179</v>
      </c>
      <c r="AU2525" s="149" t="s">
        <v>89</v>
      </c>
      <c r="AV2525" s="12" t="s">
        <v>83</v>
      </c>
      <c r="AW2525" s="12" t="s">
        <v>39</v>
      </c>
      <c r="AX2525" s="12" t="s">
        <v>78</v>
      </c>
      <c r="AY2525" s="149" t="s">
        <v>169</v>
      </c>
    </row>
    <row r="2526" spans="2:65" s="1" customFormat="1" ht="24.25" customHeight="1">
      <c r="B2526" s="35"/>
      <c r="C2526" s="172" t="s">
        <v>3086</v>
      </c>
      <c r="D2526" s="172" t="s">
        <v>288</v>
      </c>
      <c r="E2526" s="173" t="s">
        <v>3087</v>
      </c>
      <c r="F2526" s="174" t="s">
        <v>3088</v>
      </c>
      <c r="G2526" s="175" t="s">
        <v>175</v>
      </c>
      <c r="H2526" s="176">
        <v>4.75</v>
      </c>
      <c r="I2526" s="177"/>
      <c r="J2526" s="178">
        <f>ROUND(I2526*H2526,2)</f>
        <v>0</v>
      </c>
      <c r="K2526" s="174" t="s">
        <v>204</v>
      </c>
      <c r="L2526" s="179"/>
      <c r="M2526" s="180" t="s">
        <v>34</v>
      </c>
      <c r="N2526" s="181" t="s">
        <v>49</v>
      </c>
      <c r="P2526" s="143">
        <f>O2526*H2526</f>
        <v>0</v>
      </c>
      <c r="Q2526" s="143">
        <v>1E-3</v>
      </c>
      <c r="R2526" s="143">
        <f>Q2526*H2526</f>
        <v>4.7499999999999999E-3</v>
      </c>
      <c r="S2526" s="143">
        <v>0</v>
      </c>
      <c r="T2526" s="144">
        <f>S2526*H2526</f>
        <v>0</v>
      </c>
      <c r="AR2526" s="145" t="s">
        <v>381</v>
      </c>
      <c r="AT2526" s="145" t="s">
        <v>288</v>
      </c>
      <c r="AU2526" s="145" t="s">
        <v>89</v>
      </c>
      <c r="AY2526" s="19" t="s">
        <v>169</v>
      </c>
      <c r="BE2526" s="146">
        <f>IF(N2526="základní",J2526,0)</f>
        <v>0</v>
      </c>
      <c r="BF2526" s="146">
        <f>IF(N2526="snížená",J2526,0)</f>
        <v>0</v>
      </c>
      <c r="BG2526" s="146">
        <f>IF(N2526="zákl. přenesená",J2526,0)</f>
        <v>0</v>
      </c>
      <c r="BH2526" s="146">
        <f>IF(N2526="sníž. přenesená",J2526,0)</f>
        <v>0</v>
      </c>
      <c r="BI2526" s="146">
        <f>IF(N2526="nulová",J2526,0)</f>
        <v>0</v>
      </c>
      <c r="BJ2526" s="19" t="s">
        <v>83</v>
      </c>
      <c r="BK2526" s="146">
        <f>ROUND(I2526*H2526,2)</f>
        <v>0</v>
      </c>
      <c r="BL2526" s="19" t="s">
        <v>270</v>
      </c>
      <c r="BM2526" s="145" t="s">
        <v>3089</v>
      </c>
    </row>
    <row r="2527" spans="2:65" s="13" customFormat="1" ht="12">
      <c r="B2527" s="154"/>
      <c r="D2527" s="148" t="s">
        <v>179</v>
      </c>
      <c r="E2527" s="155" t="s">
        <v>34</v>
      </c>
      <c r="F2527" s="156" t="s">
        <v>3090</v>
      </c>
      <c r="H2527" s="157">
        <v>4.75</v>
      </c>
      <c r="I2527" s="158"/>
      <c r="L2527" s="154"/>
      <c r="M2527" s="159"/>
      <c r="T2527" s="160"/>
      <c r="AT2527" s="155" t="s">
        <v>179</v>
      </c>
      <c r="AU2527" s="155" t="s">
        <v>89</v>
      </c>
      <c r="AV2527" s="13" t="s">
        <v>89</v>
      </c>
      <c r="AW2527" s="13" t="s">
        <v>39</v>
      </c>
      <c r="AX2527" s="13" t="s">
        <v>83</v>
      </c>
      <c r="AY2527" s="155" t="s">
        <v>169</v>
      </c>
    </row>
    <row r="2528" spans="2:65" s="12" customFormat="1" ht="12">
      <c r="B2528" s="147"/>
      <c r="D2528" s="148" t="s">
        <v>179</v>
      </c>
      <c r="E2528" s="149" t="s">
        <v>34</v>
      </c>
      <c r="F2528" s="150" t="s">
        <v>2526</v>
      </c>
      <c r="H2528" s="149" t="s">
        <v>34</v>
      </c>
      <c r="I2528" s="151"/>
      <c r="L2528" s="147"/>
      <c r="M2528" s="152"/>
      <c r="T2528" s="153"/>
      <c r="AT2528" s="149" t="s">
        <v>179</v>
      </c>
      <c r="AU2528" s="149" t="s">
        <v>89</v>
      </c>
      <c r="AV2528" s="12" t="s">
        <v>83</v>
      </c>
      <c r="AW2528" s="12" t="s">
        <v>39</v>
      </c>
      <c r="AX2528" s="12" t="s">
        <v>78</v>
      </c>
      <c r="AY2528" s="149" t="s">
        <v>169</v>
      </c>
    </row>
    <row r="2529" spans="2:65" s="1" customFormat="1" ht="44.25" customHeight="1">
      <c r="B2529" s="35"/>
      <c r="C2529" s="134" t="s">
        <v>3091</v>
      </c>
      <c r="D2529" s="134" t="s">
        <v>172</v>
      </c>
      <c r="E2529" s="135" t="s">
        <v>3092</v>
      </c>
      <c r="F2529" s="136" t="s">
        <v>3093</v>
      </c>
      <c r="G2529" s="137" t="s">
        <v>422</v>
      </c>
      <c r="H2529" s="138">
        <v>2</v>
      </c>
      <c r="I2529" s="139"/>
      <c r="J2529" s="140">
        <f>ROUND(I2529*H2529,2)</f>
        <v>0</v>
      </c>
      <c r="K2529" s="136" t="s">
        <v>204</v>
      </c>
      <c r="L2529" s="35"/>
      <c r="M2529" s="141" t="s">
        <v>34</v>
      </c>
      <c r="N2529" s="142" t="s">
        <v>49</v>
      </c>
      <c r="P2529" s="143">
        <f>O2529*H2529</f>
        <v>0</v>
      </c>
      <c r="Q2529" s="143">
        <v>0</v>
      </c>
      <c r="R2529" s="143">
        <f>Q2529*H2529</f>
        <v>0</v>
      </c>
      <c r="S2529" s="143">
        <v>0</v>
      </c>
      <c r="T2529" s="144">
        <f>S2529*H2529</f>
        <v>0</v>
      </c>
      <c r="AR2529" s="145" t="s">
        <v>270</v>
      </c>
      <c r="AT2529" s="145" t="s">
        <v>172</v>
      </c>
      <c r="AU2529" s="145" t="s">
        <v>89</v>
      </c>
      <c r="AY2529" s="19" t="s">
        <v>169</v>
      </c>
      <c r="BE2529" s="146">
        <f>IF(N2529="základní",J2529,0)</f>
        <v>0</v>
      </c>
      <c r="BF2529" s="146">
        <f>IF(N2529="snížená",J2529,0)</f>
        <v>0</v>
      </c>
      <c r="BG2529" s="146">
        <f>IF(N2529="zákl. přenesená",J2529,0)</f>
        <v>0</v>
      </c>
      <c r="BH2529" s="146">
        <f>IF(N2529="sníž. přenesená",J2529,0)</f>
        <v>0</v>
      </c>
      <c r="BI2529" s="146">
        <f>IF(N2529="nulová",J2529,0)</f>
        <v>0</v>
      </c>
      <c r="BJ2529" s="19" t="s">
        <v>83</v>
      </c>
      <c r="BK2529" s="146">
        <f>ROUND(I2529*H2529,2)</f>
        <v>0</v>
      </c>
      <c r="BL2529" s="19" t="s">
        <v>270</v>
      </c>
      <c r="BM2529" s="145" t="s">
        <v>3094</v>
      </c>
    </row>
    <row r="2530" spans="2:65" s="1" customFormat="1" ht="11">
      <c r="B2530" s="35"/>
      <c r="D2530" s="168" t="s">
        <v>206</v>
      </c>
      <c r="F2530" s="169" t="s">
        <v>3095</v>
      </c>
      <c r="I2530" s="170"/>
      <c r="L2530" s="35"/>
      <c r="M2530" s="171"/>
      <c r="T2530" s="56"/>
      <c r="AT2530" s="19" t="s">
        <v>206</v>
      </c>
      <c r="AU2530" s="19" t="s">
        <v>89</v>
      </c>
    </row>
    <row r="2531" spans="2:65" s="13" customFormat="1" ht="12">
      <c r="B2531" s="154"/>
      <c r="D2531" s="148" t="s">
        <v>179</v>
      </c>
      <c r="E2531" s="155" t="s">
        <v>34</v>
      </c>
      <c r="F2531" s="156" t="s">
        <v>3096</v>
      </c>
      <c r="H2531" s="157">
        <v>1</v>
      </c>
      <c r="I2531" s="158"/>
      <c r="L2531" s="154"/>
      <c r="M2531" s="159"/>
      <c r="T2531" s="160"/>
      <c r="AT2531" s="155" t="s">
        <v>179</v>
      </c>
      <c r="AU2531" s="155" t="s">
        <v>89</v>
      </c>
      <c r="AV2531" s="13" t="s">
        <v>89</v>
      </c>
      <c r="AW2531" s="13" t="s">
        <v>39</v>
      </c>
      <c r="AX2531" s="13" t="s">
        <v>78</v>
      </c>
      <c r="AY2531" s="155" t="s">
        <v>169</v>
      </c>
    </row>
    <row r="2532" spans="2:65" s="13" customFormat="1" ht="12">
      <c r="B2532" s="154"/>
      <c r="D2532" s="148" t="s">
        <v>179</v>
      </c>
      <c r="E2532" s="155" t="s">
        <v>34</v>
      </c>
      <c r="F2532" s="156" t="s">
        <v>3097</v>
      </c>
      <c r="H2532" s="157">
        <v>1</v>
      </c>
      <c r="I2532" s="158"/>
      <c r="L2532" s="154"/>
      <c r="M2532" s="159"/>
      <c r="T2532" s="160"/>
      <c r="AT2532" s="155" t="s">
        <v>179</v>
      </c>
      <c r="AU2532" s="155" t="s">
        <v>89</v>
      </c>
      <c r="AV2532" s="13" t="s">
        <v>89</v>
      </c>
      <c r="AW2532" s="13" t="s">
        <v>39</v>
      </c>
      <c r="AX2532" s="13" t="s">
        <v>78</v>
      </c>
      <c r="AY2532" s="155" t="s">
        <v>169</v>
      </c>
    </row>
    <row r="2533" spans="2:65" s="14" customFormat="1" ht="12">
      <c r="B2533" s="161"/>
      <c r="D2533" s="148" t="s">
        <v>179</v>
      </c>
      <c r="E2533" s="162" t="s">
        <v>34</v>
      </c>
      <c r="F2533" s="163" t="s">
        <v>195</v>
      </c>
      <c r="H2533" s="164">
        <v>2</v>
      </c>
      <c r="I2533" s="165"/>
      <c r="L2533" s="161"/>
      <c r="M2533" s="166"/>
      <c r="T2533" s="167"/>
      <c r="AT2533" s="162" t="s">
        <v>179</v>
      </c>
      <c r="AU2533" s="162" t="s">
        <v>89</v>
      </c>
      <c r="AV2533" s="14" t="s">
        <v>177</v>
      </c>
      <c r="AW2533" s="14" t="s">
        <v>39</v>
      </c>
      <c r="AX2533" s="14" t="s">
        <v>83</v>
      </c>
      <c r="AY2533" s="162" t="s">
        <v>169</v>
      </c>
    </row>
    <row r="2534" spans="2:65" s="1" customFormat="1" ht="24.25" customHeight="1">
      <c r="B2534" s="35"/>
      <c r="C2534" s="172" t="s">
        <v>3098</v>
      </c>
      <c r="D2534" s="172" t="s">
        <v>288</v>
      </c>
      <c r="E2534" s="173" t="s">
        <v>3099</v>
      </c>
      <c r="F2534" s="174" t="s">
        <v>3100</v>
      </c>
      <c r="G2534" s="175" t="s">
        <v>175</v>
      </c>
      <c r="H2534" s="176">
        <v>18.8</v>
      </c>
      <c r="I2534" s="177"/>
      <c r="J2534" s="178">
        <f>ROUND(I2534*H2534,2)</f>
        <v>0</v>
      </c>
      <c r="K2534" s="174" t="s">
        <v>204</v>
      </c>
      <c r="L2534" s="179"/>
      <c r="M2534" s="180" t="s">
        <v>34</v>
      </c>
      <c r="N2534" s="181" t="s">
        <v>49</v>
      </c>
      <c r="P2534" s="143">
        <f>O2534*H2534</f>
        <v>0</v>
      </c>
      <c r="Q2534" s="143">
        <v>1E-3</v>
      </c>
      <c r="R2534" s="143">
        <f>Q2534*H2534</f>
        <v>1.8800000000000001E-2</v>
      </c>
      <c r="S2534" s="143">
        <v>0</v>
      </c>
      <c r="T2534" s="144">
        <f>S2534*H2534</f>
        <v>0</v>
      </c>
      <c r="AR2534" s="145" t="s">
        <v>381</v>
      </c>
      <c r="AT2534" s="145" t="s">
        <v>288</v>
      </c>
      <c r="AU2534" s="145" t="s">
        <v>89</v>
      </c>
      <c r="AY2534" s="19" t="s">
        <v>169</v>
      </c>
      <c r="BE2534" s="146">
        <f>IF(N2534="základní",J2534,0)</f>
        <v>0</v>
      </c>
      <c r="BF2534" s="146">
        <f>IF(N2534="snížená",J2534,0)</f>
        <v>0</v>
      </c>
      <c r="BG2534" s="146">
        <f>IF(N2534="zákl. přenesená",J2534,0)</f>
        <v>0</v>
      </c>
      <c r="BH2534" s="146">
        <f>IF(N2534="sníž. přenesená",J2534,0)</f>
        <v>0</v>
      </c>
      <c r="BI2534" s="146">
        <f>IF(N2534="nulová",J2534,0)</f>
        <v>0</v>
      </c>
      <c r="BJ2534" s="19" t="s">
        <v>83</v>
      </c>
      <c r="BK2534" s="146">
        <f>ROUND(I2534*H2534,2)</f>
        <v>0</v>
      </c>
      <c r="BL2534" s="19" t="s">
        <v>270</v>
      </c>
      <c r="BM2534" s="145" t="s">
        <v>3101</v>
      </c>
    </row>
    <row r="2535" spans="2:65" s="13" customFormat="1" ht="12">
      <c r="B2535" s="154"/>
      <c r="D2535" s="148" t="s">
        <v>179</v>
      </c>
      <c r="E2535" s="155" t="s">
        <v>34</v>
      </c>
      <c r="F2535" s="156" t="s">
        <v>3102</v>
      </c>
      <c r="H2535" s="157">
        <v>8.5</v>
      </c>
      <c r="I2535" s="158"/>
      <c r="L2535" s="154"/>
      <c r="M2535" s="159"/>
      <c r="T2535" s="160"/>
      <c r="AT2535" s="155" t="s">
        <v>179</v>
      </c>
      <c r="AU2535" s="155" t="s">
        <v>89</v>
      </c>
      <c r="AV2535" s="13" t="s">
        <v>89</v>
      </c>
      <c r="AW2535" s="13" t="s">
        <v>39</v>
      </c>
      <c r="AX2535" s="13" t="s">
        <v>78</v>
      </c>
      <c r="AY2535" s="155" t="s">
        <v>169</v>
      </c>
    </row>
    <row r="2536" spans="2:65" s="13" customFormat="1" ht="12">
      <c r="B2536" s="154"/>
      <c r="D2536" s="148" t="s">
        <v>179</v>
      </c>
      <c r="E2536" s="155" t="s">
        <v>34</v>
      </c>
      <c r="F2536" s="156" t="s">
        <v>3103</v>
      </c>
      <c r="H2536" s="157">
        <v>10.3</v>
      </c>
      <c r="I2536" s="158"/>
      <c r="L2536" s="154"/>
      <c r="M2536" s="159"/>
      <c r="T2536" s="160"/>
      <c r="AT2536" s="155" t="s">
        <v>179</v>
      </c>
      <c r="AU2536" s="155" t="s">
        <v>89</v>
      </c>
      <c r="AV2536" s="13" t="s">
        <v>89</v>
      </c>
      <c r="AW2536" s="13" t="s">
        <v>39</v>
      </c>
      <c r="AX2536" s="13" t="s">
        <v>78</v>
      </c>
      <c r="AY2536" s="155" t="s">
        <v>169</v>
      </c>
    </row>
    <row r="2537" spans="2:65" s="14" customFormat="1" ht="12">
      <c r="B2537" s="161"/>
      <c r="D2537" s="148" t="s">
        <v>179</v>
      </c>
      <c r="E2537" s="162" t="s">
        <v>34</v>
      </c>
      <c r="F2537" s="163" t="s">
        <v>195</v>
      </c>
      <c r="H2537" s="164">
        <v>18.8</v>
      </c>
      <c r="I2537" s="165"/>
      <c r="L2537" s="161"/>
      <c r="M2537" s="166"/>
      <c r="T2537" s="167"/>
      <c r="AT2537" s="162" t="s">
        <v>179</v>
      </c>
      <c r="AU2537" s="162" t="s">
        <v>89</v>
      </c>
      <c r="AV2537" s="14" t="s">
        <v>177</v>
      </c>
      <c r="AW2537" s="14" t="s">
        <v>39</v>
      </c>
      <c r="AX2537" s="14" t="s">
        <v>83</v>
      </c>
      <c r="AY2537" s="162" t="s">
        <v>169</v>
      </c>
    </row>
    <row r="2538" spans="2:65" s="1" customFormat="1" ht="49" customHeight="1">
      <c r="B2538" s="35"/>
      <c r="C2538" s="134" t="s">
        <v>3104</v>
      </c>
      <c r="D2538" s="134" t="s">
        <v>172</v>
      </c>
      <c r="E2538" s="135" t="s">
        <v>3105</v>
      </c>
      <c r="F2538" s="136" t="s">
        <v>3106</v>
      </c>
      <c r="G2538" s="137" t="s">
        <v>253</v>
      </c>
      <c r="H2538" s="138">
        <v>2.8000000000000001E-2</v>
      </c>
      <c r="I2538" s="139"/>
      <c r="J2538" s="140">
        <f>ROUND(I2538*H2538,2)</f>
        <v>0</v>
      </c>
      <c r="K2538" s="136" t="s">
        <v>204</v>
      </c>
      <c r="L2538" s="35"/>
      <c r="M2538" s="141" t="s">
        <v>34</v>
      </c>
      <c r="N2538" s="142" t="s">
        <v>49</v>
      </c>
      <c r="P2538" s="143">
        <f>O2538*H2538</f>
        <v>0</v>
      </c>
      <c r="Q2538" s="143">
        <v>0</v>
      </c>
      <c r="R2538" s="143">
        <f>Q2538*H2538</f>
        <v>0</v>
      </c>
      <c r="S2538" s="143">
        <v>0</v>
      </c>
      <c r="T2538" s="144">
        <f>S2538*H2538</f>
        <v>0</v>
      </c>
      <c r="AR2538" s="145" t="s">
        <v>270</v>
      </c>
      <c r="AT2538" s="145" t="s">
        <v>172</v>
      </c>
      <c r="AU2538" s="145" t="s">
        <v>89</v>
      </c>
      <c r="AY2538" s="19" t="s">
        <v>169</v>
      </c>
      <c r="BE2538" s="146">
        <f>IF(N2538="základní",J2538,0)</f>
        <v>0</v>
      </c>
      <c r="BF2538" s="146">
        <f>IF(N2538="snížená",J2538,0)</f>
        <v>0</v>
      </c>
      <c r="BG2538" s="146">
        <f>IF(N2538="zákl. přenesená",J2538,0)</f>
        <v>0</v>
      </c>
      <c r="BH2538" s="146">
        <f>IF(N2538="sníž. přenesená",J2538,0)</f>
        <v>0</v>
      </c>
      <c r="BI2538" s="146">
        <f>IF(N2538="nulová",J2538,0)</f>
        <v>0</v>
      </c>
      <c r="BJ2538" s="19" t="s">
        <v>83</v>
      </c>
      <c r="BK2538" s="146">
        <f>ROUND(I2538*H2538,2)</f>
        <v>0</v>
      </c>
      <c r="BL2538" s="19" t="s">
        <v>270</v>
      </c>
      <c r="BM2538" s="145" t="s">
        <v>3107</v>
      </c>
    </row>
    <row r="2539" spans="2:65" s="1" customFormat="1" ht="11">
      <c r="B2539" s="35"/>
      <c r="D2539" s="168" t="s">
        <v>206</v>
      </c>
      <c r="F2539" s="169" t="s">
        <v>3108</v>
      </c>
      <c r="I2539" s="170"/>
      <c r="L2539" s="35"/>
      <c r="M2539" s="171"/>
      <c r="T2539" s="56"/>
      <c r="AT2539" s="19" t="s">
        <v>206</v>
      </c>
      <c r="AU2539" s="19" t="s">
        <v>89</v>
      </c>
    </row>
    <row r="2540" spans="2:65" s="11" customFormat="1" ht="26" customHeight="1">
      <c r="B2540" s="122"/>
      <c r="D2540" s="123" t="s">
        <v>77</v>
      </c>
      <c r="E2540" s="124" t="s">
        <v>288</v>
      </c>
      <c r="F2540" s="124" t="s">
        <v>3109</v>
      </c>
      <c r="I2540" s="125"/>
      <c r="J2540" s="126">
        <f>BK2540</f>
        <v>0</v>
      </c>
      <c r="L2540" s="122"/>
      <c r="M2540" s="127"/>
      <c r="P2540" s="128">
        <f>P2541</f>
        <v>0</v>
      </c>
      <c r="R2540" s="128">
        <f>R2541</f>
        <v>0</v>
      </c>
      <c r="T2540" s="129">
        <f>T2541</f>
        <v>0</v>
      </c>
      <c r="AR2540" s="123" t="s">
        <v>95</v>
      </c>
      <c r="AT2540" s="130" t="s">
        <v>77</v>
      </c>
      <c r="AU2540" s="130" t="s">
        <v>78</v>
      </c>
      <c r="AY2540" s="123" t="s">
        <v>169</v>
      </c>
      <c r="BK2540" s="131">
        <f>BK2541</f>
        <v>0</v>
      </c>
    </row>
    <row r="2541" spans="2:65" s="11" customFormat="1" ht="22.75" customHeight="1">
      <c r="B2541" s="122"/>
      <c r="D2541" s="123" t="s">
        <v>77</v>
      </c>
      <c r="E2541" s="132" t="s">
        <v>3110</v>
      </c>
      <c r="F2541" s="132" t="s">
        <v>3111</v>
      </c>
      <c r="I2541" s="125"/>
      <c r="J2541" s="133">
        <f>BK2541</f>
        <v>0</v>
      </c>
      <c r="L2541" s="122"/>
      <c r="M2541" s="127"/>
      <c r="P2541" s="128">
        <f>SUM(P2542:P2550)</f>
        <v>0</v>
      </c>
      <c r="R2541" s="128">
        <f>SUM(R2542:R2550)</f>
        <v>0</v>
      </c>
      <c r="T2541" s="129">
        <f>SUM(T2542:T2550)</f>
        <v>0</v>
      </c>
      <c r="AR2541" s="123" t="s">
        <v>95</v>
      </c>
      <c r="AT2541" s="130" t="s">
        <v>77</v>
      </c>
      <c r="AU2541" s="130" t="s">
        <v>83</v>
      </c>
      <c r="AY2541" s="123" t="s">
        <v>169</v>
      </c>
      <c r="BK2541" s="131">
        <f>SUM(BK2542:BK2550)</f>
        <v>0</v>
      </c>
    </row>
    <row r="2542" spans="2:65" s="1" customFormat="1" ht="24.25" customHeight="1">
      <c r="B2542" s="35"/>
      <c r="C2542" s="134" t="s">
        <v>3112</v>
      </c>
      <c r="D2542" s="134" t="s">
        <v>172</v>
      </c>
      <c r="E2542" s="135" t="s">
        <v>3113</v>
      </c>
      <c r="F2542" s="136" t="s">
        <v>3114</v>
      </c>
      <c r="G2542" s="137" t="s">
        <v>1071</v>
      </c>
      <c r="H2542" s="138">
        <v>1</v>
      </c>
      <c r="I2542" s="139"/>
      <c r="J2542" s="140">
        <f>ROUND(I2542*H2542,2)</f>
        <v>0</v>
      </c>
      <c r="K2542" s="136" t="s">
        <v>927</v>
      </c>
      <c r="L2542" s="35"/>
      <c r="M2542" s="141" t="s">
        <v>34</v>
      </c>
      <c r="N2542" s="142" t="s">
        <v>49</v>
      </c>
      <c r="P2542" s="143">
        <f>O2542*H2542</f>
        <v>0</v>
      </c>
      <c r="Q2542" s="143">
        <v>0</v>
      </c>
      <c r="R2542" s="143">
        <f>Q2542*H2542</f>
        <v>0</v>
      </c>
      <c r="S2542" s="143">
        <v>0</v>
      </c>
      <c r="T2542" s="144">
        <f>S2542*H2542</f>
        <v>0</v>
      </c>
      <c r="AR2542" s="145" t="s">
        <v>617</v>
      </c>
      <c r="AT2542" s="145" t="s">
        <v>172</v>
      </c>
      <c r="AU2542" s="145" t="s">
        <v>89</v>
      </c>
      <c r="AY2542" s="19" t="s">
        <v>169</v>
      </c>
      <c r="BE2542" s="146">
        <f>IF(N2542="základní",J2542,0)</f>
        <v>0</v>
      </c>
      <c r="BF2542" s="146">
        <f>IF(N2542="snížená",J2542,0)</f>
        <v>0</v>
      </c>
      <c r="BG2542" s="146">
        <f>IF(N2542="zákl. přenesená",J2542,0)</f>
        <v>0</v>
      </c>
      <c r="BH2542" s="146">
        <f>IF(N2542="sníž. přenesená",J2542,0)</f>
        <v>0</v>
      </c>
      <c r="BI2542" s="146">
        <f>IF(N2542="nulová",J2542,0)</f>
        <v>0</v>
      </c>
      <c r="BJ2542" s="19" t="s">
        <v>83</v>
      </c>
      <c r="BK2542" s="146">
        <f>ROUND(I2542*H2542,2)</f>
        <v>0</v>
      </c>
      <c r="BL2542" s="19" t="s">
        <v>617</v>
      </c>
      <c r="BM2542" s="145" t="s">
        <v>3115</v>
      </c>
    </row>
    <row r="2543" spans="2:65" s="12" customFormat="1" ht="12">
      <c r="B2543" s="147"/>
      <c r="D2543" s="148" t="s">
        <v>179</v>
      </c>
      <c r="E2543" s="149" t="s">
        <v>34</v>
      </c>
      <c r="F2543" s="150" t="s">
        <v>3116</v>
      </c>
      <c r="H2543" s="149" t="s">
        <v>34</v>
      </c>
      <c r="I2543" s="151"/>
      <c r="L2543" s="147"/>
      <c r="M2543" s="152"/>
      <c r="T2543" s="153"/>
      <c r="AT2543" s="149" t="s">
        <v>179</v>
      </c>
      <c r="AU2543" s="149" t="s">
        <v>89</v>
      </c>
      <c r="AV2543" s="12" t="s">
        <v>83</v>
      </c>
      <c r="AW2543" s="12" t="s">
        <v>39</v>
      </c>
      <c r="AX2543" s="12" t="s">
        <v>78</v>
      </c>
      <c r="AY2543" s="149" t="s">
        <v>169</v>
      </c>
    </row>
    <row r="2544" spans="2:65" s="12" customFormat="1" ht="12">
      <c r="B2544" s="147"/>
      <c r="D2544" s="148" t="s">
        <v>179</v>
      </c>
      <c r="E2544" s="149" t="s">
        <v>34</v>
      </c>
      <c r="F2544" s="150" t="s">
        <v>3117</v>
      </c>
      <c r="H2544" s="149" t="s">
        <v>34</v>
      </c>
      <c r="I2544" s="151"/>
      <c r="L2544" s="147"/>
      <c r="M2544" s="152"/>
      <c r="T2544" s="153"/>
      <c r="AT2544" s="149" t="s">
        <v>179</v>
      </c>
      <c r="AU2544" s="149" t="s">
        <v>89</v>
      </c>
      <c r="AV2544" s="12" t="s">
        <v>83</v>
      </c>
      <c r="AW2544" s="12" t="s">
        <v>39</v>
      </c>
      <c r="AX2544" s="12" t="s">
        <v>78</v>
      </c>
      <c r="AY2544" s="149" t="s">
        <v>169</v>
      </c>
    </row>
    <row r="2545" spans="2:51" s="12" customFormat="1" ht="12">
      <c r="B2545" s="147"/>
      <c r="D2545" s="148" t="s">
        <v>179</v>
      </c>
      <c r="E2545" s="149" t="s">
        <v>34</v>
      </c>
      <c r="F2545" s="150" t="s">
        <v>3118</v>
      </c>
      <c r="H2545" s="149" t="s">
        <v>34</v>
      </c>
      <c r="I2545" s="151"/>
      <c r="L2545" s="147"/>
      <c r="M2545" s="152"/>
      <c r="T2545" s="153"/>
      <c r="AT2545" s="149" t="s">
        <v>179</v>
      </c>
      <c r="AU2545" s="149" t="s">
        <v>89</v>
      </c>
      <c r="AV2545" s="12" t="s">
        <v>83</v>
      </c>
      <c r="AW2545" s="12" t="s">
        <v>39</v>
      </c>
      <c r="AX2545" s="12" t="s">
        <v>78</v>
      </c>
      <c r="AY2545" s="149" t="s">
        <v>169</v>
      </c>
    </row>
    <row r="2546" spans="2:51" s="12" customFormat="1" ht="12">
      <c r="B2546" s="147"/>
      <c r="D2546" s="148" t="s">
        <v>179</v>
      </c>
      <c r="E2546" s="149" t="s">
        <v>34</v>
      </c>
      <c r="F2546" s="150" t="s">
        <v>3119</v>
      </c>
      <c r="H2546" s="149" t="s">
        <v>34</v>
      </c>
      <c r="I2546" s="151"/>
      <c r="L2546" s="147"/>
      <c r="M2546" s="152"/>
      <c r="T2546" s="153"/>
      <c r="AT2546" s="149" t="s">
        <v>179</v>
      </c>
      <c r="AU2546" s="149" t="s">
        <v>89</v>
      </c>
      <c r="AV2546" s="12" t="s">
        <v>83</v>
      </c>
      <c r="AW2546" s="12" t="s">
        <v>39</v>
      </c>
      <c r="AX2546" s="12" t="s">
        <v>78</v>
      </c>
      <c r="AY2546" s="149" t="s">
        <v>169</v>
      </c>
    </row>
    <row r="2547" spans="2:51" s="12" customFormat="1" ht="12">
      <c r="B2547" s="147"/>
      <c r="D2547" s="148" t="s">
        <v>179</v>
      </c>
      <c r="E2547" s="149" t="s">
        <v>34</v>
      </c>
      <c r="F2547" s="150" t="s">
        <v>3120</v>
      </c>
      <c r="H2547" s="149" t="s">
        <v>34</v>
      </c>
      <c r="I2547" s="151"/>
      <c r="L2547" s="147"/>
      <c r="M2547" s="152"/>
      <c r="T2547" s="153"/>
      <c r="AT2547" s="149" t="s">
        <v>179</v>
      </c>
      <c r="AU2547" s="149" t="s">
        <v>89</v>
      </c>
      <c r="AV2547" s="12" t="s">
        <v>83</v>
      </c>
      <c r="AW2547" s="12" t="s">
        <v>39</v>
      </c>
      <c r="AX2547" s="12" t="s">
        <v>78</v>
      </c>
      <c r="AY2547" s="149" t="s">
        <v>169</v>
      </c>
    </row>
    <row r="2548" spans="2:51" s="12" customFormat="1" ht="12">
      <c r="B2548" s="147"/>
      <c r="D2548" s="148" t="s">
        <v>179</v>
      </c>
      <c r="E2548" s="149" t="s">
        <v>34</v>
      </c>
      <c r="F2548" s="150" t="s">
        <v>3121</v>
      </c>
      <c r="H2548" s="149" t="s">
        <v>34</v>
      </c>
      <c r="I2548" s="151"/>
      <c r="L2548" s="147"/>
      <c r="M2548" s="152"/>
      <c r="T2548" s="153"/>
      <c r="AT2548" s="149" t="s">
        <v>179</v>
      </c>
      <c r="AU2548" s="149" t="s">
        <v>89</v>
      </c>
      <c r="AV2548" s="12" t="s">
        <v>83</v>
      </c>
      <c r="AW2548" s="12" t="s">
        <v>39</v>
      </c>
      <c r="AX2548" s="12" t="s">
        <v>78</v>
      </c>
      <c r="AY2548" s="149" t="s">
        <v>169</v>
      </c>
    </row>
    <row r="2549" spans="2:51" s="12" customFormat="1" ht="12">
      <c r="B2549" s="147"/>
      <c r="D2549" s="148" t="s">
        <v>179</v>
      </c>
      <c r="E2549" s="149" t="s">
        <v>34</v>
      </c>
      <c r="F2549" s="150" t="s">
        <v>3122</v>
      </c>
      <c r="H2549" s="149" t="s">
        <v>34</v>
      </c>
      <c r="I2549" s="151"/>
      <c r="L2549" s="147"/>
      <c r="M2549" s="152"/>
      <c r="T2549" s="153"/>
      <c r="AT2549" s="149" t="s">
        <v>179</v>
      </c>
      <c r="AU2549" s="149" t="s">
        <v>89</v>
      </c>
      <c r="AV2549" s="12" t="s">
        <v>83</v>
      </c>
      <c r="AW2549" s="12" t="s">
        <v>39</v>
      </c>
      <c r="AX2549" s="12" t="s">
        <v>78</v>
      </c>
      <c r="AY2549" s="149" t="s">
        <v>169</v>
      </c>
    </row>
    <row r="2550" spans="2:51" s="13" customFormat="1" ht="12">
      <c r="B2550" s="154"/>
      <c r="D2550" s="148" t="s">
        <v>179</v>
      </c>
      <c r="E2550" s="155" t="s">
        <v>34</v>
      </c>
      <c r="F2550" s="156" t="s">
        <v>83</v>
      </c>
      <c r="H2550" s="157">
        <v>1</v>
      </c>
      <c r="I2550" s="158"/>
      <c r="L2550" s="154"/>
      <c r="M2550" s="199"/>
      <c r="N2550" s="200"/>
      <c r="O2550" s="200"/>
      <c r="P2550" s="200"/>
      <c r="Q2550" s="200"/>
      <c r="R2550" s="200"/>
      <c r="S2550" s="200"/>
      <c r="T2550" s="201"/>
      <c r="AT2550" s="155" t="s">
        <v>179</v>
      </c>
      <c r="AU2550" s="155" t="s">
        <v>89</v>
      </c>
      <c r="AV2550" s="13" t="s">
        <v>89</v>
      </c>
      <c r="AW2550" s="13" t="s">
        <v>39</v>
      </c>
      <c r="AX2550" s="13" t="s">
        <v>83</v>
      </c>
      <c r="AY2550" s="155" t="s">
        <v>169</v>
      </c>
    </row>
    <row r="2551" spans="2:51" s="1" customFormat="1" ht="7" customHeight="1">
      <c r="B2551" s="44"/>
      <c r="C2551" s="45"/>
      <c r="D2551" s="45"/>
      <c r="E2551" s="45"/>
      <c r="F2551" s="45"/>
      <c r="G2551" s="45"/>
      <c r="H2551" s="45"/>
      <c r="I2551" s="45"/>
      <c r="J2551" s="45"/>
      <c r="K2551" s="45"/>
      <c r="L2551" s="35"/>
    </row>
  </sheetData>
  <sheetProtection algorithmName="SHA-512" hashValue="aSaaT6R8zqAbUtD+7m1wA7WrXV9fwiOahK2cY6ZDWgL/4pjEDGydOG5F3kVNiw8CAG1s7Sbs1gJPQFQgCJUlXA==" saltValue="LPBmpjFVQ2FzJMyLZfawJg==" spinCount="100000" sheet="1" objects="1" scenarios="1"/>
  <autoFilter ref="C122:K2550" xr:uid="{00000000-0009-0000-0000-000001000000}"/>
  <mergeCells count="12">
    <mergeCell ref="E115:H115"/>
    <mergeCell ref="L2:V2"/>
    <mergeCell ref="E50:H50"/>
    <mergeCell ref="E52:H52"/>
    <mergeCell ref="E54:H54"/>
    <mergeCell ref="E111:H111"/>
    <mergeCell ref="E113:H113"/>
    <mergeCell ref="E7:H7"/>
    <mergeCell ref="E9:H9"/>
    <mergeCell ref="E11:H11"/>
    <mergeCell ref="E20:H20"/>
    <mergeCell ref="E29:H29"/>
  </mergeCells>
  <hyperlinks>
    <hyperlink ref="F144" r:id="rId1" xr:uid="{00000000-0004-0000-0100-000000000000}"/>
    <hyperlink ref="F193" r:id="rId2" xr:uid="{00000000-0004-0000-0100-000001000000}"/>
    <hyperlink ref="F207" r:id="rId3" xr:uid="{00000000-0004-0000-0100-000002000000}"/>
    <hyperlink ref="F217" r:id="rId4" xr:uid="{00000000-0004-0000-0100-000003000000}"/>
    <hyperlink ref="F220" r:id="rId5" xr:uid="{00000000-0004-0000-0100-000004000000}"/>
    <hyperlink ref="F222" r:id="rId6" xr:uid="{00000000-0004-0000-0100-000005000000}"/>
    <hyperlink ref="F255" r:id="rId7" xr:uid="{00000000-0004-0000-0100-000006000000}"/>
    <hyperlink ref="F259" r:id="rId8" xr:uid="{00000000-0004-0000-0100-000007000000}"/>
    <hyperlink ref="F263" r:id="rId9" xr:uid="{00000000-0004-0000-0100-000008000000}"/>
    <hyperlink ref="F270" r:id="rId10" xr:uid="{00000000-0004-0000-0100-000009000000}"/>
    <hyperlink ref="F275" r:id="rId11" xr:uid="{00000000-0004-0000-0100-00000A000000}"/>
    <hyperlink ref="F290" r:id="rId12" xr:uid="{00000000-0004-0000-0100-00000B000000}"/>
    <hyperlink ref="F292" r:id="rId13" xr:uid="{00000000-0004-0000-0100-00000C000000}"/>
    <hyperlink ref="F294" r:id="rId14" xr:uid="{00000000-0004-0000-0100-00000D000000}"/>
    <hyperlink ref="F296" r:id="rId15" xr:uid="{00000000-0004-0000-0100-00000E000000}"/>
    <hyperlink ref="F298" r:id="rId16" xr:uid="{00000000-0004-0000-0100-00000F000000}"/>
    <hyperlink ref="F303" r:id="rId17" xr:uid="{00000000-0004-0000-0100-000010000000}"/>
    <hyperlink ref="F319" r:id="rId18" xr:uid="{00000000-0004-0000-0100-000011000000}"/>
    <hyperlink ref="F325" r:id="rId19" xr:uid="{00000000-0004-0000-0100-000012000000}"/>
    <hyperlink ref="F342" r:id="rId20" xr:uid="{00000000-0004-0000-0100-000013000000}"/>
    <hyperlink ref="F347" r:id="rId21" xr:uid="{00000000-0004-0000-0100-000014000000}"/>
    <hyperlink ref="F351" r:id="rId22" xr:uid="{00000000-0004-0000-0100-000015000000}"/>
    <hyperlink ref="F353" r:id="rId23" xr:uid="{00000000-0004-0000-0100-000016000000}"/>
    <hyperlink ref="F358" r:id="rId24" xr:uid="{00000000-0004-0000-0100-000017000000}"/>
    <hyperlink ref="F363" r:id="rId25" xr:uid="{00000000-0004-0000-0100-000018000000}"/>
    <hyperlink ref="F365" r:id="rId26" xr:uid="{00000000-0004-0000-0100-000019000000}"/>
    <hyperlink ref="F370" r:id="rId27" xr:uid="{00000000-0004-0000-0100-00001A000000}"/>
    <hyperlink ref="F379" r:id="rId28" xr:uid="{00000000-0004-0000-0100-00001B000000}"/>
    <hyperlink ref="F384" r:id="rId29" xr:uid="{00000000-0004-0000-0100-00001C000000}"/>
    <hyperlink ref="F386" r:id="rId30" xr:uid="{00000000-0004-0000-0100-00001D000000}"/>
    <hyperlink ref="F391" r:id="rId31" xr:uid="{00000000-0004-0000-0100-00001E000000}"/>
    <hyperlink ref="F399" r:id="rId32" xr:uid="{00000000-0004-0000-0100-00001F000000}"/>
    <hyperlink ref="F405" r:id="rId33" xr:uid="{00000000-0004-0000-0100-000020000000}"/>
    <hyperlink ref="F411" r:id="rId34" xr:uid="{00000000-0004-0000-0100-000021000000}"/>
    <hyperlink ref="F413" r:id="rId35" xr:uid="{00000000-0004-0000-0100-000022000000}"/>
    <hyperlink ref="F425" r:id="rId36" xr:uid="{00000000-0004-0000-0100-000023000000}"/>
    <hyperlink ref="F429" r:id="rId37" xr:uid="{00000000-0004-0000-0100-000024000000}"/>
    <hyperlink ref="F442" r:id="rId38" xr:uid="{00000000-0004-0000-0100-000025000000}"/>
    <hyperlink ref="F447" r:id="rId39" xr:uid="{00000000-0004-0000-0100-000026000000}"/>
    <hyperlink ref="F452" r:id="rId40" xr:uid="{00000000-0004-0000-0100-000027000000}"/>
    <hyperlink ref="F458" r:id="rId41" xr:uid="{00000000-0004-0000-0100-000028000000}"/>
    <hyperlink ref="F460" r:id="rId42" xr:uid="{00000000-0004-0000-0100-000029000000}"/>
    <hyperlink ref="F462" r:id="rId43" xr:uid="{00000000-0004-0000-0100-00002A000000}"/>
    <hyperlink ref="F464" r:id="rId44" xr:uid="{00000000-0004-0000-0100-00002B000000}"/>
    <hyperlink ref="F466" r:id="rId45" xr:uid="{00000000-0004-0000-0100-00002C000000}"/>
    <hyperlink ref="F615" r:id="rId46" xr:uid="{00000000-0004-0000-0100-00002D000000}"/>
    <hyperlink ref="F628" r:id="rId47" xr:uid="{00000000-0004-0000-0100-00002E000000}"/>
    <hyperlink ref="F630" r:id="rId48" xr:uid="{00000000-0004-0000-0100-00002F000000}"/>
    <hyperlink ref="F634" r:id="rId49" xr:uid="{00000000-0004-0000-0100-000030000000}"/>
    <hyperlink ref="F638" r:id="rId50" xr:uid="{00000000-0004-0000-0100-000031000000}"/>
    <hyperlink ref="F640" r:id="rId51" xr:uid="{00000000-0004-0000-0100-000032000000}"/>
    <hyperlink ref="F642" r:id="rId52" xr:uid="{00000000-0004-0000-0100-000033000000}"/>
    <hyperlink ref="F644" r:id="rId53" xr:uid="{00000000-0004-0000-0100-000034000000}"/>
    <hyperlink ref="F648" r:id="rId54" xr:uid="{00000000-0004-0000-0100-000035000000}"/>
    <hyperlink ref="F657" r:id="rId55" xr:uid="{00000000-0004-0000-0100-000036000000}"/>
    <hyperlink ref="F659" r:id="rId56" xr:uid="{00000000-0004-0000-0100-000037000000}"/>
    <hyperlink ref="F664" r:id="rId57" xr:uid="{00000000-0004-0000-0100-000038000000}"/>
    <hyperlink ref="F673" r:id="rId58" xr:uid="{00000000-0004-0000-0100-000039000000}"/>
    <hyperlink ref="F679" r:id="rId59" xr:uid="{00000000-0004-0000-0100-00003A000000}"/>
    <hyperlink ref="F690" r:id="rId60" xr:uid="{00000000-0004-0000-0100-00003B000000}"/>
    <hyperlink ref="F697" r:id="rId61" xr:uid="{00000000-0004-0000-0100-00003C000000}"/>
    <hyperlink ref="F699" r:id="rId62" xr:uid="{00000000-0004-0000-0100-00003D000000}"/>
    <hyperlink ref="F704" r:id="rId63" xr:uid="{00000000-0004-0000-0100-00003E000000}"/>
    <hyperlink ref="F865" r:id="rId64" xr:uid="{00000000-0004-0000-0100-00003F000000}"/>
    <hyperlink ref="F871" r:id="rId65" xr:uid="{00000000-0004-0000-0100-000040000000}"/>
    <hyperlink ref="F1023" r:id="rId66" xr:uid="{00000000-0004-0000-0100-000041000000}"/>
    <hyperlink ref="F1113" r:id="rId67" xr:uid="{00000000-0004-0000-0100-000042000000}"/>
    <hyperlink ref="F1118" r:id="rId68" xr:uid="{00000000-0004-0000-0100-000043000000}"/>
    <hyperlink ref="F1123" r:id="rId69" xr:uid="{00000000-0004-0000-0100-000044000000}"/>
    <hyperlink ref="F1125" r:id="rId70" xr:uid="{00000000-0004-0000-0100-000045000000}"/>
    <hyperlink ref="F1127" r:id="rId71" xr:uid="{00000000-0004-0000-0100-000046000000}"/>
    <hyperlink ref="F1132" r:id="rId72" xr:uid="{00000000-0004-0000-0100-000047000000}"/>
    <hyperlink ref="F1134" r:id="rId73" xr:uid="{00000000-0004-0000-0100-000048000000}"/>
    <hyperlink ref="F1136" r:id="rId74" xr:uid="{00000000-0004-0000-0100-000049000000}"/>
    <hyperlink ref="F1138" r:id="rId75" xr:uid="{00000000-0004-0000-0100-00004A000000}"/>
    <hyperlink ref="F1140" r:id="rId76" xr:uid="{00000000-0004-0000-0100-00004B000000}"/>
    <hyperlink ref="F1144" r:id="rId77" xr:uid="{00000000-0004-0000-0100-00004C000000}"/>
    <hyperlink ref="F1147" r:id="rId78" xr:uid="{00000000-0004-0000-0100-00004D000000}"/>
    <hyperlink ref="F1153" r:id="rId79" xr:uid="{00000000-0004-0000-0100-00004E000000}"/>
    <hyperlink ref="F1160" r:id="rId80" xr:uid="{00000000-0004-0000-0100-00004F000000}"/>
    <hyperlink ref="F1166" r:id="rId81" xr:uid="{00000000-0004-0000-0100-000050000000}"/>
    <hyperlink ref="F1180" r:id="rId82" xr:uid="{00000000-0004-0000-0100-000051000000}"/>
    <hyperlink ref="F1183" r:id="rId83" xr:uid="{00000000-0004-0000-0100-000052000000}"/>
    <hyperlink ref="F1190" r:id="rId84" xr:uid="{00000000-0004-0000-0100-000053000000}"/>
    <hyperlink ref="F1193" r:id="rId85" xr:uid="{00000000-0004-0000-0100-000054000000}"/>
    <hyperlink ref="F1207" r:id="rId86" xr:uid="{00000000-0004-0000-0100-000055000000}"/>
    <hyperlink ref="F1216" r:id="rId87" xr:uid="{00000000-0004-0000-0100-000056000000}"/>
    <hyperlink ref="F1229" r:id="rId88" xr:uid="{00000000-0004-0000-0100-000057000000}"/>
    <hyperlink ref="F1237" r:id="rId89" xr:uid="{00000000-0004-0000-0100-000058000000}"/>
    <hyperlink ref="F1248" r:id="rId90" xr:uid="{00000000-0004-0000-0100-000059000000}"/>
    <hyperlink ref="F1256" r:id="rId91" xr:uid="{00000000-0004-0000-0100-00005A000000}"/>
    <hyperlink ref="F1262" r:id="rId92" xr:uid="{00000000-0004-0000-0100-00005B000000}"/>
    <hyperlink ref="F1264" r:id="rId93" xr:uid="{00000000-0004-0000-0100-00005C000000}"/>
    <hyperlink ref="F1269" r:id="rId94" xr:uid="{00000000-0004-0000-0100-00005D000000}"/>
    <hyperlink ref="F1282" r:id="rId95" xr:uid="{00000000-0004-0000-0100-00005E000000}"/>
    <hyperlink ref="F1290" r:id="rId96" xr:uid="{00000000-0004-0000-0100-00005F000000}"/>
    <hyperlink ref="F1293" r:id="rId97" xr:uid="{00000000-0004-0000-0100-000060000000}"/>
    <hyperlink ref="F1298" r:id="rId98" xr:uid="{00000000-0004-0000-0100-000061000000}"/>
    <hyperlink ref="F1304" r:id="rId99" xr:uid="{00000000-0004-0000-0100-000062000000}"/>
    <hyperlink ref="F1311" r:id="rId100" xr:uid="{00000000-0004-0000-0100-000063000000}"/>
    <hyperlink ref="F1314" r:id="rId101" xr:uid="{00000000-0004-0000-0100-000064000000}"/>
    <hyperlink ref="F1317" r:id="rId102" xr:uid="{00000000-0004-0000-0100-000065000000}"/>
    <hyperlink ref="F1322" r:id="rId103" xr:uid="{00000000-0004-0000-0100-000066000000}"/>
    <hyperlink ref="F1326" r:id="rId104" xr:uid="{00000000-0004-0000-0100-000067000000}"/>
    <hyperlink ref="F1330" r:id="rId105" xr:uid="{00000000-0004-0000-0100-000068000000}"/>
    <hyperlink ref="F1337" r:id="rId106" xr:uid="{00000000-0004-0000-0100-000069000000}"/>
    <hyperlink ref="F1356" r:id="rId107" xr:uid="{00000000-0004-0000-0100-00006A000000}"/>
    <hyperlink ref="F1361" r:id="rId108" xr:uid="{00000000-0004-0000-0100-00006B000000}"/>
    <hyperlink ref="F1385" r:id="rId109" xr:uid="{00000000-0004-0000-0100-00006C000000}"/>
    <hyperlink ref="F1389" r:id="rId110" xr:uid="{00000000-0004-0000-0100-00006D000000}"/>
    <hyperlink ref="F1402" r:id="rId111" xr:uid="{00000000-0004-0000-0100-00006E000000}"/>
    <hyperlink ref="F1404" r:id="rId112" xr:uid="{00000000-0004-0000-0100-00006F000000}"/>
    <hyperlink ref="F1406" r:id="rId113" xr:uid="{00000000-0004-0000-0100-000070000000}"/>
    <hyperlink ref="F1423" r:id="rId114" xr:uid="{00000000-0004-0000-0100-000071000000}"/>
    <hyperlink ref="F1428" r:id="rId115" xr:uid="{00000000-0004-0000-0100-000072000000}"/>
    <hyperlink ref="F1435" r:id="rId116" xr:uid="{00000000-0004-0000-0100-000073000000}"/>
    <hyperlink ref="F1437" r:id="rId117" xr:uid="{00000000-0004-0000-0100-000074000000}"/>
    <hyperlink ref="F1442" r:id="rId118" xr:uid="{00000000-0004-0000-0100-000075000000}"/>
    <hyperlink ref="F1444" r:id="rId119" xr:uid="{00000000-0004-0000-0100-000076000000}"/>
    <hyperlink ref="F1449" r:id="rId120" xr:uid="{00000000-0004-0000-0100-000077000000}"/>
    <hyperlink ref="F1456" r:id="rId121" xr:uid="{00000000-0004-0000-0100-000078000000}"/>
    <hyperlink ref="F1461" r:id="rId122" xr:uid="{00000000-0004-0000-0100-000079000000}"/>
    <hyperlink ref="F1466" r:id="rId123" xr:uid="{00000000-0004-0000-0100-00007A000000}"/>
    <hyperlink ref="F1470" r:id="rId124" xr:uid="{00000000-0004-0000-0100-00007B000000}"/>
    <hyperlink ref="F1472" r:id="rId125" xr:uid="{00000000-0004-0000-0100-00007C000000}"/>
    <hyperlink ref="F1477" r:id="rId126" xr:uid="{00000000-0004-0000-0100-00007D000000}"/>
    <hyperlink ref="F1480" r:id="rId127" xr:uid="{00000000-0004-0000-0100-00007E000000}"/>
    <hyperlink ref="F1489" r:id="rId128" xr:uid="{00000000-0004-0000-0100-00007F000000}"/>
    <hyperlink ref="F1506" r:id="rId129" xr:uid="{00000000-0004-0000-0100-000080000000}"/>
    <hyperlink ref="F1513" r:id="rId130" xr:uid="{00000000-0004-0000-0100-000081000000}"/>
    <hyperlink ref="F1517" r:id="rId131" xr:uid="{00000000-0004-0000-0100-000082000000}"/>
    <hyperlink ref="F1520" r:id="rId132" xr:uid="{00000000-0004-0000-0100-000083000000}"/>
    <hyperlink ref="F1525" r:id="rId133" xr:uid="{00000000-0004-0000-0100-000084000000}"/>
    <hyperlink ref="F1528" r:id="rId134" xr:uid="{00000000-0004-0000-0100-000085000000}"/>
    <hyperlink ref="F1531" r:id="rId135" xr:uid="{00000000-0004-0000-0100-000086000000}"/>
    <hyperlink ref="F1538" r:id="rId136" xr:uid="{00000000-0004-0000-0100-000087000000}"/>
    <hyperlink ref="F1541" r:id="rId137" xr:uid="{00000000-0004-0000-0100-000088000000}"/>
    <hyperlink ref="F1546" r:id="rId138" xr:uid="{00000000-0004-0000-0100-000089000000}"/>
    <hyperlink ref="F1550" r:id="rId139" xr:uid="{00000000-0004-0000-0100-00008A000000}"/>
    <hyperlink ref="F1554" r:id="rId140" xr:uid="{00000000-0004-0000-0100-00008B000000}"/>
    <hyperlink ref="F1558" r:id="rId141" xr:uid="{00000000-0004-0000-0100-00008C000000}"/>
    <hyperlink ref="F1562" r:id="rId142" xr:uid="{00000000-0004-0000-0100-00008D000000}"/>
    <hyperlink ref="F1566" r:id="rId143" xr:uid="{00000000-0004-0000-0100-00008E000000}"/>
    <hyperlink ref="F1569" r:id="rId144" xr:uid="{00000000-0004-0000-0100-00008F000000}"/>
    <hyperlink ref="F1580" r:id="rId145" xr:uid="{00000000-0004-0000-0100-000090000000}"/>
    <hyperlink ref="F1595" r:id="rId146" xr:uid="{00000000-0004-0000-0100-000091000000}"/>
    <hyperlink ref="F1605" r:id="rId147" xr:uid="{00000000-0004-0000-0100-000092000000}"/>
    <hyperlink ref="F1609" r:id="rId148" xr:uid="{00000000-0004-0000-0100-000093000000}"/>
    <hyperlink ref="F1613" r:id="rId149" xr:uid="{00000000-0004-0000-0100-000094000000}"/>
    <hyperlink ref="F1619" r:id="rId150" xr:uid="{00000000-0004-0000-0100-000095000000}"/>
    <hyperlink ref="F1940" r:id="rId151" xr:uid="{00000000-0004-0000-0100-000096000000}"/>
    <hyperlink ref="F1947" r:id="rId152" xr:uid="{00000000-0004-0000-0100-000097000000}"/>
    <hyperlink ref="F1951" r:id="rId153" xr:uid="{00000000-0004-0000-0100-000098000000}"/>
    <hyperlink ref="F1955" r:id="rId154" xr:uid="{00000000-0004-0000-0100-000099000000}"/>
    <hyperlink ref="F2020" r:id="rId155" xr:uid="{00000000-0004-0000-0100-00009A000000}"/>
    <hyperlink ref="F2026" r:id="rId156" xr:uid="{00000000-0004-0000-0100-00009B000000}"/>
    <hyperlink ref="F2040" r:id="rId157" xr:uid="{00000000-0004-0000-0100-00009C000000}"/>
    <hyperlink ref="F2044" r:id="rId158" xr:uid="{00000000-0004-0000-0100-00009D000000}"/>
    <hyperlink ref="F2053" r:id="rId159" xr:uid="{00000000-0004-0000-0100-00009E000000}"/>
    <hyperlink ref="F2062" r:id="rId160" xr:uid="{00000000-0004-0000-0100-00009F000000}"/>
    <hyperlink ref="F2108" r:id="rId161" xr:uid="{00000000-0004-0000-0100-0000A0000000}"/>
    <hyperlink ref="F2121" r:id="rId162" xr:uid="{00000000-0004-0000-0100-0000A1000000}"/>
    <hyperlink ref="F2124" r:id="rId163" xr:uid="{00000000-0004-0000-0100-0000A2000000}"/>
    <hyperlink ref="F2130" r:id="rId164" xr:uid="{00000000-0004-0000-0100-0000A3000000}"/>
    <hyperlink ref="F2132" r:id="rId165" xr:uid="{00000000-0004-0000-0100-0000A4000000}"/>
    <hyperlink ref="F2134" r:id="rId166" xr:uid="{00000000-0004-0000-0100-0000A5000000}"/>
    <hyperlink ref="F2143" r:id="rId167" xr:uid="{00000000-0004-0000-0100-0000A6000000}"/>
    <hyperlink ref="F2147" r:id="rId168" xr:uid="{00000000-0004-0000-0100-0000A7000000}"/>
    <hyperlink ref="F2184" r:id="rId169" xr:uid="{00000000-0004-0000-0100-0000A8000000}"/>
    <hyperlink ref="F2186" r:id="rId170" xr:uid="{00000000-0004-0000-0100-0000A9000000}"/>
    <hyperlink ref="F2189" r:id="rId171" xr:uid="{00000000-0004-0000-0100-0000AA000000}"/>
    <hyperlink ref="F2211" r:id="rId172" xr:uid="{00000000-0004-0000-0100-0000AB000000}"/>
    <hyperlink ref="F2213" r:id="rId173" xr:uid="{00000000-0004-0000-0100-0000AC000000}"/>
    <hyperlink ref="F2216" r:id="rId174" xr:uid="{00000000-0004-0000-0100-0000AD000000}"/>
    <hyperlink ref="F2276" r:id="rId175" xr:uid="{00000000-0004-0000-0100-0000AE000000}"/>
    <hyperlink ref="F2304" r:id="rId176" xr:uid="{00000000-0004-0000-0100-0000AF000000}"/>
    <hyperlink ref="F2306" r:id="rId177" xr:uid="{00000000-0004-0000-0100-0000B0000000}"/>
    <hyperlink ref="F2308" r:id="rId178" xr:uid="{00000000-0004-0000-0100-0000B1000000}"/>
    <hyperlink ref="F2311" r:id="rId179" xr:uid="{00000000-0004-0000-0100-0000B2000000}"/>
    <hyperlink ref="F2320" r:id="rId180" xr:uid="{00000000-0004-0000-0100-0000B3000000}"/>
    <hyperlink ref="F2323" r:id="rId181" xr:uid="{00000000-0004-0000-0100-0000B4000000}"/>
    <hyperlink ref="F2331" r:id="rId182" xr:uid="{00000000-0004-0000-0100-0000B5000000}"/>
    <hyperlink ref="F2333" r:id="rId183" xr:uid="{00000000-0004-0000-0100-0000B6000000}"/>
    <hyperlink ref="F2335" r:id="rId184" xr:uid="{00000000-0004-0000-0100-0000B7000000}"/>
    <hyperlink ref="F2340" r:id="rId185" xr:uid="{00000000-0004-0000-0100-0000B8000000}"/>
    <hyperlink ref="F2346" r:id="rId186" xr:uid="{00000000-0004-0000-0100-0000B9000000}"/>
    <hyperlink ref="F2350" r:id="rId187" xr:uid="{00000000-0004-0000-0100-0000BA000000}"/>
    <hyperlink ref="F2505" r:id="rId188" xr:uid="{00000000-0004-0000-0100-0000BB000000}"/>
    <hyperlink ref="F2508" r:id="rId189" xr:uid="{00000000-0004-0000-0100-0000BC000000}"/>
    <hyperlink ref="F2511" r:id="rId190" xr:uid="{00000000-0004-0000-0100-0000BD000000}"/>
    <hyperlink ref="F2514" r:id="rId191" xr:uid="{00000000-0004-0000-0100-0000BE000000}"/>
    <hyperlink ref="F2523" r:id="rId192" xr:uid="{00000000-0004-0000-0100-0000BF000000}"/>
    <hyperlink ref="F2530" r:id="rId193" xr:uid="{00000000-0004-0000-0100-0000C0000000}"/>
    <hyperlink ref="F2539" r:id="rId194" xr:uid="{00000000-0004-0000-0100-0000C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1"/>
  <sheetViews>
    <sheetView showGridLines="0" topLeftCell="A155" zoomScaleNormal="100" workbookViewId="0">
      <selection activeCell="E135" sqref="E135"/>
    </sheetView>
  </sheetViews>
  <sheetFormatPr baseColWidth="10" defaultRowHeight="16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9" t="s">
        <v>96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37" t="str">
        <f>'Rekapitulace stavby'!K6</f>
        <v>Přístavba ,stavební úpravy a střešní nástavba ZŠ Slatinice</v>
      </c>
      <c r="F7" s="338"/>
      <c r="G7" s="338"/>
      <c r="H7" s="338"/>
      <c r="L7" s="22"/>
    </row>
    <row r="8" spans="2:46" ht="13">
      <c r="B8" s="22"/>
      <c r="D8" s="29" t="s">
        <v>108</v>
      </c>
      <c r="L8" s="22"/>
    </row>
    <row r="9" spans="2:46" ht="16.5" customHeight="1">
      <c r="B9" s="22"/>
      <c r="E9" s="337" t="s">
        <v>109</v>
      </c>
      <c r="F9" s="322"/>
      <c r="G9" s="322"/>
      <c r="H9" s="322"/>
      <c r="L9" s="22"/>
    </row>
    <row r="10" spans="2:46" ht="12" customHeight="1">
      <c r="B10" s="22"/>
      <c r="D10" s="29" t="s">
        <v>110</v>
      </c>
      <c r="L10" s="22"/>
    </row>
    <row r="11" spans="2:46" s="1" customFormat="1" ht="16.5" customHeight="1">
      <c r="B11" s="35"/>
      <c r="E11" s="301" t="s">
        <v>3123</v>
      </c>
      <c r="F11" s="339"/>
      <c r="G11" s="339"/>
      <c r="H11" s="339"/>
      <c r="L11" s="35"/>
    </row>
    <row r="12" spans="2:46" s="1" customFormat="1" ht="12" customHeight="1">
      <c r="B12" s="35"/>
      <c r="D12" s="29" t="s">
        <v>3124</v>
      </c>
      <c r="L12" s="35"/>
    </row>
    <row r="13" spans="2:46" s="1" customFormat="1" ht="16.5" customHeight="1">
      <c r="B13" s="35"/>
      <c r="E13" s="295" t="s">
        <v>3125</v>
      </c>
      <c r="F13" s="339"/>
      <c r="G13" s="339"/>
      <c r="H13" s="339"/>
      <c r="L13" s="35"/>
    </row>
    <row r="14" spans="2:46" s="1" customFormat="1" ht="11">
      <c r="B14" s="35"/>
      <c r="L14" s="35"/>
    </row>
    <row r="15" spans="2:46" s="1" customFormat="1" ht="12" customHeight="1">
      <c r="B15" s="35"/>
      <c r="D15" s="29" t="s">
        <v>18</v>
      </c>
      <c r="F15" s="27" t="s">
        <v>34</v>
      </c>
      <c r="I15" s="29" t="s">
        <v>20</v>
      </c>
      <c r="J15" s="27" t="s">
        <v>34</v>
      </c>
      <c r="L15" s="35"/>
    </row>
    <row r="16" spans="2:46" s="1" customFormat="1" ht="12" customHeight="1">
      <c r="B16" s="35"/>
      <c r="D16" s="29" t="s">
        <v>21</v>
      </c>
      <c r="F16" s="27" t="s">
        <v>41</v>
      </c>
      <c r="I16" s="29" t="s">
        <v>23</v>
      </c>
      <c r="J16" s="52" t="str">
        <f>'Rekapitulace stavby'!AN8</f>
        <v>29. 2. 2024</v>
      </c>
      <c r="L16" s="35"/>
    </row>
    <row r="17" spans="2:12" s="1" customFormat="1" ht="10.75" customHeight="1">
      <c r="B17" s="35"/>
      <c r="L17" s="35"/>
    </row>
    <row r="18" spans="2:12" s="1" customFormat="1" ht="12" customHeight="1">
      <c r="B18" s="35"/>
      <c r="D18" s="29" t="s">
        <v>29</v>
      </c>
      <c r="I18" s="29" t="s">
        <v>30</v>
      </c>
      <c r="J18" s="27" t="s">
        <v>31</v>
      </c>
      <c r="L18" s="35"/>
    </row>
    <row r="19" spans="2:12" s="1" customFormat="1" ht="18" customHeight="1">
      <c r="B19" s="35"/>
      <c r="E19" s="27" t="s">
        <v>32</v>
      </c>
      <c r="I19" s="29" t="s">
        <v>33</v>
      </c>
      <c r="J19" s="27" t="s">
        <v>34</v>
      </c>
      <c r="L19" s="35"/>
    </row>
    <row r="20" spans="2:12" s="1" customFormat="1" ht="7" customHeight="1">
      <c r="B20" s="35"/>
      <c r="L20" s="35"/>
    </row>
    <row r="21" spans="2:12" s="1" customFormat="1" ht="12" customHeight="1">
      <c r="B21" s="35"/>
      <c r="D21" s="29" t="s">
        <v>35</v>
      </c>
      <c r="I21" s="29" t="s">
        <v>30</v>
      </c>
      <c r="J21" s="30" t="str">
        <f>'Rekapitulace stavby'!AN13</f>
        <v>Vyplň údaj</v>
      </c>
      <c r="L21" s="35"/>
    </row>
    <row r="22" spans="2:12" s="1" customFormat="1" ht="18" customHeight="1">
      <c r="B22" s="35"/>
      <c r="E22" s="340" t="str">
        <f>'Rekapitulace stavby'!E14</f>
        <v>Vyplň údaj</v>
      </c>
      <c r="F22" s="321"/>
      <c r="G22" s="321"/>
      <c r="H22" s="321"/>
      <c r="I22" s="29" t="s">
        <v>33</v>
      </c>
      <c r="J22" s="30" t="str">
        <f>'Rekapitulace stavby'!AN14</f>
        <v>Vyplň údaj</v>
      </c>
      <c r="L22" s="35"/>
    </row>
    <row r="23" spans="2:12" s="1" customFormat="1" ht="7" customHeight="1">
      <c r="B23" s="35"/>
      <c r="L23" s="35"/>
    </row>
    <row r="24" spans="2:12" s="1" customFormat="1" ht="12" customHeight="1">
      <c r="B24" s="35"/>
      <c r="D24" s="29" t="s">
        <v>37</v>
      </c>
      <c r="I24" s="29" t="s">
        <v>30</v>
      </c>
      <c r="J24" s="27" t="s">
        <v>34</v>
      </c>
      <c r="L24" s="35"/>
    </row>
    <row r="25" spans="2:12" s="1" customFormat="1" ht="18" customHeight="1">
      <c r="B25" s="35"/>
      <c r="E25" s="27" t="s">
        <v>38</v>
      </c>
      <c r="I25" s="29" t="s">
        <v>33</v>
      </c>
      <c r="J25" s="27" t="s">
        <v>34</v>
      </c>
      <c r="L25" s="35"/>
    </row>
    <row r="26" spans="2:12" s="1" customFormat="1" ht="7" customHeight="1">
      <c r="B26" s="35"/>
      <c r="L26" s="35"/>
    </row>
    <row r="27" spans="2:12" s="1" customFormat="1" ht="12" customHeight="1">
      <c r="B27" s="35"/>
      <c r="D27" s="29" t="s">
        <v>40</v>
      </c>
      <c r="I27" s="29" t="s">
        <v>30</v>
      </c>
      <c r="J27" s="27" t="s">
        <v>34</v>
      </c>
      <c r="L27" s="35"/>
    </row>
    <row r="28" spans="2:12" s="1" customFormat="1" ht="18" customHeight="1">
      <c r="B28" s="35"/>
      <c r="E28" s="27" t="s">
        <v>41</v>
      </c>
      <c r="I28" s="29" t="s">
        <v>33</v>
      </c>
      <c r="J28" s="27" t="s">
        <v>34</v>
      </c>
      <c r="L28" s="35"/>
    </row>
    <row r="29" spans="2:12" s="1" customFormat="1" ht="7" customHeight="1">
      <c r="B29" s="35"/>
      <c r="L29" s="35"/>
    </row>
    <row r="30" spans="2:12" s="1" customFormat="1" ht="12" customHeight="1">
      <c r="B30" s="35"/>
      <c r="D30" s="29" t="s">
        <v>42</v>
      </c>
      <c r="L30" s="35"/>
    </row>
    <row r="31" spans="2:12" s="7" customFormat="1" ht="16.5" customHeight="1">
      <c r="B31" s="94"/>
      <c r="E31" s="326" t="s">
        <v>34</v>
      </c>
      <c r="F31" s="326"/>
      <c r="G31" s="326"/>
      <c r="H31" s="326"/>
      <c r="L31" s="94"/>
    </row>
    <row r="32" spans="2:12" s="1" customFormat="1" ht="7" customHeight="1">
      <c r="B32" s="35"/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25.5" customHeight="1">
      <c r="B34" s="35"/>
      <c r="D34" s="95" t="s">
        <v>44</v>
      </c>
      <c r="J34" s="66">
        <f>ROUND(J99, 2)</f>
        <v>0</v>
      </c>
      <c r="L34" s="35"/>
    </row>
    <row r="35" spans="2:12" s="1" customFormat="1" ht="7" customHeight="1">
      <c r="B35" s="35"/>
      <c r="D35" s="53"/>
      <c r="E35" s="53"/>
      <c r="F35" s="53"/>
      <c r="G35" s="53"/>
      <c r="H35" s="53"/>
      <c r="I35" s="53"/>
      <c r="J35" s="53"/>
      <c r="K35" s="53"/>
      <c r="L35" s="35"/>
    </row>
    <row r="36" spans="2:12" s="1" customFormat="1" ht="14.5" customHeight="1">
      <c r="B36" s="35"/>
      <c r="F36" s="38" t="s">
        <v>46</v>
      </c>
      <c r="I36" s="38" t="s">
        <v>45</v>
      </c>
      <c r="J36" s="38" t="s">
        <v>47</v>
      </c>
      <c r="L36" s="35"/>
    </row>
    <row r="37" spans="2:12" s="1" customFormat="1" ht="14.5" customHeight="1">
      <c r="B37" s="35"/>
      <c r="D37" s="55" t="s">
        <v>48</v>
      </c>
      <c r="E37" s="29" t="s">
        <v>49</v>
      </c>
      <c r="F37" s="86">
        <f>ROUND((SUM(BE99:BE170)),  2)</f>
        <v>0</v>
      </c>
      <c r="I37" s="96">
        <v>0.21</v>
      </c>
      <c r="J37" s="86">
        <f>ROUND(((SUM(BE99:BE170))*I37),  2)</f>
        <v>0</v>
      </c>
      <c r="L37" s="35"/>
    </row>
    <row r="38" spans="2:12" s="1" customFormat="1" ht="14.5" customHeight="1">
      <c r="B38" s="35"/>
      <c r="E38" s="29" t="s">
        <v>50</v>
      </c>
      <c r="F38" s="86">
        <f>ROUND((SUM(BF99:BF170)),  2)</f>
        <v>0</v>
      </c>
      <c r="I38" s="96">
        <v>0.12</v>
      </c>
      <c r="J38" s="86">
        <f>ROUND(((SUM(BF99:BF170))*I38),  2)</f>
        <v>0</v>
      </c>
      <c r="L38" s="35"/>
    </row>
    <row r="39" spans="2:12" s="1" customFormat="1" ht="14.5" hidden="1" customHeight="1">
      <c r="B39" s="35"/>
      <c r="E39" s="29" t="s">
        <v>51</v>
      </c>
      <c r="F39" s="86">
        <f>ROUND((SUM(BG99:BG170)),  2)</f>
        <v>0</v>
      </c>
      <c r="I39" s="96">
        <v>0.21</v>
      </c>
      <c r="J39" s="86">
        <f>0</f>
        <v>0</v>
      </c>
      <c r="L39" s="35"/>
    </row>
    <row r="40" spans="2:12" s="1" customFormat="1" ht="14.5" hidden="1" customHeight="1">
      <c r="B40" s="35"/>
      <c r="E40" s="29" t="s">
        <v>52</v>
      </c>
      <c r="F40" s="86">
        <f>ROUND((SUM(BH99:BH170)),  2)</f>
        <v>0</v>
      </c>
      <c r="I40" s="96">
        <v>0.12</v>
      </c>
      <c r="J40" s="86">
        <f>0</f>
        <v>0</v>
      </c>
      <c r="L40" s="35"/>
    </row>
    <row r="41" spans="2:12" s="1" customFormat="1" ht="14.5" hidden="1" customHeight="1">
      <c r="B41" s="35"/>
      <c r="E41" s="29" t="s">
        <v>53</v>
      </c>
      <c r="F41" s="86">
        <f>ROUND((SUM(BI99:BI170)),  2)</f>
        <v>0</v>
      </c>
      <c r="I41" s="96">
        <v>0</v>
      </c>
      <c r="J41" s="86">
        <f>0</f>
        <v>0</v>
      </c>
      <c r="L41" s="35"/>
    </row>
    <row r="42" spans="2:12" s="1" customFormat="1" ht="7" customHeight="1">
      <c r="B42" s="35"/>
      <c r="L42" s="35"/>
    </row>
    <row r="43" spans="2:12" s="1" customFormat="1" ht="25.5" customHeight="1">
      <c r="B43" s="35"/>
      <c r="C43" s="97"/>
      <c r="D43" s="98" t="s">
        <v>54</v>
      </c>
      <c r="E43" s="57"/>
      <c r="F43" s="57"/>
      <c r="G43" s="99" t="s">
        <v>55</v>
      </c>
      <c r="H43" s="100" t="s">
        <v>56</v>
      </c>
      <c r="I43" s="57"/>
      <c r="J43" s="101">
        <f>SUM(J34:J41)</f>
        <v>0</v>
      </c>
      <c r="K43" s="102"/>
      <c r="L43" s="35"/>
    </row>
    <row r="44" spans="2:12" s="1" customFormat="1" ht="14.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5"/>
    </row>
    <row r="48" spans="2:12" s="1" customFormat="1" ht="7" customHeight="1"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35"/>
    </row>
    <row r="49" spans="2:12" s="1" customFormat="1" ht="25" customHeight="1">
      <c r="B49" s="35"/>
      <c r="C49" s="23" t="s">
        <v>112</v>
      </c>
      <c r="L49" s="35"/>
    </row>
    <row r="50" spans="2:12" s="1" customFormat="1" ht="7" customHeight="1">
      <c r="B50" s="35"/>
      <c r="L50" s="35"/>
    </row>
    <row r="51" spans="2:12" s="1" customFormat="1" ht="12" customHeight="1">
      <c r="B51" s="35"/>
      <c r="C51" s="29" t="s">
        <v>16</v>
      </c>
      <c r="L51" s="35"/>
    </row>
    <row r="52" spans="2:12" s="1" customFormat="1" ht="16.5" customHeight="1">
      <c r="B52" s="35"/>
      <c r="E52" s="337" t="str">
        <f>E7</f>
        <v>Přístavba ,stavební úpravy a střešní nástavba ZŠ Slatinice</v>
      </c>
      <c r="F52" s="338"/>
      <c r="G52" s="338"/>
      <c r="H52" s="338"/>
      <c r="L52" s="35"/>
    </row>
    <row r="53" spans="2:12" ht="12" customHeight="1">
      <c r="B53" s="22"/>
      <c r="C53" s="29" t="s">
        <v>108</v>
      </c>
      <c r="L53" s="22"/>
    </row>
    <row r="54" spans="2:12" ht="16.5" customHeight="1">
      <c r="B54" s="22"/>
      <c r="E54" s="337" t="s">
        <v>109</v>
      </c>
      <c r="F54" s="322"/>
      <c r="G54" s="322"/>
      <c r="H54" s="322"/>
      <c r="L54" s="22"/>
    </row>
    <row r="55" spans="2:12" ht="12" customHeight="1">
      <c r="B55" s="22"/>
      <c r="C55" s="29" t="s">
        <v>110</v>
      </c>
      <c r="L55" s="22"/>
    </row>
    <row r="56" spans="2:12" s="1" customFormat="1" ht="16.5" customHeight="1">
      <c r="B56" s="35"/>
      <c r="E56" s="301" t="s">
        <v>3123</v>
      </c>
      <c r="F56" s="339"/>
      <c r="G56" s="339"/>
      <c r="H56" s="339"/>
      <c r="L56" s="35"/>
    </row>
    <row r="57" spans="2:12" s="1" customFormat="1" ht="12" customHeight="1">
      <c r="B57" s="35"/>
      <c r="C57" s="29" t="s">
        <v>3124</v>
      </c>
      <c r="L57" s="35"/>
    </row>
    <row r="58" spans="2:12" s="1" customFormat="1" ht="16.5" customHeight="1">
      <c r="B58" s="35"/>
      <c r="E58" s="295" t="str">
        <f>E13</f>
        <v>1 - D.1.4.1  VYTÁPĚNÍ</v>
      </c>
      <c r="F58" s="339"/>
      <c r="G58" s="339"/>
      <c r="H58" s="339"/>
      <c r="L58" s="35"/>
    </row>
    <row r="59" spans="2:12" s="1" customFormat="1" ht="7" customHeight="1">
      <c r="B59" s="35"/>
      <c r="L59" s="35"/>
    </row>
    <row r="60" spans="2:12" s="1" customFormat="1" ht="12" customHeight="1">
      <c r="B60" s="35"/>
      <c r="C60" s="29" t="s">
        <v>21</v>
      </c>
      <c r="F60" s="27" t="str">
        <f>F16</f>
        <v xml:space="preserve"> </v>
      </c>
      <c r="I60" s="29" t="s">
        <v>23</v>
      </c>
      <c r="J60" s="52" t="str">
        <f>IF(J16="","",J16)</f>
        <v>29. 2. 2024</v>
      </c>
      <c r="L60" s="35"/>
    </row>
    <row r="61" spans="2:12" s="1" customFormat="1" ht="7" customHeight="1">
      <c r="B61" s="35"/>
      <c r="L61" s="35"/>
    </row>
    <row r="62" spans="2:12" s="1" customFormat="1" ht="40" customHeight="1">
      <c r="B62" s="35"/>
      <c r="C62" s="29" t="s">
        <v>29</v>
      </c>
      <c r="F62" s="27" t="str">
        <f>E19</f>
        <v>Obec Slatinice č.p.50</v>
      </c>
      <c r="I62" s="29" t="s">
        <v>37</v>
      </c>
      <c r="J62" s="33" t="str">
        <f>E25</f>
        <v>MgA,Ing arch. L. Blažek ,Ing arch H. Zatloukalová</v>
      </c>
      <c r="L62" s="35"/>
    </row>
    <row r="63" spans="2:12" s="1" customFormat="1" ht="15.25" customHeight="1">
      <c r="B63" s="35"/>
      <c r="C63" s="29" t="s">
        <v>35</v>
      </c>
      <c r="F63" s="27" t="str">
        <f>IF(E22="","",E22)</f>
        <v>Vyplň údaj</v>
      </c>
      <c r="I63" s="29" t="s">
        <v>40</v>
      </c>
      <c r="J63" s="33" t="str">
        <f>E28</f>
        <v xml:space="preserve"> </v>
      </c>
      <c r="L63" s="35"/>
    </row>
    <row r="64" spans="2:12" s="1" customFormat="1" ht="10.25" customHeight="1">
      <c r="B64" s="35"/>
      <c r="L64" s="35"/>
    </row>
    <row r="65" spans="2:47" s="1" customFormat="1" ht="29.25" customHeight="1">
      <c r="B65" s="35"/>
      <c r="C65" s="103" t="s">
        <v>113</v>
      </c>
      <c r="D65" s="97"/>
      <c r="E65" s="97"/>
      <c r="F65" s="97"/>
      <c r="G65" s="97"/>
      <c r="H65" s="97"/>
      <c r="I65" s="97"/>
      <c r="J65" s="104" t="s">
        <v>114</v>
      </c>
      <c r="K65" s="97"/>
      <c r="L65" s="35"/>
    </row>
    <row r="66" spans="2:47" s="1" customFormat="1" ht="10.25" customHeight="1">
      <c r="B66" s="35"/>
      <c r="L66" s="35"/>
    </row>
    <row r="67" spans="2:47" s="1" customFormat="1" ht="22.75" customHeight="1">
      <c r="B67" s="35"/>
      <c r="C67" s="105" t="s">
        <v>76</v>
      </c>
      <c r="J67" s="66">
        <f>J99</f>
        <v>0</v>
      </c>
      <c r="L67" s="35"/>
      <c r="AU67" s="19" t="s">
        <v>115</v>
      </c>
    </row>
    <row r="68" spans="2:47" s="8" customFormat="1" ht="25" customHeight="1">
      <c r="B68" s="106"/>
      <c r="D68" s="107" t="s">
        <v>132</v>
      </c>
      <c r="E68" s="108"/>
      <c r="F68" s="108"/>
      <c r="G68" s="108"/>
      <c r="H68" s="108"/>
      <c r="I68" s="108"/>
      <c r="J68" s="109">
        <f>J100</f>
        <v>0</v>
      </c>
      <c r="L68" s="106"/>
    </row>
    <row r="69" spans="2:47" s="9" customFormat="1" ht="20" customHeight="1">
      <c r="B69" s="110"/>
      <c r="D69" s="111" t="s">
        <v>135</v>
      </c>
      <c r="E69" s="112"/>
      <c r="F69" s="112"/>
      <c r="G69" s="112"/>
      <c r="H69" s="112"/>
      <c r="I69" s="112"/>
      <c r="J69" s="113">
        <f>J101</f>
        <v>0</v>
      </c>
      <c r="L69" s="110"/>
    </row>
    <row r="70" spans="2:47" s="9" customFormat="1" ht="20" customHeight="1">
      <c r="B70" s="110"/>
      <c r="D70" s="111" t="s">
        <v>3126</v>
      </c>
      <c r="E70" s="112"/>
      <c r="F70" s="112"/>
      <c r="G70" s="112"/>
      <c r="H70" s="112"/>
      <c r="I70" s="112"/>
      <c r="J70" s="113">
        <f>J109</f>
        <v>0</v>
      </c>
      <c r="L70" s="110"/>
    </row>
    <row r="71" spans="2:47" s="9" customFormat="1" ht="20" customHeight="1">
      <c r="B71" s="110"/>
      <c r="D71" s="111" t="s">
        <v>3127</v>
      </c>
      <c r="E71" s="112"/>
      <c r="F71" s="112"/>
      <c r="G71" s="112"/>
      <c r="H71" s="112"/>
      <c r="I71" s="112"/>
      <c r="J71" s="113">
        <f>J113</f>
        <v>0</v>
      </c>
      <c r="L71" s="110"/>
    </row>
    <row r="72" spans="2:47" s="9" customFormat="1" ht="20" customHeight="1">
      <c r="B72" s="110"/>
      <c r="D72" s="111" t="s">
        <v>3128</v>
      </c>
      <c r="E72" s="112"/>
      <c r="F72" s="112"/>
      <c r="G72" s="112"/>
      <c r="H72" s="112"/>
      <c r="I72" s="112"/>
      <c r="J72" s="113">
        <f>J126</f>
        <v>0</v>
      </c>
      <c r="L72" s="110"/>
    </row>
    <row r="73" spans="2:47" s="9" customFormat="1" ht="20" customHeight="1">
      <c r="B73" s="110"/>
      <c r="D73" s="111" t="s">
        <v>3129</v>
      </c>
      <c r="E73" s="112"/>
      <c r="F73" s="112"/>
      <c r="G73" s="112"/>
      <c r="H73" s="112"/>
      <c r="I73" s="112"/>
      <c r="J73" s="113">
        <f>J141</f>
        <v>0</v>
      </c>
      <c r="L73" s="110"/>
    </row>
    <row r="74" spans="2:47" s="9" customFormat="1" ht="20" customHeight="1">
      <c r="B74" s="110"/>
      <c r="D74" s="111" t="s">
        <v>149</v>
      </c>
      <c r="E74" s="112"/>
      <c r="F74" s="112"/>
      <c r="G74" s="112"/>
      <c r="H74" s="112"/>
      <c r="I74" s="112"/>
      <c r="J74" s="113">
        <f>J161</f>
        <v>0</v>
      </c>
      <c r="L74" s="110"/>
    </row>
    <row r="75" spans="2:47" s="8" customFormat="1" ht="25" customHeight="1">
      <c r="B75" s="106"/>
      <c r="D75" s="107" t="s">
        <v>3130</v>
      </c>
      <c r="E75" s="108"/>
      <c r="F75" s="108"/>
      <c r="G75" s="108"/>
      <c r="H75" s="108"/>
      <c r="I75" s="108"/>
      <c r="J75" s="109">
        <f>J164</f>
        <v>0</v>
      </c>
      <c r="L75" s="106"/>
    </row>
    <row r="76" spans="2:47" s="1" customFormat="1" ht="21.75" customHeight="1">
      <c r="B76" s="35"/>
      <c r="L76" s="35"/>
    </row>
    <row r="77" spans="2:47" s="1" customFormat="1" ht="7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5"/>
    </row>
    <row r="81" spans="2:12" s="1" customFormat="1" ht="7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5"/>
    </row>
    <row r="82" spans="2:12" s="1" customFormat="1" ht="25" customHeight="1">
      <c r="B82" s="35"/>
      <c r="C82" s="23" t="s">
        <v>154</v>
      </c>
      <c r="L82" s="35"/>
    </row>
    <row r="83" spans="2:12" s="1" customFormat="1" ht="7" customHeight="1">
      <c r="B83" s="35"/>
      <c r="L83" s="35"/>
    </row>
    <row r="84" spans="2:12" s="1" customFormat="1" ht="12" customHeight="1">
      <c r="B84" s="35"/>
      <c r="C84" s="29" t="s">
        <v>16</v>
      </c>
      <c r="L84" s="35"/>
    </row>
    <row r="85" spans="2:12" s="1" customFormat="1" ht="16.5" customHeight="1">
      <c r="B85" s="35"/>
      <c r="E85" s="337" t="str">
        <f>E7</f>
        <v>Přístavba ,stavební úpravy a střešní nástavba ZŠ Slatinice</v>
      </c>
      <c r="F85" s="338"/>
      <c r="G85" s="338"/>
      <c r="H85" s="338"/>
      <c r="L85" s="35"/>
    </row>
    <row r="86" spans="2:12" ht="12" customHeight="1">
      <c r="B86" s="22"/>
      <c r="C86" s="29" t="s">
        <v>108</v>
      </c>
      <c r="L86" s="22"/>
    </row>
    <row r="87" spans="2:12" ht="16.5" customHeight="1">
      <c r="B87" s="22"/>
      <c r="E87" s="337" t="s">
        <v>109</v>
      </c>
      <c r="F87" s="322"/>
      <c r="G87" s="322"/>
      <c r="H87" s="322"/>
      <c r="L87" s="22"/>
    </row>
    <row r="88" spans="2:12" ht="12" customHeight="1">
      <c r="B88" s="22"/>
      <c r="C88" s="29" t="s">
        <v>110</v>
      </c>
      <c r="L88" s="22"/>
    </row>
    <row r="89" spans="2:12" s="1" customFormat="1" ht="16.5" customHeight="1">
      <c r="B89" s="35"/>
      <c r="E89" s="301" t="s">
        <v>3123</v>
      </c>
      <c r="F89" s="339"/>
      <c r="G89" s="339"/>
      <c r="H89" s="339"/>
      <c r="L89" s="35"/>
    </row>
    <row r="90" spans="2:12" s="1" customFormat="1" ht="12" customHeight="1">
      <c r="B90" s="35"/>
      <c r="C90" s="29" t="s">
        <v>3124</v>
      </c>
      <c r="L90" s="35"/>
    </row>
    <row r="91" spans="2:12" s="1" customFormat="1" ht="16.5" customHeight="1">
      <c r="B91" s="35"/>
      <c r="E91" s="295" t="str">
        <f>E13</f>
        <v>1 - D.1.4.1  VYTÁPĚNÍ</v>
      </c>
      <c r="F91" s="339"/>
      <c r="G91" s="339"/>
      <c r="H91" s="339"/>
      <c r="L91" s="35"/>
    </row>
    <row r="92" spans="2:12" s="1" customFormat="1" ht="7" customHeight="1">
      <c r="B92" s="35"/>
      <c r="L92" s="35"/>
    </row>
    <row r="93" spans="2:12" s="1" customFormat="1" ht="12" customHeight="1">
      <c r="B93" s="35"/>
      <c r="C93" s="29" t="s">
        <v>21</v>
      </c>
      <c r="F93" s="27" t="str">
        <f>F16</f>
        <v xml:space="preserve"> </v>
      </c>
      <c r="I93" s="29" t="s">
        <v>23</v>
      </c>
      <c r="J93" s="52" t="str">
        <f>IF(J16="","",J16)</f>
        <v>29. 2. 2024</v>
      </c>
      <c r="L93" s="35"/>
    </row>
    <row r="94" spans="2:12" s="1" customFormat="1" ht="7" customHeight="1">
      <c r="B94" s="35"/>
      <c r="L94" s="35"/>
    </row>
    <row r="95" spans="2:12" s="1" customFormat="1" ht="40" customHeight="1">
      <c r="B95" s="35"/>
      <c r="C95" s="29" t="s">
        <v>29</v>
      </c>
      <c r="F95" s="27" t="str">
        <f>E19</f>
        <v>Obec Slatinice č.p.50</v>
      </c>
      <c r="I95" s="29" t="s">
        <v>37</v>
      </c>
      <c r="J95" s="33" t="str">
        <f>E25</f>
        <v>MgA,Ing arch. L. Blažek ,Ing arch H. Zatloukalová</v>
      </c>
      <c r="L95" s="35"/>
    </row>
    <row r="96" spans="2:12" s="1" customFormat="1" ht="15.25" customHeight="1">
      <c r="B96" s="35"/>
      <c r="C96" s="29" t="s">
        <v>35</v>
      </c>
      <c r="F96" s="27" t="str">
        <f>IF(E22="","",E22)</f>
        <v>Vyplň údaj</v>
      </c>
      <c r="I96" s="29" t="s">
        <v>40</v>
      </c>
      <c r="J96" s="33" t="str">
        <f>E28</f>
        <v xml:space="preserve"> </v>
      </c>
      <c r="L96" s="35"/>
    </row>
    <row r="97" spans="2:65" s="1" customFormat="1" ht="10.25" customHeight="1">
      <c r="B97" s="35"/>
      <c r="L97" s="35"/>
    </row>
    <row r="98" spans="2:65" s="10" customFormat="1" ht="29.25" customHeight="1">
      <c r="B98" s="114"/>
      <c r="C98" s="115" t="s">
        <v>155</v>
      </c>
      <c r="D98" s="116" t="s">
        <v>63</v>
      </c>
      <c r="E98" s="116" t="s">
        <v>59</v>
      </c>
      <c r="F98" s="116" t="s">
        <v>60</v>
      </c>
      <c r="G98" s="116" t="s">
        <v>156</v>
      </c>
      <c r="H98" s="116" t="s">
        <v>157</v>
      </c>
      <c r="I98" s="116" t="s">
        <v>158</v>
      </c>
      <c r="J98" s="116" t="s">
        <v>114</v>
      </c>
      <c r="K98" s="117" t="s">
        <v>159</v>
      </c>
      <c r="L98" s="114"/>
      <c r="M98" s="59" t="s">
        <v>34</v>
      </c>
      <c r="N98" s="60" t="s">
        <v>48</v>
      </c>
      <c r="O98" s="60" t="s">
        <v>160</v>
      </c>
      <c r="P98" s="60" t="s">
        <v>161</v>
      </c>
      <c r="Q98" s="60" t="s">
        <v>162</v>
      </c>
      <c r="R98" s="60" t="s">
        <v>163</v>
      </c>
      <c r="S98" s="60" t="s">
        <v>164</v>
      </c>
      <c r="T98" s="61" t="s">
        <v>165</v>
      </c>
    </row>
    <row r="99" spans="2:65" s="1" customFormat="1" ht="22.75" customHeight="1">
      <c r="B99" s="35"/>
      <c r="C99" s="64" t="s">
        <v>166</v>
      </c>
      <c r="J99" s="118">
        <f>BK99</f>
        <v>0</v>
      </c>
      <c r="L99" s="35"/>
      <c r="M99" s="62"/>
      <c r="N99" s="53"/>
      <c r="O99" s="53"/>
      <c r="P99" s="119">
        <f>P100+P164</f>
        <v>0</v>
      </c>
      <c r="Q99" s="53"/>
      <c r="R99" s="119">
        <f>R100+R164</f>
        <v>0.15419000000000002</v>
      </c>
      <c r="S99" s="53"/>
      <c r="T99" s="120">
        <f>T100+T164</f>
        <v>0</v>
      </c>
      <c r="AT99" s="19" t="s">
        <v>77</v>
      </c>
      <c r="AU99" s="19" t="s">
        <v>115</v>
      </c>
      <c r="BK99" s="121">
        <f>BK100+BK164</f>
        <v>0</v>
      </c>
    </row>
    <row r="100" spans="2:65" s="11" customFormat="1" ht="26" customHeight="1">
      <c r="B100" s="122"/>
      <c r="D100" s="123" t="s">
        <v>77</v>
      </c>
      <c r="E100" s="124" t="s">
        <v>1403</v>
      </c>
      <c r="F100" s="124" t="s">
        <v>1404</v>
      </c>
      <c r="I100" s="125"/>
      <c r="J100" s="126">
        <f>BK100</f>
        <v>0</v>
      </c>
      <c r="L100" s="122"/>
      <c r="M100" s="127"/>
      <c r="P100" s="128">
        <f>P101+P109+P113+P126+P141+P161</f>
        <v>0</v>
      </c>
      <c r="R100" s="128">
        <f>R101+R109+R113+R126+R141+R161</f>
        <v>0.15419000000000002</v>
      </c>
      <c r="T100" s="129">
        <f>T101+T109+T113+T126+T141+T161</f>
        <v>0</v>
      </c>
      <c r="AR100" s="123" t="s">
        <v>89</v>
      </c>
      <c r="AT100" s="130" t="s">
        <v>77</v>
      </c>
      <c r="AU100" s="130" t="s">
        <v>78</v>
      </c>
      <c r="AY100" s="123" t="s">
        <v>169</v>
      </c>
      <c r="BK100" s="131">
        <f>BK101+BK109+BK113+BK126+BK141+BK161</f>
        <v>0</v>
      </c>
    </row>
    <row r="101" spans="2:65" s="11" customFormat="1" ht="22.75" customHeight="1">
      <c r="B101" s="122"/>
      <c r="D101" s="123" t="s">
        <v>77</v>
      </c>
      <c r="E101" s="132" t="s">
        <v>1472</v>
      </c>
      <c r="F101" s="132" t="s">
        <v>1473</v>
      </c>
      <c r="I101" s="125"/>
      <c r="J101" s="133">
        <f>BK101</f>
        <v>0</v>
      </c>
      <c r="L101" s="122"/>
      <c r="M101" s="127"/>
      <c r="P101" s="128">
        <f>SUM(P102:P108)</f>
        <v>0</v>
      </c>
      <c r="R101" s="128">
        <f>SUM(R102:R108)</f>
        <v>6.0800000000000003E-3</v>
      </c>
      <c r="T101" s="129">
        <f>SUM(T102:T108)</f>
        <v>0</v>
      </c>
      <c r="AR101" s="123" t="s">
        <v>89</v>
      </c>
      <c r="AT101" s="130" t="s">
        <v>77</v>
      </c>
      <c r="AU101" s="130" t="s">
        <v>83</v>
      </c>
      <c r="AY101" s="123" t="s">
        <v>169</v>
      </c>
      <c r="BK101" s="131">
        <f>SUM(BK102:BK108)</f>
        <v>0</v>
      </c>
    </row>
    <row r="102" spans="2:65" s="1" customFormat="1" ht="49" customHeight="1">
      <c r="B102" s="35"/>
      <c r="C102" s="134" t="s">
        <v>83</v>
      </c>
      <c r="D102" s="134" t="s">
        <v>172</v>
      </c>
      <c r="E102" s="135" t="s">
        <v>3131</v>
      </c>
      <c r="F102" s="136" t="s">
        <v>3132</v>
      </c>
      <c r="G102" s="137" t="s">
        <v>434</v>
      </c>
      <c r="H102" s="138">
        <v>8</v>
      </c>
      <c r="I102" s="139"/>
      <c r="J102" s="140">
        <f t="shared" ref="J102:J108" si="0">ROUND(I102*H102,2)</f>
        <v>0</v>
      </c>
      <c r="K102" s="136" t="s">
        <v>34</v>
      </c>
      <c r="L102" s="35"/>
      <c r="M102" s="141" t="s">
        <v>34</v>
      </c>
      <c r="N102" s="142" t="s">
        <v>49</v>
      </c>
      <c r="P102" s="143">
        <f t="shared" ref="P102:P108" si="1">O102*H102</f>
        <v>0</v>
      </c>
      <c r="Q102" s="143">
        <v>0</v>
      </c>
      <c r="R102" s="143">
        <f t="shared" ref="R102:R108" si="2">Q102*H102</f>
        <v>0</v>
      </c>
      <c r="S102" s="143">
        <v>0</v>
      </c>
      <c r="T102" s="144">
        <f t="shared" ref="T102:T108" si="3">S102*H102</f>
        <v>0</v>
      </c>
      <c r="AR102" s="145" t="s">
        <v>270</v>
      </c>
      <c r="AT102" s="145" t="s">
        <v>172</v>
      </c>
      <c r="AU102" s="145" t="s">
        <v>89</v>
      </c>
      <c r="AY102" s="19" t="s">
        <v>169</v>
      </c>
      <c r="BE102" s="146">
        <f t="shared" ref="BE102:BE108" si="4">IF(N102="základní",J102,0)</f>
        <v>0</v>
      </c>
      <c r="BF102" s="146">
        <f t="shared" ref="BF102:BF108" si="5">IF(N102="snížená",J102,0)</f>
        <v>0</v>
      </c>
      <c r="BG102" s="146">
        <f t="shared" ref="BG102:BG108" si="6">IF(N102="zákl. přenesená",J102,0)</f>
        <v>0</v>
      </c>
      <c r="BH102" s="146">
        <f t="shared" ref="BH102:BH108" si="7">IF(N102="sníž. přenesená",J102,0)</f>
        <v>0</v>
      </c>
      <c r="BI102" s="146">
        <f t="shared" ref="BI102:BI108" si="8">IF(N102="nulová",J102,0)</f>
        <v>0</v>
      </c>
      <c r="BJ102" s="19" t="s">
        <v>83</v>
      </c>
      <c r="BK102" s="146">
        <f t="shared" ref="BK102:BK108" si="9">ROUND(I102*H102,2)</f>
        <v>0</v>
      </c>
      <c r="BL102" s="19" t="s">
        <v>270</v>
      </c>
      <c r="BM102" s="145" t="s">
        <v>3133</v>
      </c>
    </row>
    <row r="103" spans="2:65" s="1" customFormat="1" ht="44.25" customHeight="1">
      <c r="B103" s="35"/>
      <c r="C103" s="134" t="s">
        <v>89</v>
      </c>
      <c r="D103" s="134" t="s">
        <v>172</v>
      </c>
      <c r="E103" s="135" t="s">
        <v>3134</v>
      </c>
      <c r="F103" s="136" t="s">
        <v>3135</v>
      </c>
      <c r="G103" s="137" t="s">
        <v>434</v>
      </c>
      <c r="H103" s="138">
        <v>26</v>
      </c>
      <c r="I103" s="139"/>
      <c r="J103" s="140">
        <f t="shared" si="0"/>
        <v>0</v>
      </c>
      <c r="K103" s="136" t="s">
        <v>34</v>
      </c>
      <c r="L103" s="35"/>
      <c r="M103" s="141" t="s">
        <v>34</v>
      </c>
      <c r="N103" s="142" t="s">
        <v>49</v>
      </c>
      <c r="P103" s="143">
        <f t="shared" si="1"/>
        <v>0</v>
      </c>
      <c r="Q103" s="143">
        <v>0</v>
      </c>
      <c r="R103" s="143">
        <f t="shared" si="2"/>
        <v>0</v>
      </c>
      <c r="S103" s="143">
        <v>0</v>
      </c>
      <c r="T103" s="144">
        <f t="shared" si="3"/>
        <v>0</v>
      </c>
      <c r="AR103" s="145" t="s">
        <v>270</v>
      </c>
      <c r="AT103" s="145" t="s">
        <v>172</v>
      </c>
      <c r="AU103" s="145" t="s">
        <v>89</v>
      </c>
      <c r="AY103" s="19" t="s">
        <v>169</v>
      </c>
      <c r="BE103" s="146">
        <f t="shared" si="4"/>
        <v>0</v>
      </c>
      <c r="BF103" s="146">
        <f t="shared" si="5"/>
        <v>0</v>
      </c>
      <c r="BG103" s="146">
        <f t="shared" si="6"/>
        <v>0</v>
      </c>
      <c r="BH103" s="146">
        <f t="shared" si="7"/>
        <v>0</v>
      </c>
      <c r="BI103" s="146">
        <f t="shared" si="8"/>
        <v>0</v>
      </c>
      <c r="BJ103" s="19" t="s">
        <v>83</v>
      </c>
      <c r="BK103" s="146">
        <f t="shared" si="9"/>
        <v>0</v>
      </c>
      <c r="BL103" s="19" t="s">
        <v>270</v>
      </c>
      <c r="BM103" s="145" t="s">
        <v>3136</v>
      </c>
    </row>
    <row r="104" spans="2:65" s="1" customFormat="1" ht="49" customHeight="1">
      <c r="B104" s="35"/>
      <c r="C104" s="134" t="s">
        <v>95</v>
      </c>
      <c r="D104" s="134" t="s">
        <v>172</v>
      </c>
      <c r="E104" s="135" t="s">
        <v>3137</v>
      </c>
      <c r="F104" s="136" t="s">
        <v>3138</v>
      </c>
      <c r="G104" s="137" t="s">
        <v>434</v>
      </c>
      <c r="H104" s="138">
        <v>6</v>
      </c>
      <c r="I104" s="139"/>
      <c r="J104" s="140">
        <f t="shared" si="0"/>
        <v>0</v>
      </c>
      <c r="K104" s="136" t="s">
        <v>34</v>
      </c>
      <c r="L104" s="35"/>
      <c r="M104" s="141" t="s">
        <v>34</v>
      </c>
      <c r="N104" s="142" t="s">
        <v>49</v>
      </c>
      <c r="P104" s="143">
        <f t="shared" si="1"/>
        <v>0</v>
      </c>
      <c r="Q104" s="143">
        <v>0</v>
      </c>
      <c r="R104" s="143">
        <f t="shared" si="2"/>
        <v>0</v>
      </c>
      <c r="S104" s="143">
        <v>0</v>
      </c>
      <c r="T104" s="144">
        <f t="shared" si="3"/>
        <v>0</v>
      </c>
      <c r="AR104" s="145" t="s">
        <v>270</v>
      </c>
      <c r="AT104" s="145" t="s">
        <v>172</v>
      </c>
      <c r="AU104" s="145" t="s">
        <v>89</v>
      </c>
      <c r="AY104" s="19" t="s">
        <v>169</v>
      </c>
      <c r="BE104" s="146">
        <f t="shared" si="4"/>
        <v>0</v>
      </c>
      <c r="BF104" s="146">
        <f t="shared" si="5"/>
        <v>0</v>
      </c>
      <c r="BG104" s="146">
        <f t="shared" si="6"/>
        <v>0</v>
      </c>
      <c r="BH104" s="146">
        <f t="shared" si="7"/>
        <v>0</v>
      </c>
      <c r="BI104" s="146">
        <f t="shared" si="8"/>
        <v>0</v>
      </c>
      <c r="BJ104" s="19" t="s">
        <v>83</v>
      </c>
      <c r="BK104" s="146">
        <f t="shared" si="9"/>
        <v>0</v>
      </c>
      <c r="BL104" s="19" t="s">
        <v>270</v>
      </c>
      <c r="BM104" s="145" t="s">
        <v>3139</v>
      </c>
    </row>
    <row r="105" spans="2:65" s="1" customFormat="1" ht="24.25" customHeight="1">
      <c r="B105" s="35"/>
      <c r="C105" s="134" t="s">
        <v>177</v>
      </c>
      <c r="D105" s="134" t="s">
        <v>172</v>
      </c>
      <c r="E105" s="135" t="s">
        <v>3140</v>
      </c>
      <c r="F105" s="136" t="s">
        <v>3141</v>
      </c>
      <c r="G105" s="137" t="s">
        <v>422</v>
      </c>
      <c r="H105" s="138">
        <v>1</v>
      </c>
      <c r="I105" s="139"/>
      <c r="J105" s="140">
        <f t="shared" si="0"/>
        <v>0</v>
      </c>
      <c r="K105" s="136" t="s">
        <v>34</v>
      </c>
      <c r="L105" s="35"/>
      <c r="M105" s="141" t="s">
        <v>34</v>
      </c>
      <c r="N105" s="142" t="s">
        <v>49</v>
      </c>
      <c r="P105" s="143">
        <f t="shared" si="1"/>
        <v>0</v>
      </c>
      <c r="Q105" s="143">
        <v>0</v>
      </c>
      <c r="R105" s="143">
        <f t="shared" si="2"/>
        <v>0</v>
      </c>
      <c r="S105" s="143">
        <v>0</v>
      </c>
      <c r="T105" s="144">
        <f t="shared" si="3"/>
        <v>0</v>
      </c>
      <c r="AR105" s="145" t="s">
        <v>270</v>
      </c>
      <c r="AT105" s="145" t="s">
        <v>172</v>
      </c>
      <c r="AU105" s="145" t="s">
        <v>89</v>
      </c>
      <c r="AY105" s="19" t="s">
        <v>169</v>
      </c>
      <c r="BE105" s="146">
        <f t="shared" si="4"/>
        <v>0</v>
      </c>
      <c r="BF105" s="146">
        <f t="shared" si="5"/>
        <v>0</v>
      </c>
      <c r="BG105" s="146">
        <f t="shared" si="6"/>
        <v>0</v>
      </c>
      <c r="BH105" s="146">
        <f t="shared" si="7"/>
        <v>0</v>
      </c>
      <c r="BI105" s="146">
        <f t="shared" si="8"/>
        <v>0</v>
      </c>
      <c r="BJ105" s="19" t="s">
        <v>83</v>
      </c>
      <c r="BK105" s="146">
        <f t="shared" si="9"/>
        <v>0</v>
      </c>
      <c r="BL105" s="19" t="s">
        <v>270</v>
      </c>
      <c r="BM105" s="145" t="s">
        <v>3142</v>
      </c>
    </row>
    <row r="106" spans="2:65" s="1" customFormat="1" ht="33" customHeight="1">
      <c r="B106" s="35"/>
      <c r="C106" s="134" t="s">
        <v>201</v>
      </c>
      <c r="D106" s="134" t="s">
        <v>172</v>
      </c>
      <c r="E106" s="135" t="s">
        <v>3143</v>
      </c>
      <c r="F106" s="136" t="s">
        <v>3144</v>
      </c>
      <c r="G106" s="137" t="s">
        <v>434</v>
      </c>
      <c r="H106" s="138">
        <v>32</v>
      </c>
      <c r="I106" s="139"/>
      <c r="J106" s="140">
        <f t="shared" si="0"/>
        <v>0</v>
      </c>
      <c r="K106" s="136" t="s">
        <v>34</v>
      </c>
      <c r="L106" s="35"/>
      <c r="M106" s="141" t="s">
        <v>34</v>
      </c>
      <c r="N106" s="142" t="s">
        <v>49</v>
      </c>
      <c r="P106" s="143">
        <f t="shared" si="1"/>
        <v>0</v>
      </c>
      <c r="Q106" s="143">
        <v>1.9000000000000001E-4</v>
      </c>
      <c r="R106" s="143">
        <f t="shared" si="2"/>
        <v>6.0800000000000003E-3</v>
      </c>
      <c r="S106" s="143">
        <v>0</v>
      </c>
      <c r="T106" s="144">
        <f t="shared" si="3"/>
        <v>0</v>
      </c>
      <c r="AR106" s="145" t="s">
        <v>270</v>
      </c>
      <c r="AT106" s="145" t="s">
        <v>172</v>
      </c>
      <c r="AU106" s="145" t="s">
        <v>89</v>
      </c>
      <c r="AY106" s="19" t="s">
        <v>169</v>
      </c>
      <c r="BE106" s="146">
        <f t="shared" si="4"/>
        <v>0</v>
      </c>
      <c r="BF106" s="146">
        <f t="shared" si="5"/>
        <v>0</v>
      </c>
      <c r="BG106" s="146">
        <f t="shared" si="6"/>
        <v>0</v>
      </c>
      <c r="BH106" s="146">
        <f t="shared" si="7"/>
        <v>0</v>
      </c>
      <c r="BI106" s="146">
        <f t="shared" si="8"/>
        <v>0</v>
      </c>
      <c r="BJ106" s="19" t="s">
        <v>83</v>
      </c>
      <c r="BK106" s="146">
        <f t="shared" si="9"/>
        <v>0</v>
      </c>
      <c r="BL106" s="19" t="s">
        <v>270</v>
      </c>
      <c r="BM106" s="145" t="s">
        <v>3145</v>
      </c>
    </row>
    <row r="107" spans="2:65" s="1" customFormat="1" ht="24.25" customHeight="1">
      <c r="B107" s="35"/>
      <c r="C107" s="134" t="s">
        <v>210</v>
      </c>
      <c r="D107" s="134" t="s">
        <v>172</v>
      </c>
      <c r="E107" s="135" t="s">
        <v>3146</v>
      </c>
      <c r="F107" s="136" t="s">
        <v>3147</v>
      </c>
      <c r="G107" s="137" t="s">
        <v>434</v>
      </c>
      <c r="H107" s="138">
        <v>8</v>
      </c>
      <c r="I107" s="139"/>
      <c r="J107" s="140">
        <f t="shared" si="0"/>
        <v>0</v>
      </c>
      <c r="K107" s="136" t="s">
        <v>34</v>
      </c>
      <c r="L107" s="35"/>
      <c r="M107" s="141" t="s">
        <v>34</v>
      </c>
      <c r="N107" s="142" t="s">
        <v>49</v>
      </c>
      <c r="P107" s="143">
        <f t="shared" si="1"/>
        <v>0</v>
      </c>
      <c r="Q107" s="143">
        <v>0</v>
      </c>
      <c r="R107" s="143">
        <f t="shared" si="2"/>
        <v>0</v>
      </c>
      <c r="S107" s="143">
        <v>0</v>
      </c>
      <c r="T107" s="144">
        <f t="shared" si="3"/>
        <v>0</v>
      </c>
      <c r="AR107" s="145" t="s">
        <v>270</v>
      </c>
      <c r="AT107" s="145" t="s">
        <v>172</v>
      </c>
      <c r="AU107" s="145" t="s">
        <v>89</v>
      </c>
      <c r="AY107" s="19" t="s">
        <v>169</v>
      </c>
      <c r="BE107" s="146">
        <f t="shared" si="4"/>
        <v>0</v>
      </c>
      <c r="BF107" s="146">
        <f t="shared" si="5"/>
        <v>0</v>
      </c>
      <c r="BG107" s="146">
        <f t="shared" si="6"/>
        <v>0</v>
      </c>
      <c r="BH107" s="146">
        <f t="shared" si="7"/>
        <v>0</v>
      </c>
      <c r="BI107" s="146">
        <f t="shared" si="8"/>
        <v>0</v>
      </c>
      <c r="BJ107" s="19" t="s">
        <v>83</v>
      </c>
      <c r="BK107" s="146">
        <f t="shared" si="9"/>
        <v>0</v>
      </c>
      <c r="BL107" s="19" t="s">
        <v>270</v>
      </c>
      <c r="BM107" s="145" t="s">
        <v>3148</v>
      </c>
    </row>
    <row r="108" spans="2:65" s="1" customFormat="1" ht="24.25" customHeight="1">
      <c r="B108" s="35"/>
      <c r="C108" s="134" t="s">
        <v>219</v>
      </c>
      <c r="D108" s="134" t="s">
        <v>172</v>
      </c>
      <c r="E108" s="135" t="s">
        <v>3149</v>
      </c>
      <c r="F108" s="136" t="s">
        <v>3150</v>
      </c>
      <c r="G108" s="137" t="s">
        <v>3151</v>
      </c>
      <c r="H108" s="202"/>
      <c r="I108" s="139"/>
      <c r="J108" s="140">
        <f t="shared" si="0"/>
        <v>0</v>
      </c>
      <c r="K108" s="136" t="s">
        <v>34</v>
      </c>
      <c r="L108" s="35"/>
      <c r="M108" s="141" t="s">
        <v>34</v>
      </c>
      <c r="N108" s="142" t="s">
        <v>49</v>
      </c>
      <c r="P108" s="143">
        <f t="shared" si="1"/>
        <v>0</v>
      </c>
      <c r="Q108" s="143">
        <v>0</v>
      </c>
      <c r="R108" s="143">
        <f t="shared" si="2"/>
        <v>0</v>
      </c>
      <c r="S108" s="143">
        <v>0</v>
      </c>
      <c r="T108" s="144">
        <f t="shared" si="3"/>
        <v>0</v>
      </c>
      <c r="AR108" s="145" t="s">
        <v>270</v>
      </c>
      <c r="AT108" s="145" t="s">
        <v>172</v>
      </c>
      <c r="AU108" s="145" t="s">
        <v>89</v>
      </c>
      <c r="AY108" s="19" t="s">
        <v>169</v>
      </c>
      <c r="BE108" s="146">
        <f t="shared" si="4"/>
        <v>0</v>
      </c>
      <c r="BF108" s="146">
        <f t="shared" si="5"/>
        <v>0</v>
      </c>
      <c r="BG108" s="146">
        <f t="shared" si="6"/>
        <v>0</v>
      </c>
      <c r="BH108" s="146">
        <f t="shared" si="7"/>
        <v>0</v>
      </c>
      <c r="BI108" s="146">
        <f t="shared" si="8"/>
        <v>0</v>
      </c>
      <c r="BJ108" s="19" t="s">
        <v>83</v>
      </c>
      <c r="BK108" s="146">
        <f t="shared" si="9"/>
        <v>0</v>
      </c>
      <c r="BL108" s="19" t="s">
        <v>270</v>
      </c>
      <c r="BM108" s="145" t="s">
        <v>3152</v>
      </c>
    </row>
    <row r="109" spans="2:65" s="11" customFormat="1" ht="22.75" customHeight="1">
      <c r="B109" s="122"/>
      <c r="D109" s="123" t="s">
        <v>77</v>
      </c>
      <c r="E109" s="132" t="s">
        <v>3153</v>
      </c>
      <c r="F109" s="132" t="s">
        <v>3154</v>
      </c>
      <c r="I109" s="125"/>
      <c r="J109" s="133">
        <f>BK109</f>
        <v>0</v>
      </c>
      <c r="L109" s="122"/>
      <c r="M109" s="127"/>
      <c r="P109" s="128">
        <f>SUM(P110:P112)</f>
        <v>0</v>
      </c>
      <c r="R109" s="128">
        <f>SUM(R110:R112)</f>
        <v>2.5599999999999998E-3</v>
      </c>
      <c r="T109" s="129">
        <f>SUM(T110:T112)</f>
        <v>0</v>
      </c>
      <c r="AR109" s="123" t="s">
        <v>89</v>
      </c>
      <c r="AT109" s="130" t="s">
        <v>77</v>
      </c>
      <c r="AU109" s="130" t="s">
        <v>83</v>
      </c>
      <c r="AY109" s="123" t="s">
        <v>169</v>
      </c>
      <c r="BK109" s="131">
        <f>SUM(BK110:BK112)</f>
        <v>0</v>
      </c>
    </row>
    <row r="110" spans="2:65" s="1" customFormat="1" ht="37.75" customHeight="1">
      <c r="B110" s="35"/>
      <c r="C110" s="134" t="s">
        <v>225</v>
      </c>
      <c r="D110" s="134" t="s">
        <v>172</v>
      </c>
      <c r="E110" s="135" t="s">
        <v>3155</v>
      </c>
      <c r="F110" s="136" t="s">
        <v>3156</v>
      </c>
      <c r="G110" s="137" t="s">
        <v>428</v>
      </c>
      <c r="H110" s="138">
        <v>1</v>
      </c>
      <c r="I110" s="139"/>
      <c r="J110" s="140">
        <f>ROUND(I110*H110,2)</f>
        <v>0</v>
      </c>
      <c r="K110" s="136" t="s">
        <v>34</v>
      </c>
      <c r="L110" s="35"/>
      <c r="M110" s="141" t="s">
        <v>34</v>
      </c>
      <c r="N110" s="142" t="s">
        <v>49</v>
      </c>
      <c r="P110" s="143">
        <f>O110*H110</f>
        <v>0</v>
      </c>
      <c r="Q110" s="143">
        <v>1.8799999999999999E-3</v>
      </c>
      <c r="R110" s="143">
        <f>Q110*H110</f>
        <v>1.8799999999999999E-3</v>
      </c>
      <c r="S110" s="143">
        <v>0</v>
      </c>
      <c r="T110" s="144">
        <f>S110*H110</f>
        <v>0</v>
      </c>
      <c r="AR110" s="145" t="s">
        <v>270</v>
      </c>
      <c r="AT110" s="145" t="s">
        <v>172</v>
      </c>
      <c r="AU110" s="145" t="s">
        <v>89</v>
      </c>
      <c r="AY110" s="19" t="s">
        <v>169</v>
      </c>
      <c r="BE110" s="146">
        <f>IF(N110="základní",J110,0)</f>
        <v>0</v>
      </c>
      <c r="BF110" s="146">
        <f>IF(N110="snížená",J110,0)</f>
        <v>0</v>
      </c>
      <c r="BG110" s="146">
        <f>IF(N110="zákl. přenesená",J110,0)</f>
        <v>0</v>
      </c>
      <c r="BH110" s="146">
        <f>IF(N110="sníž. přenesená",J110,0)</f>
        <v>0</v>
      </c>
      <c r="BI110" s="146">
        <f>IF(N110="nulová",J110,0)</f>
        <v>0</v>
      </c>
      <c r="BJ110" s="19" t="s">
        <v>83</v>
      </c>
      <c r="BK110" s="146">
        <f>ROUND(I110*H110,2)</f>
        <v>0</v>
      </c>
      <c r="BL110" s="19" t="s">
        <v>270</v>
      </c>
      <c r="BM110" s="145" t="s">
        <v>3157</v>
      </c>
    </row>
    <row r="111" spans="2:65" s="1" customFormat="1" ht="24.25" customHeight="1">
      <c r="B111" s="35"/>
      <c r="C111" s="134" t="s">
        <v>231</v>
      </c>
      <c r="D111" s="134" t="s">
        <v>172</v>
      </c>
      <c r="E111" s="135" t="s">
        <v>3158</v>
      </c>
      <c r="F111" s="136" t="s">
        <v>3159</v>
      </c>
      <c r="G111" s="137" t="s">
        <v>428</v>
      </c>
      <c r="H111" s="138">
        <v>1</v>
      </c>
      <c r="I111" s="139"/>
      <c r="J111" s="140">
        <f>ROUND(I111*H111,2)</f>
        <v>0</v>
      </c>
      <c r="K111" s="136" t="s">
        <v>34</v>
      </c>
      <c r="L111" s="35"/>
      <c r="M111" s="141" t="s">
        <v>34</v>
      </c>
      <c r="N111" s="142" t="s">
        <v>49</v>
      </c>
      <c r="P111" s="143">
        <f>O111*H111</f>
        <v>0</v>
      </c>
      <c r="Q111" s="143">
        <v>6.8000000000000005E-4</v>
      </c>
      <c r="R111" s="143">
        <f>Q111*H111</f>
        <v>6.8000000000000005E-4</v>
      </c>
      <c r="S111" s="143">
        <v>0</v>
      </c>
      <c r="T111" s="144">
        <f>S111*H111</f>
        <v>0</v>
      </c>
      <c r="AR111" s="145" t="s">
        <v>270</v>
      </c>
      <c r="AT111" s="145" t="s">
        <v>172</v>
      </c>
      <c r="AU111" s="145" t="s">
        <v>89</v>
      </c>
      <c r="AY111" s="19" t="s">
        <v>169</v>
      </c>
      <c r="BE111" s="146">
        <f>IF(N111="základní",J111,0)</f>
        <v>0</v>
      </c>
      <c r="BF111" s="146">
        <f>IF(N111="snížená",J111,0)</f>
        <v>0</v>
      </c>
      <c r="BG111" s="146">
        <f>IF(N111="zákl. přenesená",J111,0)</f>
        <v>0</v>
      </c>
      <c r="BH111" s="146">
        <f>IF(N111="sníž. přenesená",J111,0)</f>
        <v>0</v>
      </c>
      <c r="BI111" s="146">
        <f>IF(N111="nulová",J111,0)</f>
        <v>0</v>
      </c>
      <c r="BJ111" s="19" t="s">
        <v>83</v>
      </c>
      <c r="BK111" s="146">
        <f>ROUND(I111*H111,2)</f>
        <v>0</v>
      </c>
      <c r="BL111" s="19" t="s">
        <v>270</v>
      </c>
      <c r="BM111" s="145" t="s">
        <v>3160</v>
      </c>
    </row>
    <row r="112" spans="2:65" s="1" customFormat="1" ht="24.25" customHeight="1">
      <c r="B112" s="35"/>
      <c r="C112" s="134" t="s">
        <v>171</v>
      </c>
      <c r="D112" s="134" t="s">
        <v>172</v>
      </c>
      <c r="E112" s="135" t="s">
        <v>3161</v>
      </c>
      <c r="F112" s="136" t="s">
        <v>3162</v>
      </c>
      <c r="G112" s="137" t="s">
        <v>3151</v>
      </c>
      <c r="H112" s="202"/>
      <c r="I112" s="139"/>
      <c r="J112" s="140">
        <f>ROUND(I112*H112,2)</f>
        <v>0</v>
      </c>
      <c r="K112" s="136" t="s">
        <v>34</v>
      </c>
      <c r="L112" s="35"/>
      <c r="M112" s="141" t="s">
        <v>34</v>
      </c>
      <c r="N112" s="142" t="s">
        <v>49</v>
      </c>
      <c r="P112" s="143">
        <f>O112*H112</f>
        <v>0</v>
      </c>
      <c r="Q112" s="143">
        <v>0</v>
      </c>
      <c r="R112" s="143">
        <f>Q112*H112</f>
        <v>0</v>
      </c>
      <c r="S112" s="143">
        <v>0</v>
      </c>
      <c r="T112" s="144">
        <f>S112*H112</f>
        <v>0</v>
      </c>
      <c r="AR112" s="145" t="s">
        <v>270</v>
      </c>
      <c r="AT112" s="145" t="s">
        <v>172</v>
      </c>
      <c r="AU112" s="145" t="s">
        <v>89</v>
      </c>
      <c r="AY112" s="19" t="s">
        <v>169</v>
      </c>
      <c r="BE112" s="146">
        <f>IF(N112="základní",J112,0)</f>
        <v>0</v>
      </c>
      <c r="BF112" s="146">
        <f>IF(N112="snížená",J112,0)</f>
        <v>0</v>
      </c>
      <c r="BG112" s="146">
        <f>IF(N112="zákl. přenesená",J112,0)</f>
        <v>0</v>
      </c>
      <c r="BH112" s="146">
        <f>IF(N112="sníž. přenesená",J112,0)</f>
        <v>0</v>
      </c>
      <c r="BI112" s="146">
        <f>IF(N112="nulová",J112,0)</f>
        <v>0</v>
      </c>
      <c r="BJ112" s="19" t="s">
        <v>83</v>
      </c>
      <c r="BK112" s="146">
        <f>ROUND(I112*H112,2)</f>
        <v>0</v>
      </c>
      <c r="BL112" s="19" t="s">
        <v>270</v>
      </c>
      <c r="BM112" s="145" t="s">
        <v>3163</v>
      </c>
    </row>
    <row r="113" spans="2:65" s="11" customFormat="1" ht="22.75" customHeight="1">
      <c r="B113" s="122"/>
      <c r="D113" s="123" t="s">
        <v>77</v>
      </c>
      <c r="E113" s="132" t="s">
        <v>3164</v>
      </c>
      <c r="F113" s="132" t="s">
        <v>3165</v>
      </c>
      <c r="I113" s="125"/>
      <c r="J113" s="133">
        <f>BK113</f>
        <v>0</v>
      </c>
      <c r="L113" s="122"/>
      <c r="M113" s="127"/>
      <c r="P113" s="128">
        <f>SUM(P114:P125)</f>
        <v>0</v>
      </c>
      <c r="R113" s="128">
        <f>SUM(R114:R125)</f>
        <v>0.13852</v>
      </c>
      <c r="T113" s="129">
        <f>SUM(T114:T125)</f>
        <v>0</v>
      </c>
      <c r="AR113" s="123" t="s">
        <v>89</v>
      </c>
      <c r="AT113" s="130" t="s">
        <v>77</v>
      </c>
      <c r="AU113" s="130" t="s">
        <v>83</v>
      </c>
      <c r="AY113" s="123" t="s">
        <v>169</v>
      </c>
      <c r="BK113" s="131">
        <f>SUM(BK114:BK125)</f>
        <v>0</v>
      </c>
    </row>
    <row r="114" spans="2:65" s="1" customFormat="1" ht="24.25" customHeight="1">
      <c r="B114" s="35"/>
      <c r="C114" s="134" t="s">
        <v>241</v>
      </c>
      <c r="D114" s="134" t="s">
        <v>172</v>
      </c>
      <c r="E114" s="135" t="s">
        <v>3166</v>
      </c>
      <c r="F114" s="136" t="s">
        <v>3167</v>
      </c>
      <c r="G114" s="137" t="s">
        <v>434</v>
      </c>
      <c r="H114" s="138">
        <v>2</v>
      </c>
      <c r="I114" s="139"/>
      <c r="J114" s="140">
        <f t="shared" ref="J114:J125" si="10">ROUND(I114*H114,2)</f>
        <v>0</v>
      </c>
      <c r="K114" s="136" t="s">
        <v>34</v>
      </c>
      <c r="L114" s="35"/>
      <c r="M114" s="141" t="s">
        <v>34</v>
      </c>
      <c r="N114" s="142" t="s">
        <v>49</v>
      </c>
      <c r="P114" s="143">
        <f t="shared" ref="P114:P125" si="11">O114*H114</f>
        <v>0</v>
      </c>
      <c r="Q114" s="143">
        <v>1.48E-3</v>
      </c>
      <c r="R114" s="143">
        <f t="shared" ref="R114:R125" si="12">Q114*H114</f>
        <v>2.96E-3</v>
      </c>
      <c r="S114" s="143">
        <v>0</v>
      </c>
      <c r="T114" s="144">
        <f t="shared" ref="T114:T125" si="13">S114*H114</f>
        <v>0</v>
      </c>
      <c r="AR114" s="145" t="s">
        <v>270</v>
      </c>
      <c r="AT114" s="145" t="s">
        <v>172</v>
      </c>
      <c r="AU114" s="145" t="s">
        <v>89</v>
      </c>
      <c r="AY114" s="19" t="s">
        <v>169</v>
      </c>
      <c r="BE114" s="146">
        <f t="shared" ref="BE114:BE125" si="14">IF(N114="základní",J114,0)</f>
        <v>0</v>
      </c>
      <c r="BF114" s="146">
        <f t="shared" ref="BF114:BF125" si="15">IF(N114="snížená",J114,0)</f>
        <v>0</v>
      </c>
      <c r="BG114" s="146">
        <f t="shared" ref="BG114:BG125" si="16">IF(N114="zákl. přenesená",J114,0)</f>
        <v>0</v>
      </c>
      <c r="BH114" s="146">
        <f t="shared" ref="BH114:BH125" si="17">IF(N114="sníž. přenesená",J114,0)</f>
        <v>0</v>
      </c>
      <c r="BI114" s="146">
        <f t="shared" ref="BI114:BI125" si="18">IF(N114="nulová",J114,0)</f>
        <v>0</v>
      </c>
      <c r="BJ114" s="19" t="s">
        <v>83</v>
      </c>
      <c r="BK114" s="146">
        <f t="shared" ref="BK114:BK125" si="19">ROUND(I114*H114,2)</f>
        <v>0</v>
      </c>
      <c r="BL114" s="19" t="s">
        <v>270</v>
      </c>
      <c r="BM114" s="145" t="s">
        <v>3168</v>
      </c>
    </row>
    <row r="115" spans="2:65" s="1" customFormat="1" ht="37.75" customHeight="1">
      <c r="B115" s="35"/>
      <c r="C115" s="134" t="s">
        <v>8</v>
      </c>
      <c r="D115" s="134" t="s">
        <v>172</v>
      </c>
      <c r="E115" s="135" t="s">
        <v>3169</v>
      </c>
      <c r="F115" s="136" t="s">
        <v>3170</v>
      </c>
      <c r="G115" s="137" t="s">
        <v>434</v>
      </c>
      <c r="H115" s="138">
        <v>2</v>
      </c>
      <c r="I115" s="139"/>
      <c r="J115" s="140">
        <f t="shared" si="10"/>
        <v>0</v>
      </c>
      <c r="K115" s="136" t="s">
        <v>34</v>
      </c>
      <c r="L115" s="35"/>
      <c r="M115" s="141" t="s">
        <v>34</v>
      </c>
      <c r="N115" s="142" t="s">
        <v>49</v>
      </c>
      <c r="P115" s="143">
        <f t="shared" si="11"/>
        <v>0</v>
      </c>
      <c r="Q115" s="143">
        <v>2.8400000000000001E-3</v>
      </c>
      <c r="R115" s="143">
        <f t="shared" si="12"/>
        <v>5.6800000000000002E-3</v>
      </c>
      <c r="S115" s="143">
        <v>0</v>
      </c>
      <c r="T115" s="144">
        <f t="shared" si="13"/>
        <v>0</v>
      </c>
      <c r="AR115" s="145" t="s">
        <v>270</v>
      </c>
      <c r="AT115" s="145" t="s">
        <v>172</v>
      </c>
      <c r="AU115" s="145" t="s">
        <v>89</v>
      </c>
      <c r="AY115" s="19" t="s">
        <v>169</v>
      </c>
      <c r="BE115" s="146">
        <f t="shared" si="14"/>
        <v>0</v>
      </c>
      <c r="BF115" s="146">
        <f t="shared" si="15"/>
        <v>0</v>
      </c>
      <c r="BG115" s="146">
        <f t="shared" si="16"/>
        <v>0</v>
      </c>
      <c r="BH115" s="146">
        <f t="shared" si="17"/>
        <v>0</v>
      </c>
      <c r="BI115" s="146">
        <f t="shared" si="18"/>
        <v>0</v>
      </c>
      <c r="BJ115" s="19" t="s">
        <v>83</v>
      </c>
      <c r="BK115" s="146">
        <f t="shared" si="19"/>
        <v>0</v>
      </c>
      <c r="BL115" s="19" t="s">
        <v>270</v>
      </c>
      <c r="BM115" s="145" t="s">
        <v>3171</v>
      </c>
    </row>
    <row r="116" spans="2:65" s="1" customFormat="1" ht="37.75" customHeight="1">
      <c r="B116" s="35"/>
      <c r="C116" s="134" t="s">
        <v>250</v>
      </c>
      <c r="D116" s="134" t="s">
        <v>172</v>
      </c>
      <c r="E116" s="135" t="s">
        <v>3172</v>
      </c>
      <c r="F116" s="136" t="s">
        <v>3173</v>
      </c>
      <c r="G116" s="137" t="s">
        <v>434</v>
      </c>
      <c r="H116" s="138">
        <v>2</v>
      </c>
      <c r="I116" s="139"/>
      <c r="J116" s="140">
        <f t="shared" si="10"/>
        <v>0</v>
      </c>
      <c r="K116" s="136" t="s">
        <v>34</v>
      </c>
      <c r="L116" s="35"/>
      <c r="M116" s="141" t="s">
        <v>34</v>
      </c>
      <c r="N116" s="142" t="s">
        <v>49</v>
      </c>
      <c r="P116" s="143">
        <f t="shared" si="11"/>
        <v>0</v>
      </c>
      <c r="Q116" s="143">
        <v>5.94E-3</v>
      </c>
      <c r="R116" s="143">
        <f t="shared" si="12"/>
        <v>1.188E-2</v>
      </c>
      <c r="S116" s="143">
        <v>0</v>
      </c>
      <c r="T116" s="144">
        <f t="shared" si="13"/>
        <v>0</v>
      </c>
      <c r="AR116" s="145" t="s">
        <v>270</v>
      </c>
      <c r="AT116" s="145" t="s">
        <v>172</v>
      </c>
      <c r="AU116" s="145" t="s">
        <v>89</v>
      </c>
      <c r="AY116" s="19" t="s">
        <v>169</v>
      </c>
      <c r="BE116" s="146">
        <f t="shared" si="14"/>
        <v>0</v>
      </c>
      <c r="BF116" s="146">
        <f t="shared" si="15"/>
        <v>0</v>
      </c>
      <c r="BG116" s="146">
        <f t="shared" si="16"/>
        <v>0</v>
      </c>
      <c r="BH116" s="146">
        <f t="shared" si="17"/>
        <v>0</v>
      </c>
      <c r="BI116" s="146">
        <f t="shared" si="18"/>
        <v>0</v>
      </c>
      <c r="BJ116" s="19" t="s">
        <v>83</v>
      </c>
      <c r="BK116" s="146">
        <f t="shared" si="19"/>
        <v>0</v>
      </c>
      <c r="BL116" s="19" t="s">
        <v>270</v>
      </c>
      <c r="BM116" s="145" t="s">
        <v>3174</v>
      </c>
    </row>
    <row r="117" spans="2:65" s="1" customFormat="1" ht="24.25" customHeight="1">
      <c r="B117" s="35"/>
      <c r="C117" s="134" t="s">
        <v>256</v>
      </c>
      <c r="D117" s="134" t="s">
        <v>172</v>
      </c>
      <c r="E117" s="135" t="s">
        <v>3175</v>
      </c>
      <c r="F117" s="136" t="s">
        <v>3176</v>
      </c>
      <c r="G117" s="137" t="s">
        <v>422</v>
      </c>
      <c r="H117" s="138">
        <v>2</v>
      </c>
      <c r="I117" s="139"/>
      <c r="J117" s="140">
        <f t="shared" si="10"/>
        <v>0</v>
      </c>
      <c r="K117" s="136" t="s">
        <v>34</v>
      </c>
      <c r="L117" s="35"/>
      <c r="M117" s="141" t="s">
        <v>34</v>
      </c>
      <c r="N117" s="142" t="s">
        <v>49</v>
      </c>
      <c r="P117" s="143">
        <f t="shared" si="11"/>
        <v>0</v>
      </c>
      <c r="Q117" s="143">
        <v>0</v>
      </c>
      <c r="R117" s="143">
        <f t="shared" si="12"/>
        <v>0</v>
      </c>
      <c r="S117" s="143">
        <v>0</v>
      </c>
      <c r="T117" s="144">
        <f t="shared" si="13"/>
        <v>0</v>
      </c>
      <c r="AR117" s="145" t="s">
        <v>270</v>
      </c>
      <c r="AT117" s="145" t="s">
        <v>172</v>
      </c>
      <c r="AU117" s="145" t="s">
        <v>89</v>
      </c>
      <c r="AY117" s="19" t="s">
        <v>169</v>
      </c>
      <c r="BE117" s="146">
        <f t="shared" si="14"/>
        <v>0</v>
      </c>
      <c r="BF117" s="146">
        <f t="shared" si="15"/>
        <v>0</v>
      </c>
      <c r="BG117" s="146">
        <f t="shared" si="16"/>
        <v>0</v>
      </c>
      <c r="BH117" s="146">
        <f t="shared" si="17"/>
        <v>0</v>
      </c>
      <c r="BI117" s="146">
        <f t="shared" si="18"/>
        <v>0</v>
      </c>
      <c r="BJ117" s="19" t="s">
        <v>83</v>
      </c>
      <c r="BK117" s="146">
        <f t="shared" si="19"/>
        <v>0</v>
      </c>
      <c r="BL117" s="19" t="s">
        <v>270</v>
      </c>
      <c r="BM117" s="145" t="s">
        <v>3177</v>
      </c>
    </row>
    <row r="118" spans="2:65" s="1" customFormat="1" ht="24.25" customHeight="1">
      <c r="B118" s="35"/>
      <c r="C118" s="134" t="s">
        <v>261</v>
      </c>
      <c r="D118" s="134" t="s">
        <v>172</v>
      </c>
      <c r="E118" s="135" t="s">
        <v>3178</v>
      </c>
      <c r="F118" s="136" t="s">
        <v>3179</v>
      </c>
      <c r="G118" s="137" t="s">
        <v>422</v>
      </c>
      <c r="H118" s="138">
        <v>8</v>
      </c>
      <c r="I118" s="139"/>
      <c r="J118" s="140">
        <f t="shared" si="10"/>
        <v>0</v>
      </c>
      <c r="K118" s="136" t="s">
        <v>34</v>
      </c>
      <c r="L118" s="35"/>
      <c r="M118" s="141" t="s">
        <v>34</v>
      </c>
      <c r="N118" s="142" t="s">
        <v>49</v>
      </c>
      <c r="P118" s="143">
        <f t="shared" si="11"/>
        <v>0</v>
      </c>
      <c r="Q118" s="143">
        <v>0</v>
      </c>
      <c r="R118" s="143">
        <f t="shared" si="12"/>
        <v>0</v>
      </c>
      <c r="S118" s="143">
        <v>0</v>
      </c>
      <c r="T118" s="144">
        <f t="shared" si="13"/>
        <v>0</v>
      </c>
      <c r="AR118" s="145" t="s">
        <v>270</v>
      </c>
      <c r="AT118" s="145" t="s">
        <v>172</v>
      </c>
      <c r="AU118" s="145" t="s">
        <v>89</v>
      </c>
      <c r="AY118" s="19" t="s">
        <v>169</v>
      </c>
      <c r="BE118" s="146">
        <f t="shared" si="14"/>
        <v>0</v>
      </c>
      <c r="BF118" s="146">
        <f t="shared" si="15"/>
        <v>0</v>
      </c>
      <c r="BG118" s="146">
        <f t="shared" si="16"/>
        <v>0</v>
      </c>
      <c r="BH118" s="146">
        <f t="shared" si="17"/>
        <v>0</v>
      </c>
      <c r="BI118" s="146">
        <f t="shared" si="18"/>
        <v>0</v>
      </c>
      <c r="BJ118" s="19" t="s">
        <v>83</v>
      </c>
      <c r="BK118" s="146">
        <f t="shared" si="19"/>
        <v>0</v>
      </c>
      <c r="BL118" s="19" t="s">
        <v>270</v>
      </c>
      <c r="BM118" s="145" t="s">
        <v>3180</v>
      </c>
    </row>
    <row r="119" spans="2:65" s="1" customFormat="1" ht="24.25" customHeight="1">
      <c r="B119" s="35"/>
      <c r="C119" s="134" t="s">
        <v>270</v>
      </c>
      <c r="D119" s="134" t="s">
        <v>172</v>
      </c>
      <c r="E119" s="135" t="s">
        <v>3181</v>
      </c>
      <c r="F119" s="136" t="s">
        <v>3182</v>
      </c>
      <c r="G119" s="137" t="s">
        <v>422</v>
      </c>
      <c r="H119" s="138">
        <v>2</v>
      </c>
      <c r="I119" s="139"/>
      <c r="J119" s="140">
        <f t="shared" si="10"/>
        <v>0</v>
      </c>
      <c r="K119" s="136" t="s">
        <v>34</v>
      </c>
      <c r="L119" s="35"/>
      <c r="M119" s="141" t="s">
        <v>34</v>
      </c>
      <c r="N119" s="142" t="s">
        <v>49</v>
      </c>
      <c r="P119" s="143">
        <f t="shared" si="11"/>
        <v>0</v>
      </c>
      <c r="Q119" s="143">
        <v>0</v>
      </c>
      <c r="R119" s="143">
        <f t="shared" si="12"/>
        <v>0</v>
      </c>
      <c r="S119" s="143">
        <v>0</v>
      </c>
      <c r="T119" s="144">
        <f t="shared" si="13"/>
        <v>0</v>
      </c>
      <c r="AR119" s="145" t="s">
        <v>270</v>
      </c>
      <c r="AT119" s="145" t="s">
        <v>172</v>
      </c>
      <c r="AU119" s="145" t="s">
        <v>89</v>
      </c>
      <c r="AY119" s="19" t="s">
        <v>169</v>
      </c>
      <c r="BE119" s="146">
        <f t="shared" si="14"/>
        <v>0</v>
      </c>
      <c r="BF119" s="146">
        <f t="shared" si="15"/>
        <v>0</v>
      </c>
      <c r="BG119" s="146">
        <f t="shared" si="16"/>
        <v>0</v>
      </c>
      <c r="BH119" s="146">
        <f t="shared" si="17"/>
        <v>0</v>
      </c>
      <c r="BI119" s="146">
        <f t="shared" si="18"/>
        <v>0</v>
      </c>
      <c r="BJ119" s="19" t="s">
        <v>83</v>
      </c>
      <c r="BK119" s="146">
        <f t="shared" si="19"/>
        <v>0</v>
      </c>
      <c r="BL119" s="19" t="s">
        <v>270</v>
      </c>
      <c r="BM119" s="145" t="s">
        <v>3183</v>
      </c>
    </row>
    <row r="120" spans="2:65" s="1" customFormat="1" ht="24.25" customHeight="1">
      <c r="B120" s="35"/>
      <c r="C120" s="134" t="s">
        <v>279</v>
      </c>
      <c r="D120" s="134" t="s">
        <v>172</v>
      </c>
      <c r="E120" s="135" t="s">
        <v>3184</v>
      </c>
      <c r="F120" s="136" t="s">
        <v>3185</v>
      </c>
      <c r="G120" s="137" t="s">
        <v>434</v>
      </c>
      <c r="H120" s="138">
        <v>24</v>
      </c>
      <c r="I120" s="139"/>
      <c r="J120" s="140">
        <f t="shared" si="10"/>
        <v>0</v>
      </c>
      <c r="K120" s="136" t="s">
        <v>34</v>
      </c>
      <c r="L120" s="35"/>
      <c r="M120" s="141" t="s">
        <v>34</v>
      </c>
      <c r="N120" s="142" t="s">
        <v>49</v>
      </c>
      <c r="P120" s="143">
        <f t="shared" si="11"/>
        <v>0</v>
      </c>
      <c r="Q120" s="143">
        <v>1.1900000000000001E-3</v>
      </c>
      <c r="R120" s="143">
        <f t="shared" si="12"/>
        <v>2.8560000000000002E-2</v>
      </c>
      <c r="S120" s="143">
        <v>0</v>
      </c>
      <c r="T120" s="144">
        <f t="shared" si="13"/>
        <v>0</v>
      </c>
      <c r="AR120" s="145" t="s">
        <v>270</v>
      </c>
      <c r="AT120" s="145" t="s">
        <v>172</v>
      </c>
      <c r="AU120" s="145" t="s">
        <v>89</v>
      </c>
      <c r="AY120" s="19" t="s">
        <v>169</v>
      </c>
      <c r="BE120" s="146">
        <f t="shared" si="14"/>
        <v>0</v>
      </c>
      <c r="BF120" s="146">
        <f t="shared" si="15"/>
        <v>0</v>
      </c>
      <c r="BG120" s="146">
        <f t="shared" si="16"/>
        <v>0</v>
      </c>
      <c r="BH120" s="146">
        <f t="shared" si="17"/>
        <v>0</v>
      </c>
      <c r="BI120" s="146">
        <f t="shared" si="18"/>
        <v>0</v>
      </c>
      <c r="BJ120" s="19" t="s">
        <v>83</v>
      </c>
      <c r="BK120" s="146">
        <f t="shared" si="19"/>
        <v>0</v>
      </c>
      <c r="BL120" s="19" t="s">
        <v>270</v>
      </c>
      <c r="BM120" s="145" t="s">
        <v>3186</v>
      </c>
    </row>
    <row r="121" spans="2:65" s="1" customFormat="1" ht="24.25" customHeight="1">
      <c r="B121" s="35"/>
      <c r="C121" s="134" t="s">
        <v>287</v>
      </c>
      <c r="D121" s="134" t="s">
        <v>172</v>
      </c>
      <c r="E121" s="135" t="s">
        <v>3187</v>
      </c>
      <c r="F121" s="136" t="s">
        <v>3188</v>
      </c>
      <c r="G121" s="137" t="s">
        <v>434</v>
      </c>
      <c r="H121" s="138">
        <v>26</v>
      </c>
      <c r="I121" s="139"/>
      <c r="J121" s="140">
        <f t="shared" si="10"/>
        <v>0</v>
      </c>
      <c r="K121" s="136" t="s">
        <v>34</v>
      </c>
      <c r="L121" s="35"/>
      <c r="M121" s="141" t="s">
        <v>34</v>
      </c>
      <c r="N121" s="142" t="s">
        <v>49</v>
      </c>
      <c r="P121" s="143">
        <f t="shared" si="11"/>
        <v>0</v>
      </c>
      <c r="Q121" s="143">
        <v>1.5E-3</v>
      </c>
      <c r="R121" s="143">
        <f t="shared" si="12"/>
        <v>3.9E-2</v>
      </c>
      <c r="S121" s="143">
        <v>0</v>
      </c>
      <c r="T121" s="144">
        <f t="shared" si="13"/>
        <v>0</v>
      </c>
      <c r="AR121" s="145" t="s">
        <v>270</v>
      </c>
      <c r="AT121" s="145" t="s">
        <v>172</v>
      </c>
      <c r="AU121" s="145" t="s">
        <v>89</v>
      </c>
      <c r="AY121" s="19" t="s">
        <v>169</v>
      </c>
      <c r="BE121" s="146">
        <f t="shared" si="14"/>
        <v>0</v>
      </c>
      <c r="BF121" s="146">
        <f t="shared" si="15"/>
        <v>0</v>
      </c>
      <c r="BG121" s="146">
        <f t="shared" si="16"/>
        <v>0</v>
      </c>
      <c r="BH121" s="146">
        <f t="shared" si="17"/>
        <v>0</v>
      </c>
      <c r="BI121" s="146">
        <f t="shared" si="18"/>
        <v>0</v>
      </c>
      <c r="BJ121" s="19" t="s">
        <v>83</v>
      </c>
      <c r="BK121" s="146">
        <f t="shared" si="19"/>
        <v>0</v>
      </c>
      <c r="BL121" s="19" t="s">
        <v>270</v>
      </c>
      <c r="BM121" s="145" t="s">
        <v>3189</v>
      </c>
    </row>
    <row r="122" spans="2:65" s="1" customFormat="1" ht="24.25" customHeight="1">
      <c r="B122" s="35"/>
      <c r="C122" s="134" t="s">
        <v>295</v>
      </c>
      <c r="D122" s="134" t="s">
        <v>172</v>
      </c>
      <c r="E122" s="135" t="s">
        <v>3190</v>
      </c>
      <c r="F122" s="136" t="s">
        <v>3191</v>
      </c>
      <c r="G122" s="137" t="s">
        <v>434</v>
      </c>
      <c r="H122" s="138">
        <v>26</v>
      </c>
      <c r="I122" s="139"/>
      <c r="J122" s="140">
        <f t="shared" si="10"/>
        <v>0</v>
      </c>
      <c r="K122" s="136" t="s">
        <v>34</v>
      </c>
      <c r="L122" s="35"/>
      <c r="M122" s="141" t="s">
        <v>34</v>
      </c>
      <c r="N122" s="142" t="s">
        <v>49</v>
      </c>
      <c r="P122" s="143">
        <f t="shared" si="11"/>
        <v>0</v>
      </c>
      <c r="Q122" s="143">
        <v>1.9400000000000001E-3</v>
      </c>
      <c r="R122" s="143">
        <f t="shared" si="12"/>
        <v>5.0440000000000006E-2</v>
      </c>
      <c r="S122" s="143">
        <v>0</v>
      </c>
      <c r="T122" s="144">
        <f t="shared" si="13"/>
        <v>0</v>
      </c>
      <c r="AR122" s="145" t="s">
        <v>270</v>
      </c>
      <c r="AT122" s="145" t="s">
        <v>172</v>
      </c>
      <c r="AU122" s="145" t="s">
        <v>89</v>
      </c>
      <c r="AY122" s="19" t="s">
        <v>169</v>
      </c>
      <c r="BE122" s="146">
        <f t="shared" si="14"/>
        <v>0</v>
      </c>
      <c r="BF122" s="146">
        <f t="shared" si="15"/>
        <v>0</v>
      </c>
      <c r="BG122" s="146">
        <f t="shared" si="16"/>
        <v>0</v>
      </c>
      <c r="BH122" s="146">
        <f t="shared" si="17"/>
        <v>0</v>
      </c>
      <c r="BI122" s="146">
        <f t="shared" si="18"/>
        <v>0</v>
      </c>
      <c r="BJ122" s="19" t="s">
        <v>83</v>
      </c>
      <c r="BK122" s="146">
        <f t="shared" si="19"/>
        <v>0</v>
      </c>
      <c r="BL122" s="19" t="s">
        <v>270</v>
      </c>
      <c r="BM122" s="145" t="s">
        <v>3192</v>
      </c>
    </row>
    <row r="123" spans="2:65" s="1" customFormat="1" ht="16.5" customHeight="1">
      <c r="B123" s="35"/>
      <c r="C123" s="134" t="s">
        <v>302</v>
      </c>
      <c r="D123" s="134" t="s">
        <v>172</v>
      </c>
      <c r="E123" s="135" t="s">
        <v>3193</v>
      </c>
      <c r="F123" s="136" t="s">
        <v>3194</v>
      </c>
      <c r="G123" s="137" t="s">
        <v>434</v>
      </c>
      <c r="H123" s="138">
        <v>82</v>
      </c>
      <c r="I123" s="139"/>
      <c r="J123" s="140">
        <f t="shared" si="10"/>
        <v>0</v>
      </c>
      <c r="K123" s="136" t="s">
        <v>34</v>
      </c>
      <c r="L123" s="35"/>
      <c r="M123" s="141" t="s">
        <v>34</v>
      </c>
      <c r="N123" s="142" t="s">
        <v>49</v>
      </c>
      <c r="P123" s="143">
        <f t="shared" si="11"/>
        <v>0</v>
      </c>
      <c r="Q123" s="143">
        <v>0</v>
      </c>
      <c r="R123" s="143">
        <f t="shared" si="12"/>
        <v>0</v>
      </c>
      <c r="S123" s="143">
        <v>0</v>
      </c>
      <c r="T123" s="144">
        <f t="shared" si="13"/>
        <v>0</v>
      </c>
      <c r="AR123" s="145" t="s">
        <v>270</v>
      </c>
      <c r="AT123" s="145" t="s">
        <v>172</v>
      </c>
      <c r="AU123" s="145" t="s">
        <v>89</v>
      </c>
      <c r="AY123" s="19" t="s">
        <v>169</v>
      </c>
      <c r="BE123" s="146">
        <f t="shared" si="14"/>
        <v>0</v>
      </c>
      <c r="BF123" s="146">
        <f t="shared" si="15"/>
        <v>0</v>
      </c>
      <c r="BG123" s="146">
        <f t="shared" si="16"/>
        <v>0</v>
      </c>
      <c r="BH123" s="146">
        <f t="shared" si="17"/>
        <v>0</v>
      </c>
      <c r="BI123" s="146">
        <f t="shared" si="18"/>
        <v>0</v>
      </c>
      <c r="BJ123" s="19" t="s">
        <v>83</v>
      </c>
      <c r="BK123" s="146">
        <f t="shared" si="19"/>
        <v>0</v>
      </c>
      <c r="BL123" s="19" t="s">
        <v>270</v>
      </c>
      <c r="BM123" s="145" t="s">
        <v>3195</v>
      </c>
    </row>
    <row r="124" spans="2:65" s="1" customFormat="1" ht="21.75" customHeight="1">
      <c r="B124" s="35"/>
      <c r="C124" s="134" t="s">
        <v>7</v>
      </c>
      <c r="D124" s="134" t="s">
        <v>172</v>
      </c>
      <c r="E124" s="135" t="s">
        <v>3196</v>
      </c>
      <c r="F124" s="136" t="s">
        <v>3197</v>
      </c>
      <c r="G124" s="137" t="s">
        <v>434</v>
      </c>
      <c r="H124" s="138">
        <v>2</v>
      </c>
      <c r="I124" s="139"/>
      <c r="J124" s="140">
        <f t="shared" si="10"/>
        <v>0</v>
      </c>
      <c r="K124" s="136" t="s">
        <v>34</v>
      </c>
      <c r="L124" s="35"/>
      <c r="M124" s="141" t="s">
        <v>34</v>
      </c>
      <c r="N124" s="142" t="s">
        <v>49</v>
      </c>
      <c r="P124" s="143">
        <f t="shared" si="11"/>
        <v>0</v>
      </c>
      <c r="Q124" s="143">
        <v>0</v>
      </c>
      <c r="R124" s="143">
        <f t="shared" si="12"/>
        <v>0</v>
      </c>
      <c r="S124" s="143">
        <v>0</v>
      </c>
      <c r="T124" s="144">
        <f t="shared" si="13"/>
        <v>0</v>
      </c>
      <c r="AR124" s="145" t="s">
        <v>270</v>
      </c>
      <c r="AT124" s="145" t="s">
        <v>172</v>
      </c>
      <c r="AU124" s="145" t="s">
        <v>89</v>
      </c>
      <c r="AY124" s="19" t="s">
        <v>169</v>
      </c>
      <c r="BE124" s="146">
        <f t="shared" si="14"/>
        <v>0</v>
      </c>
      <c r="BF124" s="146">
        <f t="shared" si="15"/>
        <v>0</v>
      </c>
      <c r="BG124" s="146">
        <f t="shared" si="16"/>
        <v>0</v>
      </c>
      <c r="BH124" s="146">
        <f t="shared" si="17"/>
        <v>0</v>
      </c>
      <c r="BI124" s="146">
        <f t="shared" si="18"/>
        <v>0</v>
      </c>
      <c r="BJ124" s="19" t="s">
        <v>83</v>
      </c>
      <c r="BK124" s="146">
        <f t="shared" si="19"/>
        <v>0</v>
      </c>
      <c r="BL124" s="19" t="s">
        <v>270</v>
      </c>
      <c r="BM124" s="145" t="s">
        <v>3198</v>
      </c>
    </row>
    <row r="125" spans="2:65" s="1" customFormat="1" ht="24.25" customHeight="1">
      <c r="B125" s="35"/>
      <c r="C125" s="134" t="s">
        <v>319</v>
      </c>
      <c r="D125" s="134" t="s">
        <v>172</v>
      </c>
      <c r="E125" s="135" t="s">
        <v>3199</v>
      </c>
      <c r="F125" s="136" t="s">
        <v>3200</v>
      </c>
      <c r="G125" s="137" t="s">
        <v>3151</v>
      </c>
      <c r="H125" s="202"/>
      <c r="I125" s="139"/>
      <c r="J125" s="140">
        <f t="shared" si="10"/>
        <v>0</v>
      </c>
      <c r="K125" s="136" t="s">
        <v>34</v>
      </c>
      <c r="L125" s="35"/>
      <c r="M125" s="141" t="s">
        <v>34</v>
      </c>
      <c r="N125" s="142" t="s">
        <v>49</v>
      </c>
      <c r="P125" s="143">
        <f t="shared" si="11"/>
        <v>0</v>
      </c>
      <c r="Q125" s="143">
        <v>0</v>
      </c>
      <c r="R125" s="143">
        <f t="shared" si="12"/>
        <v>0</v>
      </c>
      <c r="S125" s="143">
        <v>0</v>
      </c>
      <c r="T125" s="144">
        <f t="shared" si="13"/>
        <v>0</v>
      </c>
      <c r="AR125" s="145" t="s">
        <v>270</v>
      </c>
      <c r="AT125" s="145" t="s">
        <v>172</v>
      </c>
      <c r="AU125" s="145" t="s">
        <v>89</v>
      </c>
      <c r="AY125" s="19" t="s">
        <v>169</v>
      </c>
      <c r="BE125" s="146">
        <f t="shared" si="14"/>
        <v>0</v>
      </c>
      <c r="BF125" s="146">
        <f t="shared" si="15"/>
        <v>0</v>
      </c>
      <c r="BG125" s="146">
        <f t="shared" si="16"/>
        <v>0</v>
      </c>
      <c r="BH125" s="146">
        <f t="shared" si="17"/>
        <v>0</v>
      </c>
      <c r="BI125" s="146">
        <f t="shared" si="18"/>
        <v>0</v>
      </c>
      <c r="BJ125" s="19" t="s">
        <v>83</v>
      </c>
      <c r="BK125" s="146">
        <f t="shared" si="19"/>
        <v>0</v>
      </c>
      <c r="BL125" s="19" t="s">
        <v>270</v>
      </c>
      <c r="BM125" s="145" t="s">
        <v>3201</v>
      </c>
    </row>
    <row r="126" spans="2:65" s="11" customFormat="1" ht="22.75" customHeight="1">
      <c r="B126" s="122"/>
      <c r="D126" s="123" t="s">
        <v>77</v>
      </c>
      <c r="E126" s="132" t="s">
        <v>3202</v>
      </c>
      <c r="F126" s="132" t="s">
        <v>3203</v>
      </c>
      <c r="I126" s="125"/>
      <c r="J126" s="133">
        <f>BK126</f>
        <v>0</v>
      </c>
      <c r="L126" s="122"/>
      <c r="M126" s="127"/>
      <c r="P126" s="128">
        <f>SUM(P127:P140)</f>
        <v>0</v>
      </c>
      <c r="R126" s="128">
        <f>SUM(R127:R140)</f>
        <v>4.7799999999999995E-3</v>
      </c>
      <c r="T126" s="129">
        <f>SUM(T127:T140)</f>
        <v>0</v>
      </c>
      <c r="AR126" s="123" t="s">
        <v>89</v>
      </c>
      <c r="AT126" s="130" t="s">
        <v>77</v>
      </c>
      <c r="AU126" s="130" t="s">
        <v>83</v>
      </c>
      <c r="AY126" s="123" t="s">
        <v>169</v>
      </c>
      <c r="BK126" s="131">
        <f>SUM(BK127:BK140)</f>
        <v>0</v>
      </c>
    </row>
    <row r="127" spans="2:65" s="1" customFormat="1" ht="37.75" customHeight="1">
      <c r="B127" s="35"/>
      <c r="C127" s="134" t="s">
        <v>324</v>
      </c>
      <c r="D127" s="134" t="s">
        <v>172</v>
      </c>
      <c r="E127" s="135" t="s">
        <v>3204</v>
      </c>
      <c r="F127" s="136" t="s">
        <v>3205</v>
      </c>
      <c r="G127" s="137" t="s">
        <v>422</v>
      </c>
      <c r="H127" s="138">
        <v>2</v>
      </c>
      <c r="I127" s="139"/>
      <c r="J127" s="140">
        <f t="shared" ref="J127:J140" si="20">ROUND(I127*H127,2)</f>
        <v>0</v>
      </c>
      <c r="K127" s="136" t="s">
        <v>34</v>
      </c>
      <c r="L127" s="35"/>
      <c r="M127" s="141" t="s">
        <v>34</v>
      </c>
      <c r="N127" s="142" t="s">
        <v>49</v>
      </c>
      <c r="P127" s="143">
        <f t="shared" ref="P127:P140" si="21">O127*H127</f>
        <v>0</v>
      </c>
      <c r="Q127" s="143">
        <v>0</v>
      </c>
      <c r="R127" s="143">
        <f t="shared" ref="R127:R140" si="22">Q127*H127</f>
        <v>0</v>
      </c>
      <c r="S127" s="143">
        <v>0</v>
      </c>
      <c r="T127" s="144">
        <f t="shared" ref="T127:T140" si="23">S127*H127</f>
        <v>0</v>
      </c>
      <c r="AR127" s="145" t="s">
        <v>270</v>
      </c>
      <c r="AT127" s="145" t="s">
        <v>172</v>
      </c>
      <c r="AU127" s="145" t="s">
        <v>89</v>
      </c>
      <c r="AY127" s="19" t="s">
        <v>169</v>
      </c>
      <c r="BE127" s="146">
        <f t="shared" ref="BE127:BE140" si="24">IF(N127="základní",J127,0)</f>
        <v>0</v>
      </c>
      <c r="BF127" s="146">
        <f t="shared" ref="BF127:BF140" si="25">IF(N127="snížená",J127,0)</f>
        <v>0</v>
      </c>
      <c r="BG127" s="146">
        <f t="shared" ref="BG127:BG140" si="26">IF(N127="zákl. přenesená",J127,0)</f>
        <v>0</v>
      </c>
      <c r="BH127" s="146">
        <f t="shared" ref="BH127:BH140" si="27">IF(N127="sníž. přenesená",J127,0)</f>
        <v>0</v>
      </c>
      <c r="BI127" s="146">
        <f t="shared" ref="BI127:BI140" si="28">IF(N127="nulová",J127,0)</f>
        <v>0</v>
      </c>
      <c r="BJ127" s="19" t="s">
        <v>83</v>
      </c>
      <c r="BK127" s="146">
        <f t="shared" ref="BK127:BK140" si="29">ROUND(I127*H127,2)</f>
        <v>0</v>
      </c>
      <c r="BL127" s="19" t="s">
        <v>270</v>
      </c>
      <c r="BM127" s="145" t="s">
        <v>3206</v>
      </c>
    </row>
    <row r="128" spans="2:65" s="1" customFormat="1" ht="37.75" customHeight="1">
      <c r="B128" s="35"/>
      <c r="C128" s="134" t="s">
        <v>330</v>
      </c>
      <c r="D128" s="134" t="s">
        <v>172</v>
      </c>
      <c r="E128" s="135" t="s">
        <v>3207</v>
      </c>
      <c r="F128" s="136" t="s">
        <v>3208</v>
      </c>
      <c r="G128" s="137" t="s">
        <v>422</v>
      </c>
      <c r="H128" s="138">
        <v>2</v>
      </c>
      <c r="I128" s="139"/>
      <c r="J128" s="140">
        <f t="shared" si="20"/>
        <v>0</v>
      </c>
      <c r="K128" s="136" t="s">
        <v>34</v>
      </c>
      <c r="L128" s="35"/>
      <c r="M128" s="141" t="s">
        <v>34</v>
      </c>
      <c r="N128" s="142" t="s">
        <v>49</v>
      </c>
      <c r="P128" s="143">
        <f t="shared" si="21"/>
        <v>0</v>
      </c>
      <c r="Q128" s="143">
        <v>0</v>
      </c>
      <c r="R128" s="143">
        <f t="shared" si="22"/>
        <v>0</v>
      </c>
      <c r="S128" s="143">
        <v>0</v>
      </c>
      <c r="T128" s="144">
        <f t="shared" si="23"/>
        <v>0</v>
      </c>
      <c r="AR128" s="145" t="s">
        <v>270</v>
      </c>
      <c r="AT128" s="145" t="s">
        <v>172</v>
      </c>
      <c r="AU128" s="145" t="s">
        <v>89</v>
      </c>
      <c r="AY128" s="19" t="s">
        <v>169</v>
      </c>
      <c r="BE128" s="146">
        <f t="shared" si="24"/>
        <v>0</v>
      </c>
      <c r="BF128" s="146">
        <f t="shared" si="25"/>
        <v>0</v>
      </c>
      <c r="BG128" s="146">
        <f t="shared" si="26"/>
        <v>0</v>
      </c>
      <c r="BH128" s="146">
        <f t="shared" si="27"/>
        <v>0</v>
      </c>
      <c r="BI128" s="146">
        <f t="shared" si="28"/>
        <v>0</v>
      </c>
      <c r="BJ128" s="19" t="s">
        <v>83</v>
      </c>
      <c r="BK128" s="146">
        <f t="shared" si="29"/>
        <v>0</v>
      </c>
      <c r="BL128" s="19" t="s">
        <v>270</v>
      </c>
      <c r="BM128" s="145" t="s">
        <v>3209</v>
      </c>
    </row>
    <row r="129" spans="2:65" s="1" customFormat="1" ht="37.75" customHeight="1">
      <c r="B129" s="35"/>
      <c r="C129" s="134" t="s">
        <v>230</v>
      </c>
      <c r="D129" s="134" t="s">
        <v>172</v>
      </c>
      <c r="E129" s="135" t="s">
        <v>3210</v>
      </c>
      <c r="F129" s="136" t="s">
        <v>3211</v>
      </c>
      <c r="G129" s="137" t="s">
        <v>422</v>
      </c>
      <c r="H129" s="138">
        <v>1</v>
      </c>
      <c r="I129" s="139"/>
      <c r="J129" s="140">
        <f t="shared" si="20"/>
        <v>0</v>
      </c>
      <c r="K129" s="136" t="s">
        <v>34</v>
      </c>
      <c r="L129" s="35"/>
      <c r="M129" s="141" t="s">
        <v>34</v>
      </c>
      <c r="N129" s="142" t="s">
        <v>49</v>
      </c>
      <c r="P129" s="143">
        <f t="shared" si="21"/>
        <v>0</v>
      </c>
      <c r="Q129" s="143">
        <v>0</v>
      </c>
      <c r="R129" s="143">
        <f t="shared" si="22"/>
        <v>0</v>
      </c>
      <c r="S129" s="143">
        <v>0</v>
      </c>
      <c r="T129" s="144">
        <f t="shared" si="23"/>
        <v>0</v>
      </c>
      <c r="AR129" s="145" t="s">
        <v>270</v>
      </c>
      <c r="AT129" s="145" t="s">
        <v>172</v>
      </c>
      <c r="AU129" s="145" t="s">
        <v>89</v>
      </c>
      <c r="AY129" s="19" t="s">
        <v>169</v>
      </c>
      <c r="BE129" s="146">
        <f t="shared" si="24"/>
        <v>0</v>
      </c>
      <c r="BF129" s="146">
        <f t="shared" si="25"/>
        <v>0</v>
      </c>
      <c r="BG129" s="146">
        <f t="shared" si="26"/>
        <v>0</v>
      </c>
      <c r="BH129" s="146">
        <f t="shared" si="27"/>
        <v>0</v>
      </c>
      <c r="BI129" s="146">
        <f t="shared" si="28"/>
        <v>0</v>
      </c>
      <c r="BJ129" s="19" t="s">
        <v>83</v>
      </c>
      <c r="BK129" s="146">
        <f t="shared" si="29"/>
        <v>0</v>
      </c>
      <c r="BL129" s="19" t="s">
        <v>270</v>
      </c>
      <c r="BM129" s="145" t="s">
        <v>3212</v>
      </c>
    </row>
    <row r="130" spans="2:65" s="1" customFormat="1" ht="24.25" customHeight="1">
      <c r="B130" s="35"/>
      <c r="C130" s="134" t="s">
        <v>344</v>
      </c>
      <c r="D130" s="134" t="s">
        <v>172</v>
      </c>
      <c r="E130" s="135" t="s">
        <v>3213</v>
      </c>
      <c r="F130" s="136" t="s">
        <v>3214</v>
      </c>
      <c r="G130" s="137" t="s">
        <v>422</v>
      </c>
      <c r="H130" s="138">
        <v>2</v>
      </c>
      <c r="I130" s="139"/>
      <c r="J130" s="140">
        <f t="shared" si="20"/>
        <v>0</v>
      </c>
      <c r="K130" s="136" t="s">
        <v>34</v>
      </c>
      <c r="L130" s="35"/>
      <c r="M130" s="141" t="s">
        <v>34</v>
      </c>
      <c r="N130" s="142" t="s">
        <v>49</v>
      </c>
      <c r="P130" s="143">
        <f t="shared" si="21"/>
        <v>0</v>
      </c>
      <c r="Q130" s="143">
        <v>1E-4</v>
      </c>
      <c r="R130" s="143">
        <f t="shared" si="22"/>
        <v>2.0000000000000001E-4</v>
      </c>
      <c r="S130" s="143">
        <v>0</v>
      </c>
      <c r="T130" s="144">
        <f t="shared" si="23"/>
        <v>0</v>
      </c>
      <c r="AR130" s="145" t="s">
        <v>270</v>
      </c>
      <c r="AT130" s="145" t="s">
        <v>172</v>
      </c>
      <c r="AU130" s="145" t="s">
        <v>89</v>
      </c>
      <c r="AY130" s="19" t="s">
        <v>169</v>
      </c>
      <c r="BE130" s="146">
        <f t="shared" si="24"/>
        <v>0</v>
      </c>
      <c r="BF130" s="146">
        <f t="shared" si="25"/>
        <v>0</v>
      </c>
      <c r="BG130" s="146">
        <f t="shared" si="26"/>
        <v>0</v>
      </c>
      <c r="BH130" s="146">
        <f t="shared" si="27"/>
        <v>0</v>
      </c>
      <c r="BI130" s="146">
        <f t="shared" si="28"/>
        <v>0</v>
      </c>
      <c r="BJ130" s="19" t="s">
        <v>83</v>
      </c>
      <c r="BK130" s="146">
        <f t="shared" si="29"/>
        <v>0</v>
      </c>
      <c r="BL130" s="19" t="s">
        <v>270</v>
      </c>
      <c r="BM130" s="145" t="s">
        <v>3215</v>
      </c>
    </row>
    <row r="131" spans="2:65" s="1" customFormat="1" ht="21.75" customHeight="1">
      <c r="B131" s="35"/>
      <c r="C131" s="134" t="s">
        <v>293</v>
      </c>
      <c r="D131" s="134" t="s">
        <v>172</v>
      </c>
      <c r="E131" s="135" t="s">
        <v>3216</v>
      </c>
      <c r="F131" s="136" t="s">
        <v>3217</v>
      </c>
      <c r="G131" s="137" t="s">
        <v>422</v>
      </c>
      <c r="H131" s="138">
        <v>2</v>
      </c>
      <c r="I131" s="139"/>
      <c r="J131" s="140">
        <f t="shared" si="20"/>
        <v>0</v>
      </c>
      <c r="K131" s="136" t="s">
        <v>34</v>
      </c>
      <c r="L131" s="35"/>
      <c r="M131" s="141" t="s">
        <v>34</v>
      </c>
      <c r="N131" s="142" t="s">
        <v>49</v>
      </c>
      <c r="P131" s="143">
        <f t="shared" si="21"/>
        <v>0</v>
      </c>
      <c r="Q131" s="143">
        <v>1.3999999999999999E-4</v>
      </c>
      <c r="R131" s="143">
        <f t="shared" si="22"/>
        <v>2.7999999999999998E-4</v>
      </c>
      <c r="S131" s="143">
        <v>0</v>
      </c>
      <c r="T131" s="144">
        <f t="shared" si="23"/>
        <v>0</v>
      </c>
      <c r="AR131" s="145" t="s">
        <v>270</v>
      </c>
      <c r="AT131" s="145" t="s">
        <v>172</v>
      </c>
      <c r="AU131" s="145" t="s">
        <v>89</v>
      </c>
      <c r="AY131" s="19" t="s">
        <v>169</v>
      </c>
      <c r="BE131" s="146">
        <f t="shared" si="24"/>
        <v>0</v>
      </c>
      <c r="BF131" s="146">
        <f t="shared" si="25"/>
        <v>0</v>
      </c>
      <c r="BG131" s="146">
        <f t="shared" si="26"/>
        <v>0</v>
      </c>
      <c r="BH131" s="146">
        <f t="shared" si="27"/>
        <v>0</v>
      </c>
      <c r="BI131" s="146">
        <f t="shared" si="28"/>
        <v>0</v>
      </c>
      <c r="BJ131" s="19" t="s">
        <v>83</v>
      </c>
      <c r="BK131" s="146">
        <f t="shared" si="29"/>
        <v>0</v>
      </c>
      <c r="BL131" s="19" t="s">
        <v>270</v>
      </c>
      <c r="BM131" s="145" t="s">
        <v>3218</v>
      </c>
    </row>
    <row r="132" spans="2:65" s="1" customFormat="1" ht="24.25" customHeight="1">
      <c r="B132" s="35"/>
      <c r="C132" s="134" t="s">
        <v>356</v>
      </c>
      <c r="D132" s="134" t="s">
        <v>172</v>
      </c>
      <c r="E132" s="135" t="s">
        <v>3219</v>
      </c>
      <c r="F132" s="136" t="s">
        <v>3220</v>
      </c>
      <c r="G132" s="137" t="s">
        <v>422</v>
      </c>
      <c r="H132" s="138">
        <v>1</v>
      </c>
      <c r="I132" s="139"/>
      <c r="J132" s="140">
        <f t="shared" si="20"/>
        <v>0</v>
      </c>
      <c r="K132" s="136" t="s">
        <v>34</v>
      </c>
      <c r="L132" s="35"/>
      <c r="M132" s="141" t="s">
        <v>34</v>
      </c>
      <c r="N132" s="142" t="s">
        <v>49</v>
      </c>
      <c r="P132" s="143">
        <f t="shared" si="21"/>
        <v>0</v>
      </c>
      <c r="Q132" s="143">
        <v>2.4000000000000001E-4</v>
      </c>
      <c r="R132" s="143">
        <f t="shared" si="22"/>
        <v>2.4000000000000001E-4</v>
      </c>
      <c r="S132" s="143">
        <v>0</v>
      </c>
      <c r="T132" s="144">
        <f t="shared" si="23"/>
        <v>0</v>
      </c>
      <c r="AR132" s="145" t="s">
        <v>270</v>
      </c>
      <c r="AT132" s="145" t="s">
        <v>172</v>
      </c>
      <c r="AU132" s="145" t="s">
        <v>89</v>
      </c>
      <c r="AY132" s="19" t="s">
        <v>169</v>
      </c>
      <c r="BE132" s="146">
        <f t="shared" si="24"/>
        <v>0</v>
      </c>
      <c r="BF132" s="146">
        <f t="shared" si="25"/>
        <v>0</v>
      </c>
      <c r="BG132" s="146">
        <f t="shared" si="26"/>
        <v>0</v>
      </c>
      <c r="BH132" s="146">
        <f t="shared" si="27"/>
        <v>0</v>
      </c>
      <c r="BI132" s="146">
        <f t="shared" si="28"/>
        <v>0</v>
      </c>
      <c r="BJ132" s="19" t="s">
        <v>83</v>
      </c>
      <c r="BK132" s="146">
        <f t="shared" si="29"/>
        <v>0</v>
      </c>
      <c r="BL132" s="19" t="s">
        <v>270</v>
      </c>
      <c r="BM132" s="145" t="s">
        <v>3221</v>
      </c>
    </row>
    <row r="133" spans="2:65" s="1" customFormat="1" ht="24.25" customHeight="1">
      <c r="B133" s="35"/>
      <c r="C133" s="134" t="s">
        <v>360</v>
      </c>
      <c r="D133" s="134" t="s">
        <v>172</v>
      </c>
      <c r="E133" s="135" t="s">
        <v>3222</v>
      </c>
      <c r="F133" s="136" t="s">
        <v>3223</v>
      </c>
      <c r="G133" s="137" t="s">
        <v>422</v>
      </c>
      <c r="H133" s="138">
        <v>4</v>
      </c>
      <c r="I133" s="139"/>
      <c r="J133" s="140">
        <f t="shared" si="20"/>
        <v>0</v>
      </c>
      <c r="K133" s="136" t="s">
        <v>34</v>
      </c>
      <c r="L133" s="35"/>
      <c r="M133" s="141" t="s">
        <v>34</v>
      </c>
      <c r="N133" s="142" t="s">
        <v>49</v>
      </c>
      <c r="P133" s="143">
        <f t="shared" si="21"/>
        <v>0</v>
      </c>
      <c r="Q133" s="143">
        <v>2.3000000000000001E-4</v>
      </c>
      <c r="R133" s="143">
        <f t="shared" si="22"/>
        <v>9.2000000000000003E-4</v>
      </c>
      <c r="S133" s="143">
        <v>0</v>
      </c>
      <c r="T133" s="144">
        <f t="shared" si="23"/>
        <v>0</v>
      </c>
      <c r="AR133" s="145" t="s">
        <v>270</v>
      </c>
      <c r="AT133" s="145" t="s">
        <v>172</v>
      </c>
      <c r="AU133" s="145" t="s">
        <v>89</v>
      </c>
      <c r="AY133" s="19" t="s">
        <v>169</v>
      </c>
      <c r="BE133" s="146">
        <f t="shared" si="24"/>
        <v>0</v>
      </c>
      <c r="BF133" s="146">
        <f t="shared" si="25"/>
        <v>0</v>
      </c>
      <c r="BG133" s="146">
        <f t="shared" si="26"/>
        <v>0</v>
      </c>
      <c r="BH133" s="146">
        <f t="shared" si="27"/>
        <v>0</v>
      </c>
      <c r="BI133" s="146">
        <f t="shared" si="28"/>
        <v>0</v>
      </c>
      <c r="BJ133" s="19" t="s">
        <v>83</v>
      </c>
      <c r="BK133" s="146">
        <f t="shared" si="29"/>
        <v>0</v>
      </c>
      <c r="BL133" s="19" t="s">
        <v>270</v>
      </c>
      <c r="BM133" s="145" t="s">
        <v>3224</v>
      </c>
    </row>
    <row r="134" spans="2:65" s="1" customFormat="1" ht="21.75" customHeight="1">
      <c r="B134" s="35"/>
      <c r="C134" s="134" t="s">
        <v>367</v>
      </c>
      <c r="D134" s="134" t="s">
        <v>172</v>
      </c>
      <c r="E134" s="135" t="s">
        <v>3225</v>
      </c>
      <c r="F134" s="136" t="s">
        <v>3226</v>
      </c>
      <c r="G134" s="137" t="s">
        <v>422</v>
      </c>
      <c r="H134" s="138">
        <v>1</v>
      </c>
      <c r="I134" s="139"/>
      <c r="J134" s="140">
        <f t="shared" si="20"/>
        <v>0</v>
      </c>
      <c r="K134" s="136" t="s">
        <v>34</v>
      </c>
      <c r="L134" s="35"/>
      <c r="M134" s="141" t="s">
        <v>34</v>
      </c>
      <c r="N134" s="142" t="s">
        <v>49</v>
      </c>
      <c r="P134" s="143">
        <f t="shared" si="21"/>
        <v>0</v>
      </c>
      <c r="Q134" s="143">
        <v>5.1999999999999995E-4</v>
      </c>
      <c r="R134" s="143">
        <f t="shared" si="22"/>
        <v>5.1999999999999995E-4</v>
      </c>
      <c r="S134" s="143">
        <v>0</v>
      </c>
      <c r="T134" s="144">
        <f t="shared" si="23"/>
        <v>0</v>
      </c>
      <c r="AR134" s="145" t="s">
        <v>270</v>
      </c>
      <c r="AT134" s="145" t="s">
        <v>172</v>
      </c>
      <c r="AU134" s="145" t="s">
        <v>89</v>
      </c>
      <c r="AY134" s="19" t="s">
        <v>169</v>
      </c>
      <c r="BE134" s="146">
        <f t="shared" si="24"/>
        <v>0</v>
      </c>
      <c r="BF134" s="146">
        <f t="shared" si="25"/>
        <v>0</v>
      </c>
      <c r="BG134" s="146">
        <f t="shared" si="26"/>
        <v>0</v>
      </c>
      <c r="BH134" s="146">
        <f t="shared" si="27"/>
        <v>0</v>
      </c>
      <c r="BI134" s="146">
        <f t="shared" si="28"/>
        <v>0</v>
      </c>
      <c r="BJ134" s="19" t="s">
        <v>83</v>
      </c>
      <c r="BK134" s="146">
        <f t="shared" si="29"/>
        <v>0</v>
      </c>
      <c r="BL134" s="19" t="s">
        <v>270</v>
      </c>
      <c r="BM134" s="145" t="s">
        <v>3227</v>
      </c>
    </row>
    <row r="135" spans="2:65" s="1" customFormat="1" ht="24.25" customHeight="1">
      <c r="B135" s="35"/>
      <c r="C135" s="134" t="s">
        <v>374</v>
      </c>
      <c r="D135" s="134" t="s">
        <v>172</v>
      </c>
      <c r="E135" s="135" t="s">
        <v>3228</v>
      </c>
      <c r="F135" s="136" t="s">
        <v>3229</v>
      </c>
      <c r="G135" s="137" t="s">
        <v>422</v>
      </c>
      <c r="H135" s="138">
        <v>2</v>
      </c>
      <c r="I135" s="139"/>
      <c r="J135" s="140">
        <f t="shared" si="20"/>
        <v>0</v>
      </c>
      <c r="K135" s="136" t="s">
        <v>34</v>
      </c>
      <c r="L135" s="35"/>
      <c r="M135" s="141" t="s">
        <v>34</v>
      </c>
      <c r="N135" s="142" t="s">
        <v>49</v>
      </c>
      <c r="P135" s="143">
        <f t="shared" si="21"/>
        <v>0</v>
      </c>
      <c r="Q135" s="143">
        <v>2.2000000000000001E-4</v>
      </c>
      <c r="R135" s="143">
        <f t="shared" si="22"/>
        <v>4.4000000000000002E-4</v>
      </c>
      <c r="S135" s="143">
        <v>0</v>
      </c>
      <c r="T135" s="144">
        <f t="shared" si="23"/>
        <v>0</v>
      </c>
      <c r="AR135" s="145" t="s">
        <v>270</v>
      </c>
      <c r="AT135" s="145" t="s">
        <v>172</v>
      </c>
      <c r="AU135" s="145" t="s">
        <v>89</v>
      </c>
      <c r="AY135" s="19" t="s">
        <v>169</v>
      </c>
      <c r="BE135" s="146">
        <f t="shared" si="24"/>
        <v>0</v>
      </c>
      <c r="BF135" s="146">
        <f t="shared" si="25"/>
        <v>0</v>
      </c>
      <c r="BG135" s="146">
        <f t="shared" si="26"/>
        <v>0</v>
      </c>
      <c r="BH135" s="146">
        <f t="shared" si="27"/>
        <v>0</v>
      </c>
      <c r="BI135" s="146">
        <f t="shared" si="28"/>
        <v>0</v>
      </c>
      <c r="BJ135" s="19" t="s">
        <v>83</v>
      </c>
      <c r="BK135" s="146">
        <f t="shared" si="29"/>
        <v>0</v>
      </c>
      <c r="BL135" s="19" t="s">
        <v>270</v>
      </c>
      <c r="BM135" s="145" t="s">
        <v>3230</v>
      </c>
    </row>
    <row r="136" spans="2:65" s="1" customFormat="1" ht="24.25" customHeight="1">
      <c r="B136" s="35"/>
      <c r="C136" s="134" t="s">
        <v>381</v>
      </c>
      <c r="D136" s="134" t="s">
        <v>172</v>
      </c>
      <c r="E136" s="135" t="s">
        <v>3231</v>
      </c>
      <c r="F136" s="136" t="s">
        <v>3232</v>
      </c>
      <c r="G136" s="137" t="s">
        <v>422</v>
      </c>
      <c r="H136" s="138">
        <v>1</v>
      </c>
      <c r="I136" s="139"/>
      <c r="J136" s="140">
        <f t="shared" si="20"/>
        <v>0</v>
      </c>
      <c r="K136" s="136" t="s">
        <v>34</v>
      </c>
      <c r="L136" s="35"/>
      <c r="M136" s="141" t="s">
        <v>34</v>
      </c>
      <c r="N136" s="142" t="s">
        <v>49</v>
      </c>
      <c r="P136" s="143">
        <f t="shared" si="21"/>
        <v>0</v>
      </c>
      <c r="Q136" s="143">
        <v>1.14E-3</v>
      </c>
      <c r="R136" s="143">
        <f t="shared" si="22"/>
        <v>1.14E-3</v>
      </c>
      <c r="S136" s="143">
        <v>0</v>
      </c>
      <c r="T136" s="144">
        <f t="shared" si="23"/>
        <v>0</v>
      </c>
      <c r="AR136" s="145" t="s">
        <v>270</v>
      </c>
      <c r="AT136" s="145" t="s">
        <v>172</v>
      </c>
      <c r="AU136" s="145" t="s">
        <v>89</v>
      </c>
      <c r="AY136" s="19" t="s">
        <v>169</v>
      </c>
      <c r="BE136" s="146">
        <f t="shared" si="24"/>
        <v>0</v>
      </c>
      <c r="BF136" s="146">
        <f t="shared" si="25"/>
        <v>0</v>
      </c>
      <c r="BG136" s="146">
        <f t="shared" si="26"/>
        <v>0</v>
      </c>
      <c r="BH136" s="146">
        <f t="shared" si="27"/>
        <v>0</v>
      </c>
      <c r="BI136" s="146">
        <f t="shared" si="28"/>
        <v>0</v>
      </c>
      <c r="BJ136" s="19" t="s">
        <v>83</v>
      </c>
      <c r="BK136" s="146">
        <f t="shared" si="29"/>
        <v>0</v>
      </c>
      <c r="BL136" s="19" t="s">
        <v>270</v>
      </c>
      <c r="BM136" s="145" t="s">
        <v>3233</v>
      </c>
    </row>
    <row r="137" spans="2:65" s="1" customFormat="1" ht="24.25" customHeight="1">
      <c r="B137" s="35"/>
      <c r="C137" s="134" t="s">
        <v>390</v>
      </c>
      <c r="D137" s="134" t="s">
        <v>172</v>
      </c>
      <c r="E137" s="135" t="s">
        <v>3234</v>
      </c>
      <c r="F137" s="136" t="s">
        <v>3235</v>
      </c>
      <c r="G137" s="137" t="s">
        <v>422</v>
      </c>
      <c r="H137" s="138">
        <v>1</v>
      </c>
      <c r="I137" s="139"/>
      <c r="J137" s="140">
        <f t="shared" si="20"/>
        <v>0</v>
      </c>
      <c r="K137" s="136" t="s">
        <v>34</v>
      </c>
      <c r="L137" s="35"/>
      <c r="M137" s="141" t="s">
        <v>34</v>
      </c>
      <c r="N137" s="142" t="s">
        <v>49</v>
      </c>
      <c r="P137" s="143">
        <f t="shared" si="21"/>
        <v>0</v>
      </c>
      <c r="Q137" s="143">
        <v>0</v>
      </c>
      <c r="R137" s="143">
        <f t="shared" si="22"/>
        <v>0</v>
      </c>
      <c r="S137" s="143">
        <v>0</v>
      </c>
      <c r="T137" s="144">
        <f t="shared" si="23"/>
        <v>0</v>
      </c>
      <c r="AR137" s="145" t="s">
        <v>270</v>
      </c>
      <c r="AT137" s="145" t="s">
        <v>172</v>
      </c>
      <c r="AU137" s="145" t="s">
        <v>89</v>
      </c>
      <c r="AY137" s="19" t="s">
        <v>169</v>
      </c>
      <c r="BE137" s="146">
        <f t="shared" si="24"/>
        <v>0</v>
      </c>
      <c r="BF137" s="146">
        <f t="shared" si="25"/>
        <v>0</v>
      </c>
      <c r="BG137" s="146">
        <f t="shared" si="26"/>
        <v>0</v>
      </c>
      <c r="BH137" s="146">
        <f t="shared" si="27"/>
        <v>0</v>
      </c>
      <c r="BI137" s="146">
        <f t="shared" si="28"/>
        <v>0</v>
      </c>
      <c r="BJ137" s="19" t="s">
        <v>83</v>
      </c>
      <c r="BK137" s="146">
        <f t="shared" si="29"/>
        <v>0</v>
      </c>
      <c r="BL137" s="19" t="s">
        <v>270</v>
      </c>
      <c r="BM137" s="145" t="s">
        <v>3236</v>
      </c>
    </row>
    <row r="138" spans="2:65" s="1" customFormat="1" ht="24.25" customHeight="1">
      <c r="B138" s="35"/>
      <c r="C138" s="134" t="s">
        <v>397</v>
      </c>
      <c r="D138" s="134" t="s">
        <v>172</v>
      </c>
      <c r="E138" s="135" t="s">
        <v>3237</v>
      </c>
      <c r="F138" s="136" t="s">
        <v>3238</v>
      </c>
      <c r="G138" s="137" t="s">
        <v>422</v>
      </c>
      <c r="H138" s="138">
        <v>2</v>
      </c>
      <c r="I138" s="139"/>
      <c r="J138" s="140">
        <f t="shared" si="20"/>
        <v>0</v>
      </c>
      <c r="K138" s="136" t="s">
        <v>34</v>
      </c>
      <c r="L138" s="35"/>
      <c r="M138" s="141" t="s">
        <v>34</v>
      </c>
      <c r="N138" s="142" t="s">
        <v>49</v>
      </c>
      <c r="P138" s="143">
        <f t="shared" si="21"/>
        <v>0</v>
      </c>
      <c r="Q138" s="143">
        <v>5.1999999999999995E-4</v>
      </c>
      <c r="R138" s="143">
        <f t="shared" si="22"/>
        <v>1.0399999999999999E-3</v>
      </c>
      <c r="S138" s="143">
        <v>0</v>
      </c>
      <c r="T138" s="144">
        <f t="shared" si="23"/>
        <v>0</v>
      </c>
      <c r="AR138" s="145" t="s">
        <v>270</v>
      </c>
      <c r="AT138" s="145" t="s">
        <v>172</v>
      </c>
      <c r="AU138" s="145" t="s">
        <v>89</v>
      </c>
      <c r="AY138" s="19" t="s">
        <v>169</v>
      </c>
      <c r="BE138" s="146">
        <f t="shared" si="24"/>
        <v>0</v>
      </c>
      <c r="BF138" s="146">
        <f t="shared" si="25"/>
        <v>0</v>
      </c>
      <c r="BG138" s="146">
        <f t="shared" si="26"/>
        <v>0</v>
      </c>
      <c r="BH138" s="146">
        <f t="shared" si="27"/>
        <v>0</v>
      </c>
      <c r="BI138" s="146">
        <f t="shared" si="28"/>
        <v>0</v>
      </c>
      <c r="BJ138" s="19" t="s">
        <v>83</v>
      </c>
      <c r="BK138" s="146">
        <f t="shared" si="29"/>
        <v>0</v>
      </c>
      <c r="BL138" s="19" t="s">
        <v>270</v>
      </c>
      <c r="BM138" s="145" t="s">
        <v>3239</v>
      </c>
    </row>
    <row r="139" spans="2:65" s="1" customFormat="1" ht="16.5" customHeight="1">
      <c r="B139" s="35"/>
      <c r="C139" s="134" t="s">
        <v>414</v>
      </c>
      <c r="D139" s="134" t="s">
        <v>172</v>
      </c>
      <c r="E139" s="135" t="s">
        <v>3240</v>
      </c>
      <c r="F139" s="136" t="s">
        <v>3241</v>
      </c>
      <c r="G139" s="137" t="s">
        <v>428</v>
      </c>
      <c r="H139" s="138">
        <v>1</v>
      </c>
      <c r="I139" s="139"/>
      <c r="J139" s="140">
        <f t="shared" si="20"/>
        <v>0</v>
      </c>
      <c r="K139" s="136" t="s">
        <v>34</v>
      </c>
      <c r="L139" s="35"/>
      <c r="M139" s="141" t="s">
        <v>34</v>
      </c>
      <c r="N139" s="142" t="s">
        <v>49</v>
      </c>
      <c r="P139" s="143">
        <f t="shared" si="21"/>
        <v>0</v>
      </c>
      <c r="Q139" s="143">
        <v>0</v>
      </c>
      <c r="R139" s="143">
        <f t="shared" si="22"/>
        <v>0</v>
      </c>
      <c r="S139" s="143">
        <v>0</v>
      </c>
      <c r="T139" s="144">
        <f t="shared" si="23"/>
        <v>0</v>
      </c>
      <c r="AR139" s="145" t="s">
        <v>270</v>
      </c>
      <c r="AT139" s="145" t="s">
        <v>172</v>
      </c>
      <c r="AU139" s="145" t="s">
        <v>89</v>
      </c>
      <c r="AY139" s="19" t="s">
        <v>169</v>
      </c>
      <c r="BE139" s="146">
        <f t="shared" si="24"/>
        <v>0</v>
      </c>
      <c r="BF139" s="146">
        <f t="shared" si="25"/>
        <v>0</v>
      </c>
      <c r="BG139" s="146">
        <f t="shared" si="26"/>
        <v>0</v>
      </c>
      <c r="BH139" s="146">
        <f t="shared" si="27"/>
        <v>0</v>
      </c>
      <c r="BI139" s="146">
        <f t="shared" si="28"/>
        <v>0</v>
      </c>
      <c r="BJ139" s="19" t="s">
        <v>83</v>
      </c>
      <c r="BK139" s="146">
        <f t="shared" si="29"/>
        <v>0</v>
      </c>
      <c r="BL139" s="19" t="s">
        <v>270</v>
      </c>
      <c r="BM139" s="145" t="s">
        <v>3242</v>
      </c>
    </row>
    <row r="140" spans="2:65" s="1" customFormat="1" ht="24.25" customHeight="1">
      <c r="B140" s="35"/>
      <c r="C140" s="134" t="s">
        <v>419</v>
      </c>
      <c r="D140" s="134" t="s">
        <v>172</v>
      </c>
      <c r="E140" s="135" t="s">
        <v>3243</v>
      </c>
      <c r="F140" s="136" t="s">
        <v>3244</v>
      </c>
      <c r="G140" s="137" t="s">
        <v>3151</v>
      </c>
      <c r="H140" s="202"/>
      <c r="I140" s="139"/>
      <c r="J140" s="140">
        <f t="shared" si="20"/>
        <v>0</v>
      </c>
      <c r="K140" s="136" t="s">
        <v>34</v>
      </c>
      <c r="L140" s="35"/>
      <c r="M140" s="141" t="s">
        <v>34</v>
      </c>
      <c r="N140" s="142" t="s">
        <v>49</v>
      </c>
      <c r="P140" s="143">
        <f t="shared" si="21"/>
        <v>0</v>
      </c>
      <c r="Q140" s="143">
        <v>0</v>
      </c>
      <c r="R140" s="143">
        <f t="shared" si="22"/>
        <v>0</v>
      </c>
      <c r="S140" s="143">
        <v>0</v>
      </c>
      <c r="T140" s="144">
        <f t="shared" si="23"/>
        <v>0</v>
      </c>
      <c r="AR140" s="145" t="s">
        <v>270</v>
      </c>
      <c r="AT140" s="145" t="s">
        <v>172</v>
      </c>
      <c r="AU140" s="145" t="s">
        <v>89</v>
      </c>
      <c r="AY140" s="19" t="s">
        <v>169</v>
      </c>
      <c r="BE140" s="146">
        <f t="shared" si="24"/>
        <v>0</v>
      </c>
      <c r="BF140" s="146">
        <f t="shared" si="25"/>
        <v>0</v>
      </c>
      <c r="BG140" s="146">
        <f t="shared" si="26"/>
        <v>0</v>
      </c>
      <c r="BH140" s="146">
        <f t="shared" si="27"/>
        <v>0</v>
      </c>
      <c r="BI140" s="146">
        <f t="shared" si="28"/>
        <v>0</v>
      </c>
      <c r="BJ140" s="19" t="s">
        <v>83</v>
      </c>
      <c r="BK140" s="146">
        <f t="shared" si="29"/>
        <v>0</v>
      </c>
      <c r="BL140" s="19" t="s">
        <v>270</v>
      </c>
      <c r="BM140" s="145" t="s">
        <v>3245</v>
      </c>
    </row>
    <row r="141" spans="2:65" s="11" customFormat="1" ht="22.75" customHeight="1">
      <c r="B141" s="122"/>
      <c r="D141" s="123" t="s">
        <v>77</v>
      </c>
      <c r="E141" s="132" t="s">
        <v>3246</v>
      </c>
      <c r="F141" s="132" t="s">
        <v>3247</v>
      </c>
      <c r="I141" s="125"/>
      <c r="J141" s="133">
        <f>BK141</f>
        <v>0</v>
      </c>
      <c r="L141" s="122"/>
      <c r="M141" s="127"/>
      <c r="P141" s="128">
        <f>SUM(P142:P160)</f>
        <v>0</v>
      </c>
      <c r="R141" s="128">
        <f>SUM(R142:R160)</f>
        <v>0</v>
      </c>
      <c r="T141" s="129">
        <f>SUM(T142:T160)</f>
        <v>0</v>
      </c>
      <c r="AR141" s="123" t="s">
        <v>89</v>
      </c>
      <c r="AT141" s="130" t="s">
        <v>77</v>
      </c>
      <c r="AU141" s="130" t="s">
        <v>83</v>
      </c>
      <c r="AY141" s="123" t="s">
        <v>169</v>
      </c>
      <c r="BK141" s="131">
        <f>SUM(BK142:BK160)</f>
        <v>0</v>
      </c>
    </row>
    <row r="142" spans="2:65" s="1" customFormat="1" ht="37.75" customHeight="1">
      <c r="B142" s="35"/>
      <c r="C142" s="134" t="s">
        <v>425</v>
      </c>
      <c r="D142" s="134" t="s">
        <v>172</v>
      </c>
      <c r="E142" s="135" t="s">
        <v>3248</v>
      </c>
      <c r="F142" s="136" t="s">
        <v>3249</v>
      </c>
      <c r="G142" s="137" t="s">
        <v>422</v>
      </c>
      <c r="H142" s="138">
        <v>2</v>
      </c>
      <c r="I142" s="139"/>
      <c r="J142" s="140">
        <f t="shared" ref="J142:J160" si="30">ROUND(I142*H142,2)</f>
        <v>0</v>
      </c>
      <c r="K142" s="136" t="s">
        <v>34</v>
      </c>
      <c r="L142" s="35"/>
      <c r="M142" s="141" t="s">
        <v>34</v>
      </c>
      <c r="N142" s="142" t="s">
        <v>49</v>
      </c>
      <c r="P142" s="143">
        <f t="shared" ref="P142:P160" si="31">O142*H142</f>
        <v>0</v>
      </c>
      <c r="Q142" s="143">
        <v>0</v>
      </c>
      <c r="R142" s="143">
        <f t="shared" ref="R142:R160" si="32">Q142*H142</f>
        <v>0</v>
      </c>
      <c r="S142" s="143">
        <v>0</v>
      </c>
      <c r="T142" s="144">
        <f t="shared" ref="T142:T160" si="33">S142*H142</f>
        <v>0</v>
      </c>
      <c r="AR142" s="145" t="s">
        <v>270</v>
      </c>
      <c r="AT142" s="145" t="s">
        <v>172</v>
      </c>
      <c r="AU142" s="145" t="s">
        <v>89</v>
      </c>
      <c r="AY142" s="19" t="s">
        <v>169</v>
      </c>
      <c r="BE142" s="146">
        <f t="shared" ref="BE142:BE160" si="34">IF(N142="základní",J142,0)</f>
        <v>0</v>
      </c>
      <c r="BF142" s="146">
        <f t="shared" ref="BF142:BF160" si="35">IF(N142="snížená",J142,0)</f>
        <v>0</v>
      </c>
      <c r="BG142" s="146">
        <f t="shared" ref="BG142:BG160" si="36">IF(N142="zákl. přenesená",J142,0)</f>
        <v>0</v>
      </c>
      <c r="BH142" s="146">
        <f t="shared" ref="BH142:BH160" si="37">IF(N142="sníž. přenesená",J142,0)</f>
        <v>0</v>
      </c>
      <c r="BI142" s="146">
        <f t="shared" ref="BI142:BI160" si="38">IF(N142="nulová",J142,0)</f>
        <v>0</v>
      </c>
      <c r="BJ142" s="19" t="s">
        <v>83</v>
      </c>
      <c r="BK142" s="146">
        <f t="shared" ref="BK142:BK160" si="39">ROUND(I142*H142,2)</f>
        <v>0</v>
      </c>
      <c r="BL142" s="19" t="s">
        <v>270</v>
      </c>
      <c r="BM142" s="145" t="s">
        <v>3250</v>
      </c>
    </row>
    <row r="143" spans="2:65" s="1" customFormat="1" ht="24.25" customHeight="1">
      <c r="B143" s="35"/>
      <c r="C143" s="134" t="s">
        <v>431</v>
      </c>
      <c r="D143" s="134" t="s">
        <v>172</v>
      </c>
      <c r="E143" s="135" t="s">
        <v>3251</v>
      </c>
      <c r="F143" s="136" t="s">
        <v>3252</v>
      </c>
      <c r="G143" s="137" t="s">
        <v>422</v>
      </c>
      <c r="H143" s="138">
        <v>2</v>
      </c>
      <c r="I143" s="139"/>
      <c r="J143" s="140">
        <f t="shared" si="30"/>
        <v>0</v>
      </c>
      <c r="K143" s="136" t="s">
        <v>34</v>
      </c>
      <c r="L143" s="35"/>
      <c r="M143" s="141" t="s">
        <v>34</v>
      </c>
      <c r="N143" s="142" t="s">
        <v>49</v>
      </c>
      <c r="P143" s="143">
        <f t="shared" si="31"/>
        <v>0</v>
      </c>
      <c r="Q143" s="143">
        <v>0</v>
      </c>
      <c r="R143" s="143">
        <f t="shared" si="32"/>
        <v>0</v>
      </c>
      <c r="S143" s="143">
        <v>0</v>
      </c>
      <c r="T143" s="144">
        <f t="shared" si="33"/>
        <v>0</v>
      </c>
      <c r="AR143" s="145" t="s">
        <v>270</v>
      </c>
      <c r="AT143" s="145" t="s">
        <v>172</v>
      </c>
      <c r="AU143" s="145" t="s">
        <v>89</v>
      </c>
      <c r="AY143" s="19" t="s">
        <v>169</v>
      </c>
      <c r="BE143" s="146">
        <f t="shared" si="34"/>
        <v>0</v>
      </c>
      <c r="BF143" s="146">
        <f t="shared" si="35"/>
        <v>0</v>
      </c>
      <c r="BG143" s="146">
        <f t="shared" si="36"/>
        <v>0</v>
      </c>
      <c r="BH143" s="146">
        <f t="shared" si="37"/>
        <v>0</v>
      </c>
      <c r="BI143" s="146">
        <f t="shared" si="38"/>
        <v>0</v>
      </c>
      <c r="BJ143" s="19" t="s">
        <v>83</v>
      </c>
      <c r="BK143" s="146">
        <f t="shared" si="39"/>
        <v>0</v>
      </c>
      <c r="BL143" s="19" t="s">
        <v>270</v>
      </c>
      <c r="BM143" s="145" t="s">
        <v>3253</v>
      </c>
    </row>
    <row r="144" spans="2:65" s="1" customFormat="1" ht="24.25" customHeight="1">
      <c r="B144" s="35"/>
      <c r="C144" s="134" t="s">
        <v>437</v>
      </c>
      <c r="D144" s="134" t="s">
        <v>172</v>
      </c>
      <c r="E144" s="135" t="s">
        <v>3254</v>
      </c>
      <c r="F144" s="136" t="s">
        <v>3255</v>
      </c>
      <c r="G144" s="137" t="s">
        <v>428</v>
      </c>
      <c r="H144" s="138">
        <v>1</v>
      </c>
      <c r="I144" s="139"/>
      <c r="J144" s="140">
        <f t="shared" si="30"/>
        <v>0</v>
      </c>
      <c r="K144" s="136" t="s">
        <v>34</v>
      </c>
      <c r="L144" s="35"/>
      <c r="M144" s="141" t="s">
        <v>34</v>
      </c>
      <c r="N144" s="142" t="s">
        <v>49</v>
      </c>
      <c r="P144" s="143">
        <f t="shared" si="31"/>
        <v>0</v>
      </c>
      <c r="Q144" s="143">
        <v>0</v>
      </c>
      <c r="R144" s="143">
        <f t="shared" si="32"/>
        <v>0</v>
      </c>
      <c r="S144" s="143">
        <v>0</v>
      </c>
      <c r="T144" s="144">
        <f t="shared" si="33"/>
        <v>0</v>
      </c>
      <c r="AR144" s="145" t="s">
        <v>270</v>
      </c>
      <c r="AT144" s="145" t="s">
        <v>172</v>
      </c>
      <c r="AU144" s="145" t="s">
        <v>89</v>
      </c>
      <c r="AY144" s="19" t="s">
        <v>169</v>
      </c>
      <c r="BE144" s="146">
        <f t="shared" si="34"/>
        <v>0</v>
      </c>
      <c r="BF144" s="146">
        <f t="shared" si="35"/>
        <v>0</v>
      </c>
      <c r="BG144" s="146">
        <f t="shared" si="36"/>
        <v>0</v>
      </c>
      <c r="BH144" s="146">
        <f t="shared" si="37"/>
        <v>0</v>
      </c>
      <c r="BI144" s="146">
        <f t="shared" si="38"/>
        <v>0</v>
      </c>
      <c r="BJ144" s="19" t="s">
        <v>83</v>
      </c>
      <c r="BK144" s="146">
        <f t="shared" si="39"/>
        <v>0</v>
      </c>
      <c r="BL144" s="19" t="s">
        <v>270</v>
      </c>
      <c r="BM144" s="145" t="s">
        <v>3256</v>
      </c>
    </row>
    <row r="145" spans="2:65" s="1" customFormat="1" ht="24.25" customHeight="1">
      <c r="B145" s="35"/>
      <c r="C145" s="134" t="s">
        <v>444</v>
      </c>
      <c r="D145" s="134" t="s">
        <v>172</v>
      </c>
      <c r="E145" s="135" t="s">
        <v>3257</v>
      </c>
      <c r="F145" s="136" t="s">
        <v>3258</v>
      </c>
      <c r="G145" s="137" t="s">
        <v>428</v>
      </c>
      <c r="H145" s="138">
        <v>2</v>
      </c>
      <c r="I145" s="139"/>
      <c r="J145" s="140">
        <f t="shared" si="30"/>
        <v>0</v>
      </c>
      <c r="K145" s="136" t="s">
        <v>34</v>
      </c>
      <c r="L145" s="35"/>
      <c r="M145" s="141" t="s">
        <v>34</v>
      </c>
      <c r="N145" s="142" t="s">
        <v>49</v>
      </c>
      <c r="P145" s="143">
        <f t="shared" si="31"/>
        <v>0</v>
      </c>
      <c r="Q145" s="143">
        <v>0</v>
      </c>
      <c r="R145" s="143">
        <f t="shared" si="32"/>
        <v>0</v>
      </c>
      <c r="S145" s="143">
        <v>0</v>
      </c>
      <c r="T145" s="144">
        <f t="shared" si="33"/>
        <v>0</v>
      </c>
      <c r="AR145" s="145" t="s">
        <v>270</v>
      </c>
      <c r="AT145" s="145" t="s">
        <v>172</v>
      </c>
      <c r="AU145" s="145" t="s">
        <v>89</v>
      </c>
      <c r="AY145" s="19" t="s">
        <v>169</v>
      </c>
      <c r="BE145" s="146">
        <f t="shared" si="34"/>
        <v>0</v>
      </c>
      <c r="BF145" s="146">
        <f t="shared" si="35"/>
        <v>0</v>
      </c>
      <c r="BG145" s="146">
        <f t="shared" si="36"/>
        <v>0</v>
      </c>
      <c r="BH145" s="146">
        <f t="shared" si="37"/>
        <v>0</v>
      </c>
      <c r="BI145" s="146">
        <f t="shared" si="38"/>
        <v>0</v>
      </c>
      <c r="BJ145" s="19" t="s">
        <v>83</v>
      </c>
      <c r="BK145" s="146">
        <f t="shared" si="39"/>
        <v>0</v>
      </c>
      <c r="BL145" s="19" t="s">
        <v>270</v>
      </c>
      <c r="BM145" s="145" t="s">
        <v>3259</v>
      </c>
    </row>
    <row r="146" spans="2:65" s="1" customFormat="1" ht="24.25" customHeight="1">
      <c r="B146" s="35"/>
      <c r="C146" s="134" t="s">
        <v>28</v>
      </c>
      <c r="D146" s="134" t="s">
        <v>172</v>
      </c>
      <c r="E146" s="135" t="s">
        <v>3260</v>
      </c>
      <c r="F146" s="136" t="s">
        <v>3261</v>
      </c>
      <c r="G146" s="137" t="s">
        <v>428</v>
      </c>
      <c r="H146" s="138">
        <v>1</v>
      </c>
      <c r="I146" s="139"/>
      <c r="J146" s="140">
        <f t="shared" si="30"/>
        <v>0</v>
      </c>
      <c r="K146" s="136" t="s">
        <v>34</v>
      </c>
      <c r="L146" s="35"/>
      <c r="M146" s="141" t="s">
        <v>34</v>
      </c>
      <c r="N146" s="142" t="s">
        <v>49</v>
      </c>
      <c r="P146" s="143">
        <f t="shared" si="31"/>
        <v>0</v>
      </c>
      <c r="Q146" s="143">
        <v>0</v>
      </c>
      <c r="R146" s="143">
        <f t="shared" si="32"/>
        <v>0</v>
      </c>
      <c r="S146" s="143">
        <v>0</v>
      </c>
      <c r="T146" s="144">
        <f t="shared" si="33"/>
        <v>0</v>
      </c>
      <c r="AR146" s="145" t="s">
        <v>270</v>
      </c>
      <c r="AT146" s="145" t="s">
        <v>172</v>
      </c>
      <c r="AU146" s="145" t="s">
        <v>89</v>
      </c>
      <c r="AY146" s="19" t="s">
        <v>169</v>
      </c>
      <c r="BE146" s="146">
        <f t="shared" si="34"/>
        <v>0</v>
      </c>
      <c r="BF146" s="146">
        <f t="shared" si="35"/>
        <v>0</v>
      </c>
      <c r="BG146" s="146">
        <f t="shared" si="36"/>
        <v>0</v>
      </c>
      <c r="BH146" s="146">
        <f t="shared" si="37"/>
        <v>0</v>
      </c>
      <c r="BI146" s="146">
        <f t="shared" si="38"/>
        <v>0</v>
      </c>
      <c r="BJ146" s="19" t="s">
        <v>83</v>
      </c>
      <c r="BK146" s="146">
        <f t="shared" si="39"/>
        <v>0</v>
      </c>
      <c r="BL146" s="19" t="s">
        <v>270</v>
      </c>
      <c r="BM146" s="145" t="s">
        <v>3262</v>
      </c>
    </row>
    <row r="147" spans="2:65" s="1" customFormat="1" ht="24.25" customHeight="1">
      <c r="B147" s="35"/>
      <c r="C147" s="134" t="s">
        <v>462</v>
      </c>
      <c r="D147" s="134" t="s">
        <v>172</v>
      </c>
      <c r="E147" s="135" t="s">
        <v>3263</v>
      </c>
      <c r="F147" s="136" t="s">
        <v>3264</v>
      </c>
      <c r="G147" s="137" t="s">
        <v>428</v>
      </c>
      <c r="H147" s="138">
        <v>2</v>
      </c>
      <c r="I147" s="139"/>
      <c r="J147" s="140">
        <f t="shared" si="30"/>
        <v>0</v>
      </c>
      <c r="K147" s="136" t="s">
        <v>34</v>
      </c>
      <c r="L147" s="35"/>
      <c r="M147" s="141" t="s">
        <v>34</v>
      </c>
      <c r="N147" s="142" t="s">
        <v>49</v>
      </c>
      <c r="P147" s="143">
        <f t="shared" si="31"/>
        <v>0</v>
      </c>
      <c r="Q147" s="143">
        <v>0</v>
      </c>
      <c r="R147" s="143">
        <f t="shared" si="32"/>
        <v>0</v>
      </c>
      <c r="S147" s="143">
        <v>0</v>
      </c>
      <c r="T147" s="144">
        <f t="shared" si="33"/>
        <v>0</v>
      </c>
      <c r="AR147" s="145" t="s">
        <v>270</v>
      </c>
      <c r="AT147" s="145" t="s">
        <v>172</v>
      </c>
      <c r="AU147" s="145" t="s">
        <v>89</v>
      </c>
      <c r="AY147" s="19" t="s">
        <v>169</v>
      </c>
      <c r="BE147" s="146">
        <f t="shared" si="34"/>
        <v>0</v>
      </c>
      <c r="BF147" s="146">
        <f t="shared" si="35"/>
        <v>0</v>
      </c>
      <c r="BG147" s="146">
        <f t="shared" si="36"/>
        <v>0</v>
      </c>
      <c r="BH147" s="146">
        <f t="shared" si="37"/>
        <v>0</v>
      </c>
      <c r="BI147" s="146">
        <f t="shared" si="38"/>
        <v>0</v>
      </c>
      <c r="BJ147" s="19" t="s">
        <v>83</v>
      </c>
      <c r="BK147" s="146">
        <f t="shared" si="39"/>
        <v>0</v>
      </c>
      <c r="BL147" s="19" t="s">
        <v>270</v>
      </c>
      <c r="BM147" s="145" t="s">
        <v>3265</v>
      </c>
    </row>
    <row r="148" spans="2:65" s="1" customFormat="1" ht="37.75" customHeight="1">
      <c r="B148" s="35"/>
      <c r="C148" s="134" t="s">
        <v>470</v>
      </c>
      <c r="D148" s="134" t="s">
        <v>172</v>
      </c>
      <c r="E148" s="135" t="s">
        <v>3266</v>
      </c>
      <c r="F148" s="136" t="s">
        <v>3267</v>
      </c>
      <c r="G148" s="137" t="s">
        <v>34</v>
      </c>
      <c r="H148" s="138">
        <v>0</v>
      </c>
      <c r="I148" s="139"/>
      <c r="J148" s="140">
        <f t="shared" si="30"/>
        <v>0</v>
      </c>
      <c r="K148" s="136" t="s">
        <v>34</v>
      </c>
      <c r="L148" s="35"/>
      <c r="M148" s="141" t="s">
        <v>34</v>
      </c>
      <c r="N148" s="142" t="s">
        <v>49</v>
      </c>
      <c r="P148" s="143">
        <f t="shared" si="31"/>
        <v>0</v>
      </c>
      <c r="Q148" s="143">
        <v>0</v>
      </c>
      <c r="R148" s="143">
        <f t="shared" si="32"/>
        <v>0</v>
      </c>
      <c r="S148" s="143">
        <v>0</v>
      </c>
      <c r="T148" s="144">
        <f t="shared" si="33"/>
        <v>0</v>
      </c>
      <c r="AR148" s="145" t="s">
        <v>270</v>
      </c>
      <c r="AT148" s="145" t="s">
        <v>172</v>
      </c>
      <c r="AU148" s="145" t="s">
        <v>89</v>
      </c>
      <c r="AY148" s="19" t="s">
        <v>169</v>
      </c>
      <c r="BE148" s="146">
        <f t="shared" si="34"/>
        <v>0</v>
      </c>
      <c r="BF148" s="146">
        <f t="shared" si="35"/>
        <v>0</v>
      </c>
      <c r="BG148" s="146">
        <f t="shared" si="36"/>
        <v>0</v>
      </c>
      <c r="BH148" s="146">
        <f t="shared" si="37"/>
        <v>0</v>
      </c>
      <c r="BI148" s="146">
        <f t="shared" si="38"/>
        <v>0</v>
      </c>
      <c r="BJ148" s="19" t="s">
        <v>83</v>
      </c>
      <c r="BK148" s="146">
        <f t="shared" si="39"/>
        <v>0</v>
      </c>
      <c r="BL148" s="19" t="s">
        <v>270</v>
      </c>
      <c r="BM148" s="145" t="s">
        <v>3268</v>
      </c>
    </row>
    <row r="149" spans="2:65" s="1" customFormat="1" ht="37.75" customHeight="1">
      <c r="B149" s="35"/>
      <c r="C149" s="134" t="s">
        <v>477</v>
      </c>
      <c r="D149" s="134" t="s">
        <v>172</v>
      </c>
      <c r="E149" s="135" t="s">
        <v>3269</v>
      </c>
      <c r="F149" s="136" t="s">
        <v>3270</v>
      </c>
      <c r="G149" s="137" t="s">
        <v>175</v>
      </c>
      <c r="H149" s="138">
        <v>345</v>
      </c>
      <c r="I149" s="139"/>
      <c r="J149" s="140">
        <f t="shared" si="30"/>
        <v>0</v>
      </c>
      <c r="K149" s="136" t="s">
        <v>34</v>
      </c>
      <c r="L149" s="35"/>
      <c r="M149" s="141" t="s">
        <v>34</v>
      </c>
      <c r="N149" s="142" t="s">
        <v>49</v>
      </c>
      <c r="P149" s="143">
        <f t="shared" si="31"/>
        <v>0</v>
      </c>
      <c r="Q149" s="143">
        <v>0</v>
      </c>
      <c r="R149" s="143">
        <f t="shared" si="32"/>
        <v>0</v>
      </c>
      <c r="S149" s="143">
        <v>0</v>
      </c>
      <c r="T149" s="144">
        <f t="shared" si="33"/>
        <v>0</v>
      </c>
      <c r="AR149" s="145" t="s">
        <v>270</v>
      </c>
      <c r="AT149" s="145" t="s">
        <v>172</v>
      </c>
      <c r="AU149" s="145" t="s">
        <v>89</v>
      </c>
      <c r="AY149" s="19" t="s">
        <v>169</v>
      </c>
      <c r="BE149" s="146">
        <f t="shared" si="34"/>
        <v>0</v>
      </c>
      <c r="BF149" s="146">
        <f t="shared" si="35"/>
        <v>0</v>
      </c>
      <c r="BG149" s="146">
        <f t="shared" si="36"/>
        <v>0</v>
      </c>
      <c r="BH149" s="146">
        <f t="shared" si="37"/>
        <v>0</v>
      </c>
      <c r="BI149" s="146">
        <f t="shared" si="38"/>
        <v>0</v>
      </c>
      <c r="BJ149" s="19" t="s">
        <v>83</v>
      </c>
      <c r="BK149" s="146">
        <f t="shared" si="39"/>
        <v>0</v>
      </c>
      <c r="BL149" s="19" t="s">
        <v>270</v>
      </c>
      <c r="BM149" s="145" t="s">
        <v>3271</v>
      </c>
    </row>
    <row r="150" spans="2:65" s="1" customFormat="1" ht="16.5" customHeight="1">
      <c r="B150" s="35"/>
      <c r="C150" s="134" t="s">
        <v>486</v>
      </c>
      <c r="D150" s="134" t="s">
        <v>172</v>
      </c>
      <c r="E150" s="135" t="s">
        <v>3272</v>
      </c>
      <c r="F150" s="136" t="s">
        <v>3273</v>
      </c>
      <c r="G150" s="137" t="s">
        <v>434</v>
      </c>
      <c r="H150" s="138">
        <v>315</v>
      </c>
      <c r="I150" s="139"/>
      <c r="J150" s="140">
        <f t="shared" si="30"/>
        <v>0</v>
      </c>
      <c r="K150" s="136" t="s">
        <v>34</v>
      </c>
      <c r="L150" s="35"/>
      <c r="M150" s="141" t="s">
        <v>34</v>
      </c>
      <c r="N150" s="142" t="s">
        <v>49</v>
      </c>
      <c r="P150" s="143">
        <f t="shared" si="31"/>
        <v>0</v>
      </c>
      <c r="Q150" s="143">
        <v>0</v>
      </c>
      <c r="R150" s="143">
        <f t="shared" si="32"/>
        <v>0</v>
      </c>
      <c r="S150" s="143">
        <v>0</v>
      </c>
      <c r="T150" s="144">
        <f t="shared" si="33"/>
        <v>0</v>
      </c>
      <c r="AR150" s="145" t="s">
        <v>270</v>
      </c>
      <c r="AT150" s="145" t="s">
        <v>172</v>
      </c>
      <c r="AU150" s="145" t="s">
        <v>89</v>
      </c>
      <c r="AY150" s="19" t="s">
        <v>169</v>
      </c>
      <c r="BE150" s="146">
        <f t="shared" si="34"/>
        <v>0</v>
      </c>
      <c r="BF150" s="146">
        <f t="shared" si="35"/>
        <v>0</v>
      </c>
      <c r="BG150" s="146">
        <f t="shared" si="36"/>
        <v>0</v>
      </c>
      <c r="BH150" s="146">
        <f t="shared" si="37"/>
        <v>0</v>
      </c>
      <c r="BI150" s="146">
        <f t="shared" si="38"/>
        <v>0</v>
      </c>
      <c r="BJ150" s="19" t="s">
        <v>83</v>
      </c>
      <c r="BK150" s="146">
        <f t="shared" si="39"/>
        <v>0</v>
      </c>
      <c r="BL150" s="19" t="s">
        <v>270</v>
      </c>
      <c r="BM150" s="145" t="s">
        <v>3274</v>
      </c>
    </row>
    <row r="151" spans="2:65" s="1" customFormat="1" ht="33" customHeight="1">
      <c r="B151" s="35"/>
      <c r="C151" s="134" t="s">
        <v>493</v>
      </c>
      <c r="D151" s="134" t="s">
        <v>172</v>
      </c>
      <c r="E151" s="135" t="s">
        <v>3275</v>
      </c>
      <c r="F151" s="136" t="s">
        <v>3276</v>
      </c>
      <c r="G151" s="137" t="s">
        <v>434</v>
      </c>
      <c r="H151" s="138">
        <v>2330</v>
      </c>
      <c r="I151" s="139"/>
      <c r="J151" s="140">
        <f t="shared" si="30"/>
        <v>0</v>
      </c>
      <c r="K151" s="136" t="s">
        <v>34</v>
      </c>
      <c r="L151" s="35"/>
      <c r="M151" s="141" t="s">
        <v>34</v>
      </c>
      <c r="N151" s="142" t="s">
        <v>49</v>
      </c>
      <c r="P151" s="143">
        <f t="shared" si="31"/>
        <v>0</v>
      </c>
      <c r="Q151" s="143">
        <v>0</v>
      </c>
      <c r="R151" s="143">
        <f t="shared" si="32"/>
        <v>0</v>
      </c>
      <c r="S151" s="143">
        <v>0</v>
      </c>
      <c r="T151" s="144">
        <f t="shared" si="33"/>
        <v>0</v>
      </c>
      <c r="AR151" s="145" t="s">
        <v>270</v>
      </c>
      <c r="AT151" s="145" t="s">
        <v>172</v>
      </c>
      <c r="AU151" s="145" t="s">
        <v>89</v>
      </c>
      <c r="AY151" s="19" t="s">
        <v>169</v>
      </c>
      <c r="BE151" s="146">
        <f t="shared" si="34"/>
        <v>0</v>
      </c>
      <c r="BF151" s="146">
        <f t="shared" si="35"/>
        <v>0</v>
      </c>
      <c r="BG151" s="146">
        <f t="shared" si="36"/>
        <v>0</v>
      </c>
      <c r="BH151" s="146">
        <f t="shared" si="37"/>
        <v>0</v>
      </c>
      <c r="BI151" s="146">
        <f t="shared" si="38"/>
        <v>0</v>
      </c>
      <c r="BJ151" s="19" t="s">
        <v>83</v>
      </c>
      <c r="BK151" s="146">
        <f t="shared" si="39"/>
        <v>0</v>
      </c>
      <c r="BL151" s="19" t="s">
        <v>270</v>
      </c>
      <c r="BM151" s="145" t="s">
        <v>3277</v>
      </c>
    </row>
    <row r="152" spans="2:65" s="1" customFormat="1" ht="16.5" customHeight="1">
      <c r="B152" s="35"/>
      <c r="C152" s="134" t="s">
        <v>499</v>
      </c>
      <c r="D152" s="134" t="s">
        <v>172</v>
      </c>
      <c r="E152" s="135" t="s">
        <v>3278</v>
      </c>
      <c r="F152" s="136" t="s">
        <v>3279</v>
      </c>
      <c r="G152" s="137" t="s">
        <v>434</v>
      </c>
      <c r="H152" s="138">
        <v>128</v>
      </c>
      <c r="I152" s="139"/>
      <c r="J152" s="140">
        <f t="shared" si="30"/>
        <v>0</v>
      </c>
      <c r="K152" s="136" t="s">
        <v>34</v>
      </c>
      <c r="L152" s="35"/>
      <c r="M152" s="141" t="s">
        <v>34</v>
      </c>
      <c r="N152" s="142" t="s">
        <v>49</v>
      </c>
      <c r="P152" s="143">
        <f t="shared" si="31"/>
        <v>0</v>
      </c>
      <c r="Q152" s="143">
        <v>0</v>
      </c>
      <c r="R152" s="143">
        <f t="shared" si="32"/>
        <v>0</v>
      </c>
      <c r="S152" s="143">
        <v>0</v>
      </c>
      <c r="T152" s="144">
        <f t="shared" si="33"/>
        <v>0</v>
      </c>
      <c r="AR152" s="145" t="s">
        <v>270</v>
      </c>
      <c r="AT152" s="145" t="s">
        <v>172</v>
      </c>
      <c r="AU152" s="145" t="s">
        <v>89</v>
      </c>
      <c r="AY152" s="19" t="s">
        <v>169</v>
      </c>
      <c r="BE152" s="146">
        <f t="shared" si="34"/>
        <v>0</v>
      </c>
      <c r="BF152" s="146">
        <f t="shared" si="35"/>
        <v>0</v>
      </c>
      <c r="BG152" s="146">
        <f t="shared" si="36"/>
        <v>0</v>
      </c>
      <c r="BH152" s="146">
        <f t="shared" si="37"/>
        <v>0</v>
      </c>
      <c r="BI152" s="146">
        <f t="shared" si="38"/>
        <v>0</v>
      </c>
      <c r="BJ152" s="19" t="s">
        <v>83</v>
      </c>
      <c r="BK152" s="146">
        <f t="shared" si="39"/>
        <v>0</v>
      </c>
      <c r="BL152" s="19" t="s">
        <v>270</v>
      </c>
      <c r="BM152" s="145" t="s">
        <v>3280</v>
      </c>
    </row>
    <row r="153" spans="2:65" s="1" customFormat="1" ht="24.25" customHeight="1">
      <c r="B153" s="35"/>
      <c r="C153" s="134" t="s">
        <v>504</v>
      </c>
      <c r="D153" s="134" t="s">
        <v>172</v>
      </c>
      <c r="E153" s="135" t="s">
        <v>3281</v>
      </c>
      <c r="F153" s="136" t="s">
        <v>3282</v>
      </c>
      <c r="G153" s="137" t="s">
        <v>620</v>
      </c>
      <c r="H153" s="138">
        <v>54</v>
      </c>
      <c r="I153" s="139"/>
      <c r="J153" s="140">
        <f t="shared" si="30"/>
        <v>0</v>
      </c>
      <c r="K153" s="136" t="s">
        <v>34</v>
      </c>
      <c r="L153" s="35"/>
      <c r="M153" s="141" t="s">
        <v>34</v>
      </c>
      <c r="N153" s="142" t="s">
        <v>49</v>
      </c>
      <c r="P153" s="143">
        <f t="shared" si="31"/>
        <v>0</v>
      </c>
      <c r="Q153" s="143">
        <v>0</v>
      </c>
      <c r="R153" s="143">
        <f t="shared" si="32"/>
        <v>0</v>
      </c>
      <c r="S153" s="143">
        <v>0</v>
      </c>
      <c r="T153" s="144">
        <f t="shared" si="33"/>
        <v>0</v>
      </c>
      <c r="AR153" s="145" t="s">
        <v>270</v>
      </c>
      <c r="AT153" s="145" t="s">
        <v>172</v>
      </c>
      <c r="AU153" s="145" t="s">
        <v>89</v>
      </c>
      <c r="AY153" s="19" t="s">
        <v>169</v>
      </c>
      <c r="BE153" s="146">
        <f t="shared" si="34"/>
        <v>0</v>
      </c>
      <c r="BF153" s="146">
        <f t="shared" si="35"/>
        <v>0</v>
      </c>
      <c r="BG153" s="146">
        <f t="shared" si="36"/>
        <v>0</v>
      </c>
      <c r="BH153" s="146">
        <f t="shared" si="37"/>
        <v>0</v>
      </c>
      <c r="BI153" s="146">
        <f t="shared" si="38"/>
        <v>0</v>
      </c>
      <c r="BJ153" s="19" t="s">
        <v>83</v>
      </c>
      <c r="BK153" s="146">
        <f t="shared" si="39"/>
        <v>0</v>
      </c>
      <c r="BL153" s="19" t="s">
        <v>270</v>
      </c>
      <c r="BM153" s="145" t="s">
        <v>3283</v>
      </c>
    </row>
    <row r="154" spans="2:65" s="1" customFormat="1" ht="24.25" customHeight="1">
      <c r="B154" s="35"/>
      <c r="C154" s="134" t="s">
        <v>511</v>
      </c>
      <c r="D154" s="134" t="s">
        <v>172</v>
      </c>
      <c r="E154" s="135" t="s">
        <v>3284</v>
      </c>
      <c r="F154" s="136" t="s">
        <v>3285</v>
      </c>
      <c r="G154" s="137" t="s">
        <v>620</v>
      </c>
      <c r="H154" s="138">
        <v>54</v>
      </c>
      <c r="I154" s="139"/>
      <c r="J154" s="140">
        <f t="shared" si="30"/>
        <v>0</v>
      </c>
      <c r="K154" s="136" t="s">
        <v>34</v>
      </c>
      <c r="L154" s="35"/>
      <c r="M154" s="141" t="s">
        <v>34</v>
      </c>
      <c r="N154" s="142" t="s">
        <v>49</v>
      </c>
      <c r="P154" s="143">
        <f t="shared" si="31"/>
        <v>0</v>
      </c>
      <c r="Q154" s="143">
        <v>0</v>
      </c>
      <c r="R154" s="143">
        <f t="shared" si="32"/>
        <v>0</v>
      </c>
      <c r="S154" s="143">
        <v>0</v>
      </c>
      <c r="T154" s="144">
        <f t="shared" si="33"/>
        <v>0</v>
      </c>
      <c r="AR154" s="145" t="s">
        <v>270</v>
      </c>
      <c r="AT154" s="145" t="s">
        <v>172</v>
      </c>
      <c r="AU154" s="145" t="s">
        <v>89</v>
      </c>
      <c r="AY154" s="19" t="s">
        <v>169</v>
      </c>
      <c r="BE154" s="146">
        <f t="shared" si="34"/>
        <v>0</v>
      </c>
      <c r="BF154" s="146">
        <f t="shared" si="35"/>
        <v>0</v>
      </c>
      <c r="BG154" s="146">
        <f t="shared" si="36"/>
        <v>0</v>
      </c>
      <c r="BH154" s="146">
        <f t="shared" si="37"/>
        <v>0</v>
      </c>
      <c r="BI154" s="146">
        <f t="shared" si="38"/>
        <v>0</v>
      </c>
      <c r="BJ154" s="19" t="s">
        <v>83</v>
      </c>
      <c r="BK154" s="146">
        <f t="shared" si="39"/>
        <v>0</v>
      </c>
      <c r="BL154" s="19" t="s">
        <v>270</v>
      </c>
      <c r="BM154" s="145" t="s">
        <v>3286</v>
      </c>
    </row>
    <row r="155" spans="2:65" s="1" customFormat="1" ht="24.25" customHeight="1">
      <c r="B155" s="35"/>
      <c r="C155" s="134" t="s">
        <v>518</v>
      </c>
      <c r="D155" s="134" t="s">
        <v>172</v>
      </c>
      <c r="E155" s="135" t="s">
        <v>3287</v>
      </c>
      <c r="F155" s="136" t="s">
        <v>3288</v>
      </c>
      <c r="G155" s="137" t="s">
        <v>434</v>
      </c>
      <c r="H155" s="138">
        <v>96</v>
      </c>
      <c r="I155" s="139"/>
      <c r="J155" s="140">
        <f t="shared" si="30"/>
        <v>0</v>
      </c>
      <c r="K155" s="136" t="s">
        <v>34</v>
      </c>
      <c r="L155" s="35"/>
      <c r="M155" s="141" t="s">
        <v>34</v>
      </c>
      <c r="N155" s="142" t="s">
        <v>49</v>
      </c>
      <c r="P155" s="143">
        <f t="shared" si="31"/>
        <v>0</v>
      </c>
      <c r="Q155" s="143">
        <v>0</v>
      </c>
      <c r="R155" s="143">
        <f t="shared" si="32"/>
        <v>0</v>
      </c>
      <c r="S155" s="143">
        <v>0</v>
      </c>
      <c r="T155" s="144">
        <f t="shared" si="33"/>
        <v>0</v>
      </c>
      <c r="AR155" s="145" t="s">
        <v>270</v>
      </c>
      <c r="AT155" s="145" t="s">
        <v>172</v>
      </c>
      <c r="AU155" s="145" t="s">
        <v>89</v>
      </c>
      <c r="AY155" s="19" t="s">
        <v>169</v>
      </c>
      <c r="BE155" s="146">
        <f t="shared" si="34"/>
        <v>0</v>
      </c>
      <c r="BF155" s="146">
        <f t="shared" si="35"/>
        <v>0</v>
      </c>
      <c r="BG155" s="146">
        <f t="shared" si="36"/>
        <v>0</v>
      </c>
      <c r="BH155" s="146">
        <f t="shared" si="37"/>
        <v>0</v>
      </c>
      <c r="BI155" s="146">
        <f t="shared" si="38"/>
        <v>0</v>
      </c>
      <c r="BJ155" s="19" t="s">
        <v>83</v>
      </c>
      <c r="BK155" s="146">
        <f t="shared" si="39"/>
        <v>0</v>
      </c>
      <c r="BL155" s="19" t="s">
        <v>270</v>
      </c>
      <c r="BM155" s="145" t="s">
        <v>3289</v>
      </c>
    </row>
    <row r="156" spans="2:65" s="1" customFormat="1" ht="37.75" customHeight="1">
      <c r="B156" s="35"/>
      <c r="C156" s="134" t="s">
        <v>523</v>
      </c>
      <c r="D156" s="134" t="s">
        <v>172</v>
      </c>
      <c r="E156" s="135" t="s">
        <v>3290</v>
      </c>
      <c r="F156" s="136" t="s">
        <v>3291</v>
      </c>
      <c r="G156" s="137" t="s">
        <v>620</v>
      </c>
      <c r="H156" s="138">
        <v>3</v>
      </c>
      <c r="I156" s="139"/>
      <c r="J156" s="140">
        <f t="shared" si="30"/>
        <v>0</v>
      </c>
      <c r="K156" s="136" t="s">
        <v>34</v>
      </c>
      <c r="L156" s="35"/>
      <c r="M156" s="141" t="s">
        <v>34</v>
      </c>
      <c r="N156" s="142" t="s">
        <v>49</v>
      </c>
      <c r="P156" s="143">
        <f t="shared" si="31"/>
        <v>0</v>
      </c>
      <c r="Q156" s="143">
        <v>0</v>
      </c>
      <c r="R156" s="143">
        <f t="shared" si="32"/>
        <v>0</v>
      </c>
      <c r="S156" s="143">
        <v>0</v>
      </c>
      <c r="T156" s="144">
        <f t="shared" si="33"/>
        <v>0</v>
      </c>
      <c r="AR156" s="145" t="s">
        <v>270</v>
      </c>
      <c r="AT156" s="145" t="s">
        <v>172</v>
      </c>
      <c r="AU156" s="145" t="s">
        <v>89</v>
      </c>
      <c r="AY156" s="19" t="s">
        <v>169</v>
      </c>
      <c r="BE156" s="146">
        <f t="shared" si="34"/>
        <v>0</v>
      </c>
      <c r="BF156" s="146">
        <f t="shared" si="35"/>
        <v>0</v>
      </c>
      <c r="BG156" s="146">
        <f t="shared" si="36"/>
        <v>0</v>
      </c>
      <c r="BH156" s="146">
        <f t="shared" si="37"/>
        <v>0</v>
      </c>
      <c r="BI156" s="146">
        <f t="shared" si="38"/>
        <v>0</v>
      </c>
      <c r="BJ156" s="19" t="s">
        <v>83</v>
      </c>
      <c r="BK156" s="146">
        <f t="shared" si="39"/>
        <v>0</v>
      </c>
      <c r="BL156" s="19" t="s">
        <v>270</v>
      </c>
      <c r="BM156" s="145" t="s">
        <v>3292</v>
      </c>
    </row>
    <row r="157" spans="2:65" s="1" customFormat="1" ht="44.25" customHeight="1">
      <c r="B157" s="35"/>
      <c r="C157" s="134" t="s">
        <v>530</v>
      </c>
      <c r="D157" s="134" t="s">
        <v>172</v>
      </c>
      <c r="E157" s="135" t="s">
        <v>3293</v>
      </c>
      <c r="F157" s="136" t="s">
        <v>3294</v>
      </c>
      <c r="G157" s="137" t="s">
        <v>620</v>
      </c>
      <c r="H157" s="138">
        <v>26</v>
      </c>
      <c r="I157" s="139"/>
      <c r="J157" s="140">
        <f t="shared" si="30"/>
        <v>0</v>
      </c>
      <c r="K157" s="136" t="s">
        <v>34</v>
      </c>
      <c r="L157" s="35"/>
      <c r="M157" s="141" t="s">
        <v>34</v>
      </c>
      <c r="N157" s="142" t="s">
        <v>49</v>
      </c>
      <c r="P157" s="143">
        <f t="shared" si="31"/>
        <v>0</v>
      </c>
      <c r="Q157" s="143">
        <v>0</v>
      </c>
      <c r="R157" s="143">
        <f t="shared" si="32"/>
        <v>0</v>
      </c>
      <c r="S157" s="143">
        <v>0</v>
      </c>
      <c r="T157" s="144">
        <f t="shared" si="33"/>
        <v>0</v>
      </c>
      <c r="AR157" s="145" t="s">
        <v>270</v>
      </c>
      <c r="AT157" s="145" t="s">
        <v>172</v>
      </c>
      <c r="AU157" s="145" t="s">
        <v>89</v>
      </c>
      <c r="AY157" s="19" t="s">
        <v>169</v>
      </c>
      <c r="BE157" s="146">
        <f t="shared" si="34"/>
        <v>0</v>
      </c>
      <c r="BF157" s="146">
        <f t="shared" si="35"/>
        <v>0</v>
      </c>
      <c r="BG157" s="146">
        <f t="shared" si="36"/>
        <v>0</v>
      </c>
      <c r="BH157" s="146">
        <f t="shared" si="37"/>
        <v>0</v>
      </c>
      <c r="BI157" s="146">
        <f t="shared" si="38"/>
        <v>0</v>
      </c>
      <c r="BJ157" s="19" t="s">
        <v>83</v>
      </c>
      <c r="BK157" s="146">
        <f t="shared" si="39"/>
        <v>0</v>
      </c>
      <c r="BL157" s="19" t="s">
        <v>270</v>
      </c>
      <c r="BM157" s="145" t="s">
        <v>3295</v>
      </c>
    </row>
    <row r="158" spans="2:65" s="1" customFormat="1" ht="24.25" customHeight="1">
      <c r="B158" s="35"/>
      <c r="C158" s="134" t="s">
        <v>541</v>
      </c>
      <c r="D158" s="134" t="s">
        <v>172</v>
      </c>
      <c r="E158" s="135" t="s">
        <v>3296</v>
      </c>
      <c r="F158" s="136" t="s">
        <v>3297</v>
      </c>
      <c r="G158" s="137" t="s">
        <v>34</v>
      </c>
      <c r="H158" s="138">
        <v>0</v>
      </c>
      <c r="I158" s="139"/>
      <c r="J158" s="140">
        <f t="shared" si="30"/>
        <v>0</v>
      </c>
      <c r="K158" s="136" t="s">
        <v>34</v>
      </c>
      <c r="L158" s="35"/>
      <c r="M158" s="141" t="s">
        <v>34</v>
      </c>
      <c r="N158" s="142" t="s">
        <v>49</v>
      </c>
      <c r="P158" s="143">
        <f t="shared" si="31"/>
        <v>0</v>
      </c>
      <c r="Q158" s="143">
        <v>0</v>
      </c>
      <c r="R158" s="143">
        <f t="shared" si="32"/>
        <v>0</v>
      </c>
      <c r="S158" s="143">
        <v>0</v>
      </c>
      <c r="T158" s="144">
        <f t="shared" si="33"/>
        <v>0</v>
      </c>
      <c r="AR158" s="145" t="s">
        <v>270</v>
      </c>
      <c r="AT158" s="145" t="s">
        <v>172</v>
      </c>
      <c r="AU158" s="145" t="s">
        <v>89</v>
      </c>
      <c r="AY158" s="19" t="s">
        <v>169</v>
      </c>
      <c r="BE158" s="146">
        <f t="shared" si="34"/>
        <v>0</v>
      </c>
      <c r="BF158" s="146">
        <f t="shared" si="35"/>
        <v>0</v>
      </c>
      <c r="BG158" s="146">
        <f t="shared" si="36"/>
        <v>0</v>
      </c>
      <c r="BH158" s="146">
        <f t="shared" si="37"/>
        <v>0</v>
      </c>
      <c r="BI158" s="146">
        <f t="shared" si="38"/>
        <v>0</v>
      </c>
      <c r="BJ158" s="19" t="s">
        <v>83</v>
      </c>
      <c r="BK158" s="146">
        <f t="shared" si="39"/>
        <v>0</v>
      </c>
      <c r="BL158" s="19" t="s">
        <v>270</v>
      </c>
      <c r="BM158" s="145" t="s">
        <v>3298</v>
      </c>
    </row>
    <row r="159" spans="2:65" s="1" customFormat="1" ht="16.5" customHeight="1">
      <c r="B159" s="35"/>
      <c r="C159" s="134" t="s">
        <v>548</v>
      </c>
      <c r="D159" s="134" t="s">
        <v>172</v>
      </c>
      <c r="E159" s="135" t="s">
        <v>3299</v>
      </c>
      <c r="F159" s="136" t="s">
        <v>3300</v>
      </c>
      <c r="G159" s="137" t="s">
        <v>428</v>
      </c>
      <c r="H159" s="138">
        <v>1</v>
      </c>
      <c r="I159" s="139"/>
      <c r="J159" s="140">
        <f t="shared" si="30"/>
        <v>0</v>
      </c>
      <c r="K159" s="136" t="s">
        <v>34</v>
      </c>
      <c r="L159" s="35"/>
      <c r="M159" s="141" t="s">
        <v>34</v>
      </c>
      <c r="N159" s="142" t="s">
        <v>49</v>
      </c>
      <c r="P159" s="143">
        <f t="shared" si="31"/>
        <v>0</v>
      </c>
      <c r="Q159" s="143">
        <v>0</v>
      </c>
      <c r="R159" s="143">
        <f t="shared" si="32"/>
        <v>0</v>
      </c>
      <c r="S159" s="143">
        <v>0</v>
      </c>
      <c r="T159" s="144">
        <f t="shared" si="33"/>
        <v>0</v>
      </c>
      <c r="AR159" s="145" t="s">
        <v>270</v>
      </c>
      <c r="AT159" s="145" t="s">
        <v>172</v>
      </c>
      <c r="AU159" s="145" t="s">
        <v>89</v>
      </c>
      <c r="AY159" s="19" t="s">
        <v>169</v>
      </c>
      <c r="BE159" s="146">
        <f t="shared" si="34"/>
        <v>0</v>
      </c>
      <c r="BF159" s="146">
        <f t="shared" si="35"/>
        <v>0</v>
      </c>
      <c r="BG159" s="146">
        <f t="shared" si="36"/>
        <v>0</v>
      </c>
      <c r="BH159" s="146">
        <f t="shared" si="37"/>
        <v>0</v>
      </c>
      <c r="BI159" s="146">
        <f t="shared" si="38"/>
        <v>0</v>
      </c>
      <c r="BJ159" s="19" t="s">
        <v>83</v>
      </c>
      <c r="BK159" s="146">
        <f t="shared" si="39"/>
        <v>0</v>
      </c>
      <c r="BL159" s="19" t="s">
        <v>270</v>
      </c>
      <c r="BM159" s="145" t="s">
        <v>3301</v>
      </c>
    </row>
    <row r="160" spans="2:65" s="1" customFormat="1" ht="24.25" customHeight="1">
      <c r="B160" s="35"/>
      <c r="C160" s="134" t="s">
        <v>553</v>
      </c>
      <c r="D160" s="134" t="s">
        <v>172</v>
      </c>
      <c r="E160" s="135" t="s">
        <v>3302</v>
      </c>
      <c r="F160" s="136" t="s">
        <v>3303</v>
      </c>
      <c r="G160" s="137" t="s">
        <v>3151</v>
      </c>
      <c r="H160" s="202"/>
      <c r="I160" s="139"/>
      <c r="J160" s="140">
        <f t="shared" si="30"/>
        <v>0</v>
      </c>
      <c r="K160" s="136" t="s">
        <v>34</v>
      </c>
      <c r="L160" s="35"/>
      <c r="M160" s="141" t="s">
        <v>34</v>
      </c>
      <c r="N160" s="142" t="s">
        <v>49</v>
      </c>
      <c r="P160" s="143">
        <f t="shared" si="31"/>
        <v>0</v>
      </c>
      <c r="Q160" s="143">
        <v>0</v>
      </c>
      <c r="R160" s="143">
        <f t="shared" si="32"/>
        <v>0</v>
      </c>
      <c r="S160" s="143">
        <v>0</v>
      </c>
      <c r="T160" s="144">
        <f t="shared" si="33"/>
        <v>0</v>
      </c>
      <c r="AR160" s="145" t="s">
        <v>270</v>
      </c>
      <c r="AT160" s="145" t="s">
        <v>172</v>
      </c>
      <c r="AU160" s="145" t="s">
        <v>89</v>
      </c>
      <c r="AY160" s="19" t="s">
        <v>169</v>
      </c>
      <c r="BE160" s="146">
        <f t="shared" si="34"/>
        <v>0</v>
      </c>
      <c r="BF160" s="146">
        <f t="shared" si="35"/>
        <v>0</v>
      </c>
      <c r="BG160" s="146">
        <f t="shared" si="36"/>
        <v>0</v>
      </c>
      <c r="BH160" s="146">
        <f t="shared" si="37"/>
        <v>0</v>
      </c>
      <c r="BI160" s="146">
        <f t="shared" si="38"/>
        <v>0</v>
      </c>
      <c r="BJ160" s="19" t="s">
        <v>83</v>
      </c>
      <c r="BK160" s="146">
        <f t="shared" si="39"/>
        <v>0</v>
      </c>
      <c r="BL160" s="19" t="s">
        <v>270</v>
      </c>
      <c r="BM160" s="145" t="s">
        <v>3304</v>
      </c>
    </row>
    <row r="161" spans="2:65" s="11" customFormat="1" ht="22.75" customHeight="1">
      <c r="B161" s="122"/>
      <c r="D161" s="123" t="s">
        <v>77</v>
      </c>
      <c r="E161" s="132" t="s">
        <v>2991</v>
      </c>
      <c r="F161" s="132" t="s">
        <v>2992</v>
      </c>
      <c r="I161" s="125"/>
      <c r="J161" s="133">
        <f>BK161</f>
        <v>0</v>
      </c>
      <c r="L161" s="122"/>
      <c r="M161" s="127"/>
      <c r="P161" s="128">
        <f>SUM(P162:P163)</f>
        <v>0</v>
      </c>
      <c r="R161" s="128">
        <f>SUM(R162:R163)</f>
        <v>2.2500000000000003E-3</v>
      </c>
      <c r="T161" s="129">
        <f>SUM(T162:T163)</f>
        <v>0</v>
      </c>
      <c r="AR161" s="123" t="s">
        <v>89</v>
      </c>
      <c r="AT161" s="130" t="s">
        <v>77</v>
      </c>
      <c r="AU161" s="130" t="s">
        <v>83</v>
      </c>
      <c r="AY161" s="123" t="s">
        <v>169</v>
      </c>
      <c r="BK161" s="131">
        <f>SUM(BK162:BK163)</f>
        <v>0</v>
      </c>
    </row>
    <row r="162" spans="2:65" s="1" customFormat="1" ht="33" customHeight="1">
      <c r="B162" s="35"/>
      <c r="C162" s="134" t="s">
        <v>559</v>
      </c>
      <c r="D162" s="134" t="s">
        <v>172</v>
      </c>
      <c r="E162" s="135" t="s">
        <v>3305</v>
      </c>
      <c r="F162" s="136" t="s">
        <v>3306</v>
      </c>
      <c r="G162" s="137" t="s">
        <v>434</v>
      </c>
      <c r="H162" s="138">
        <v>45</v>
      </c>
      <c r="I162" s="139"/>
      <c r="J162" s="140">
        <f>ROUND(I162*H162,2)</f>
        <v>0</v>
      </c>
      <c r="K162" s="136" t="s">
        <v>34</v>
      </c>
      <c r="L162" s="35"/>
      <c r="M162" s="141" t="s">
        <v>34</v>
      </c>
      <c r="N162" s="142" t="s">
        <v>49</v>
      </c>
      <c r="P162" s="143">
        <f>O162*H162</f>
        <v>0</v>
      </c>
      <c r="Q162" s="143">
        <v>2.0000000000000002E-5</v>
      </c>
      <c r="R162" s="143">
        <f>Q162*H162</f>
        <v>9.0000000000000008E-4</v>
      </c>
      <c r="S162" s="143">
        <v>0</v>
      </c>
      <c r="T162" s="144">
        <f>S162*H162</f>
        <v>0</v>
      </c>
      <c r="AR162" s="145" t="s">
        <v>270</v>
      </c>
      <c r="AT162" s="145" t="s">
        <v>172</v>
      </c>
      <c r="AU162" s="145" t="s">
        <v>89</v>
      </c>
      <c r="AY162" s="19" t="s">
        <v>169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9" t="s">
        <v>83</v>
      </c>
      <c r="BK162" s="146">
        <f>ROUND(I162*H162,2)</f>
        <v>0</v>
      </c>
      <c r="BL162" s="19" t="s">
        <v>270</v>
      </c>
      <c r="BM162" s="145" t="s">
        <v>3307</v>
      </c>
    </row>
    <row r="163" spans="2:65" s="1" customFormat="1" ht="33" customHeight="1">
      <c r="B163" s="35"/>
      <c r="C163" s="134" t="s">
        <v>568</v>
      </c>
      <c r="D163" s="134" t="s">
        <v>172</v>
      </c>
      <c r="E163" s="135" t="s">
        <v>3308</v>
      </c>
      <c r="F163" s="136" t="s">
        <v>3309</v>
      </c>
      <c r="G163" s="137" t="s">
        <v>434</v>
      </c>
      <c r="H163" s="138">
        <v>45</v>
      </c>
      <c r="I163" s="139"/>
      <c r="J163" s="140">
        <f>ROUND(I163*H163,2)</f>
        <v>0</v>
      </c>
      <c r="K163" s="136" t="s">
        <v>34</v>
      </c>
      <c r="L163" s="35"/>
      <c r="M163" s="141" t="s">
        <v>34</v>
      </c>
      <c r="N163" s="142" t="s">
        <v>49</v>
      </c>
      <c r="P163" s="143">
        <f>O163*H163</f>
        <v>0</v>
      </c>
      <c r="Q163" s="143">
        <v>3.0000000000000001E-5</v>
      </c>
      <c r="R163" s="143">
        <f>Q163*H163</f>
        <v>1.3500000000000001E-3</v>
      </c>
      <c r="S163" s="143">
        <v>0</v>
      </c>
      <c r="T163" s="144">
        <f>S163*H163</f>
        <v>0</v>
      </c>
      <c r="AR163" s="145" t="s">
        <v>270</v>
      </c>
      <c r="AT163" s="145" t="s">
        <v>172</v>
      </c>
      <c r="AU163" s="145" t="s">
        <v>89</v>
      </c>
      <c r="AY163" s="19" t="s">
        <v>169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9" t="s">
        <v>83</v>
      </c>
      <c r="BK163" s="146">
        <f>ROUND(I163*H163,2)</f>
        <v>0</v>
      </c>
      <c r="BL163" s="19" t="s">
        <v>270</v>
      </c>
      <c r="BM163" s="145" t="s">
        <v>3310</v>
      </c>
    </row>
    <row r="164" spans="2:65" s="11" customFormat="1" ht="26" customHeight="1">
      <c r="B164" s="122"/>
      <c r="D164" s="123" t="s">
        <v>77</v>
      </c>
      <c r="E164" s="124" t="s">
        <v>3311</v>
      </c>
      <c r="F164" s="124" t="s">
        <v>3312</v>
      </c>
      <c r="I164" s="125"/>
      <c r="J164" s="126">
        <f>BK164</f>
        <v>0</v>
      </c>
      <c r="L164" s="122"/>
      <c r="M164" s="127"/>
      <c r="P164" s="128">
        <f>SUM(P165:P170)</f>
        <v>0</v>
      </c>
      <c r="R164" s="128">
        <f>SUM(R165:R170)</f>
        <v>0</v>
      </c>
      <c r="T164" s="129">
        <f>SUM(T165:T170)</f>
        <v>0</v>
      </c>
      <c r="AR164" s="123" t="s">
        <v>177</v>
      </c>
      <c r="AT164" s="130" t="s">
        <v>77</v>
      </c>
      <c r="AU164" s="130" t="s">
        <v>78</v>
      </c>
      <c r="AY164" s="123" t="s">
        <v>169</v>
      </c>
      <c r="BK164" s="131">
        <f>SUM(BK165:BK170)</f>
        <v>0</v>
      </c>
    </row>
    <row r="165" spans="2:65" s="1" customFormat="1" ht="24.25" customHeight="1">
      <c r="B165" s="35"/>
      <c r="C165" s="134" t="s">
        <v>570</v>
      </c>
      <c r="D165" s="134" t="s">
        <v>172</v>
      </c>
      <c r="E165" s="135" t="s">
        <v>3313</v>
      </c>
      <c r="F165" s="136" t="s">
        <v>3314</v>
      </c>
      <c r="G165" s="137" t="s">
        <v>1246</v>
      </c>
      <c r="H165" s="138">
        <v>8</v>
      </c>
      <c r="I165" s="139"/>
      <c r="J165" s="140">
        <f t="shared" ref="J165:J170" si="40">ROUND(I165*H165,2)</f>
        <v>0</v>
      </c>
      <c r="K165" s="136" t="s">
        <v>34</v>
      </c>
      <c r="L165" s="35"/>
      <c r="M165" s="141" t="s">
        <v>34</v>
      </c>
      <c r="N165" s="142" t="s">
        <v>49</v>
      </c>
      <c r="P165" s="143">
        <f t="shared" ref="P165:P170" si="41">O165*H165</f>
        <v>0</v>
      </c>
      <c r="Q165" s="143">
        <v>0</v>
      </c>
      <c r="R165" s="143">
        <f t="shared" ref="R165:R170" si="42">Q165*H165</f>
        <v>0</v>
      </c>
      <c r="S165" s="143">
        <v>0</v>
      </c>
      <c r="T165" s="144">
        <f t="shared" ref="T165:T170" si="43">S165*H165</f>
        <v>0</v>
      </c>
      <c r="AR165" s="145" t="s">
        <v>3315</v>
      </c>
      <c r="AT165" s="145" t="s">
        <v>172</v>
      </c>
      <c r="AU165" s="145" t="s">
        <v>83</v>
      </c>
      <c r="AY165" s="19" t="s">
        <v>169</v>
      </c>
      <c r="BE165" s="146">
        <f t="shared" ref="BE165:BE170" si="44">IF(N165="základní",J165,0)</f>
        <v>0</v>
      </c>
      <c r="BF165" s="146">
        <f t="shared" ref="BF165:BF170" si="45">IF(N165="snížená",J165,0)</f>
        <v>0</v>
      </c>
      <c r="BG165" s="146">
        <f t="shared" ref="BG165:BG170" si="46">IF(N165="zákl. přenesená",J165,0)</f>
        <v>0</v>
      </c>
      <c r="BH165" s="146">
        <f t="shared" ref="BH165:BH170" si="47">IF(N165="sníž. přenesená",J165,0)</f>
        <v>0</v>
      </c>
      <c r="BI165" s="146">
        <f t="shared" ref="BI165:BI170" si="48">IF(N165="nulová",J165,0)</f>
        <v>0</v>
      </c>
      <c r="BJ165" s="19" t="s">
        <v>83</v>
      </c>
      <c r="BK165" s="146">
        <f t="shared" ref="BK165:BK170" si="49">ROUND(I165*H165,2)</f>
        <v>0</v>
      </c>
      <c r="BL165" s="19" t="s">
        <v>3315</v>
      </c>
      <c r="BM165" s="145" t="s">
        <v>3316</v>
      </c>
    </row>
    <row r="166" spans="2:65" s="1" customFormat="1" ht="24.25" customHeight="1">
      <c r="B166" s="35"/>
      <c r="C166" s="134" t="s">
        <v>578</v>
      </c>
      <c r="D166" s="134" t="s">
        <v>172</v>
      </c>
      <c r="E166" s="135" t="s">
        <v>3317</v>
      </c>
      <c r="F166" s="136" t="s">
        <v>3318</v>
      </c>
      <c r="G166" s="137" t="s">
        <v>1246</v>
      </c>
      <c r="H166" s="138">
        <v>48</v>
      </c>
      <c r="I166" s="139"/>
      <c r="J166" s="140">
        <f t="shared" si="40"/>
        <v>0</v>
      </c>
      <c r="K166" s="136" t="s">
        <v>34</v>
      </c>
      <c r="L166" s="35"/>
      <c r="M166" s="141" t="s">
        <v>34</v>
      </c>
      <c r="N166" s="142" t="s">
        <v>49</v>
      </c>
      <c r="P166" s="143">
        <f t="shared" si="41"/>
        <v>0</v>
      </c>
      <c r="Q166" s="143">
        <v>0</v>
      </c>
      <c r="R166" s="143">
        <f t="shared" si="42"/>
        <v>0</v>
      </c>
      <c r="S166" s="143">
        <v>0</v>
      </c>
      <c r="T166" s="144">
        <f t="shared" si="43"/>
        <v>0</v>
      </c>
      <c r="AR166" s="145" t="s">
        <v>3315</v>
      </c>
      <c r="AT166" s="145" t="s">
        <v>172</v>
      </c>
      <c r="AU166" s="145" t="s">
        <v>83</v>
      </c>
      <c r="AY166" s="19" t="s">
        <v>169</v>
      </c>
      <c r="BE166" s="146">
        <f t="shared" si="44"/>
        <v>0</v>
      </c>
      <c r="BF166" s="146">
        <f t="shared" si="45"/>
        <v>0</v>
      </c>
      <c r="BG166" s="146">
        <f t="shared" si="46"/>
        <v>0</v>
      </c>
      <c r="BH166" s="146">
        <f t="shared" si="47"/>
        <v>0</v>
      </c>
      <c r="BI166" s="146">
        <f t="shared" si="48"/>
        <v>0</v>
      </c>
      <c r="BJ166" s="19" t="s">
        <v>83</v>
      </c>
      <c r="BK166" s="146">
        <f t="shared" si="49"/>
        <v>0</v>
      </c>
      <c r="BL166" s="19" t="s">
        <v>3315</v>
      </c>
      <c r="BM166" s="145" t="s">
        <v>3319</v>
      </c>
    </row>
    <row r="167" spans="2:65" s="1" customFormat="1" ht="16.5" customHeight="1">
      <c r="B167" s="35"/>
      <c r="C167" s="134" t="s">
        <v>585</v>
      </c>
      <c r="D167" s="134" t="s">
        <v>172</v>
      </c>
      <c r="E167" s="135" t="s">
        <v>3320</v>
      </c>
      <c r="F167" s="136" t="s">
        <v>3321</v>
      </c>
      <c r="G167" s="137" t="s">
        <v>1246</v>
      </c>
      <c r="H167" s="138">
        <v>6</v>
      </c>
      <c r="I167" s="139"/>
      <c r="J167" s="140">
        <f t="shared" si="40"/>
        <v>0</v>
      </c>
      <c r="K167" s="136" t="s">
        <v>34</v>
      </c>
      <c r="L167" s="35"/>
      <c r="M167" s="141" t="s">
        <v>34</v>
      </c>
      <c r="N167" s="142" t="s">
        <v>49</v>
      </c>
      <c r="P167" s="143">
        <f t="shared" si="41"/>
        <v>0</v>
      </c>
      <c r="Q167" s="143">
        <v>0</v>
      </c>
      <c r="R167" s="143">
        <f t="shared" si="42"/>
        <v>0</v>
      </c>
      <c r="S167" s="143">
        <v>0</v>
      </c>
      <c r="T167" s="144">
        <f t="shared" si="43"/>
        <v>0</v>
      </c>
      <c r="AR167" s="145" t="s">
        <v>3315</v>
      </c>
      <c r="AT167" s="145" t="s">
        <v>172</v>
      </c>
      <c r="AU167" s="145" t="s">
        <v>83</v>
      </c>
      <c r="AY167" s="19" t="s">
        <v>169</v>
      </c>
      <c r="BE167" s="146">
        <f t="shared" si="44"/>
        <v>0</v>
      </c>
      <c r="BF167" s="146">
        <f t="shared" si="45"/>
        <v>0</v>
      </c>
      <c r="BG167" s="146">
        <f t="shared" si="46"/>
        <v>0</v>
      </c>
      <c r="BH167" s="146">
        <f t="shared" si="47"/>
        <v>0</v>
      </c>
      <c r="BI167" s="146">
        <f t="shared" si="48"/>
        <v>0</v>
      </c>
      <c r="BJ167" s="19" t="s">
        <v>83</v>
      </c>
      <c r="BK167" s="146">
        <f t="shared" si="49"/>
        <v>0</v>
      </c>
      <c r="BL167" s="19" t="s">
        <v>3315</v>
      </c>
      <c r="BM167" s="145" t="s">
        <v>3322</v>
      </c>
    </row>
    <row r="168" spans="2:65" s="1" customFormat="1" ht="16.5" customHeight="1">
      <c r="B168" s="35"/>
      <c r="C168" s="134" t="s">
        <v>590</v>
      </c>
      <c r="D168" s="134" t="s">
        <v>172</v>
      </c>
      <c r="E168" s="135" t="s">
        <v>3323</v>
      </c>
      <c r="F168" s="136" t="s">
        <v>3324</v>
      </c>
      <c r="G168" s="137" t="s">
        <v>1246</v>
      </c>
      <c r="H168" s="138">
        <v>16</v>
      </c>
      <c r="I168" s="139"/>
      <c r="J168" s="140">
        <f t="shared" si="40"/>
        <v>0</v>
      </c>
      <c r="K168" s="136" t="s">
        <v>34</v>
      </c>
      <c r="L168" s="35"/>
      <c r="M168" s="141" t="s">
        <v>34</v>
      </c>
      <c r="N168" s="142" t="s">
        <v>49</v>
      </c>
      <c r="P168" s="143">
        <f t="shared" si="41"/>
        <v>0</v>
      </c>
      <c r="Q168" s="143">
        <v>0</v>
      </c>
      <c r="R168" s="143">
        <f t="shared" si="42"/>
        <v>0</v>
      </c>
      <c r="S168" s="143">
        <v>0</v>
      </c>
      <c r="T168" s="144">
        <f t="shared" si="43"/>
        <v>0</v>
      </c>
      <c r="AR168" s="145" t="s">
        <v>3315</v>
      </c>
      <c r="AT168" s="145" t="s">
        <v>172</v>
      </c>
      <c r="AU168" s="145" t="s">
        <v>83</v>
      </c>
      <c r="AY168" s="19" t="s">
        <v>169</v>
      </c>
      <c r="BE168" s="146">
        <f t="shared" si="44"/>
        <v>0</v>
      </c>
      <c r="BF168" s="146">
        <f t="shared" si="45"/>
        <v>0</v>
      </c>
      <c r="BG168" s="146">
        <f t="shared" si="46"/>
        <v>0</v>
      </c>
      <c r="BH168" s="146">
        <f t="shared" si="47"/>
        <v>0</v>
      </c>
      <c r="BI168" s="146">
        <f t="shared" si="48"/>
        <v>0</v>
      </c>
      <c r="BJ168" s="19" t="s">
        <v>83</v>
      </c>
      <c r="BK168" s="146">
        <f t="shared" si="49"/>
        <v>0</v>
      </c>
      <c r="BL168" s="19" t="s">
        <v>3315</v>
      </c>
      <c r="BM168" s="145" t="s">
        <v>3325</v>
      </c>
    </row>
    <row r="169" spans="2:65" s="1" customFormat="1" ht="16.5" customHeight="1">
      <c r="B169" s="35"/>
      <c r="C169" s="134" t="s">
        <v>603</v>
      </c>
      <c r="D169" s="134" t="s">
        <v>172</v>
      </c>
      <c r="E169" s="135" t="s">
        <v>3326</v>
      </c>
      <c r="F169" s="136" t="s">
        <v>3327</v>
      </c>
      <c r="G169" s="137" t="s">
        <v>428</v>
      </c>
      <c r="H169" s="138">
        <v>1</v>
      </c>
      <c r="I169" s="139"/>
      <c r="J169" s="140">
        <f t="shared" si="40"/>
        <v>0</v>
      </c>
      <c r="K169" s="136" t="s">
        <v>34</v>
      </c>
      <c r="L169" s="35"/>
      <c r="M169" s="141" t="s">
        <v>34</v>
      </c>
      <c r="N169" s="142" t="s">
        <v>49</v>
      </c>
      <c r="P169" s="143">
        <f t="shared" si="41"/>
        <v>0</v>
      </c>
      <c r="Q169" s="143">
        <v>0</v>
      </c>
      <c r="R169" s="143">
        <f t="shared" si="42"/>
        <v>0</v>
      </c>
      <c r="S169" s="143">
        <v>0</v>
      </c>
      <c r="T169" s="144">
        <f t="shared" si="43"/>
        <v>0</v>
      </c>
      <c r="AR169" s="145" t="s">
        <v>3315</v>
      </c>
      <c r="AT169" s="145" t="s">
        <v>172</v>
      </c>
      <c r="AU169" s="145" t="s">
        <v>83</v>
      </c>
      <c r="AY169" s="19" t="s">
        <v>169</v>
      </c>
      <c r="BE169" s="146">
        <f t="shared" si="44"/>
        <v>0</v>
      </c>
      <c r="BF169" s="146">
        <f t="shared" si="45"/>
        <v>0</v>
      </c>
      <c r="BG169" s="146">
        <f t="shared" si="46"/>
        <v>0</v>
      </c>
      <c r="BH169" s="146">
        <f t="shared" si="47"/>
        <v>0</v>
      </c>
      <c r="BI169" s="146">
        <f t="shared" si="48"/>
        <v>0</v>
      </c>
      <c r="BJ169" s="19" t="s">
        <v>83</v>
      </c>
      <c r="BK169" s="146">
        <f t="shared" si="49"/>
        <v>0</v>
      </c>
      <c r="BL169" s="19" t="s">
        <v>3315</v>
      </c>
      <c r="BM169" s="145" t="s">
        <v>3328</v>
      </c>
    </row>
    <row r="170" spans="2:65" s="1" customFormat="1" ht="24.25" customHeight="1">
      <c r="B170" s="35"/>
      <c r="C170" s="134" t="s">
        <v>609</v>
      </c>
      <c r="D170" s="134" t="s">
        <v>172</v>
      </c>
      <c r="E170" s="135" t="s">
        <v>3329</v>
      </c>
      <c r="F170" s="136" t="s">
        <v>3330</v>
      </c>
      <c r="G170" s="137" t="s">
        <v>34</v>
      </c>
      <c r="H170" s="138">
        <v>0</v>
      </c>
      <c r="I170" s="139"/>
      <c r="J170" s="140">
        <f t="shared" si="40"/>
        <v>0</v>
      </c>
      <c r="K170" s="136" t="s">
        <v>34</v>
      </c>
      <c r="L170" s="35"/>
      <c r="M170" s="203" t="s">
        <v>34</v>
      </c>
      <c r="N170" s="204" t="s">
        <v>49</v>
      </c>
      <c r="O170" s="205"/>
      <c r="P170" s="206">
        <f t="shared" si="41"/>
        <v>0</v>
      </c>
      <c r="Q170" s="206">
        <v>0</v>
      </c>
      <c r="R170" s="206">
        <f t="shared" si="42"/>
        <v>0</v>
      </c>
      <c r="S170" s="206">
        <v>0</v>
      </c>
      <c r="T170" s="207">
        <f t="shared" si="43"/>
        <v>0</v>
      </c>
      <c r="AR170" s="145" t="s">
        <v>3315</v>
      </c>
      <c r="AT170" s="145" t="s">
        <v>172</v>
      </c>
      <c r="AU170" s="145" t="s">
        <v>83</v>
      </c>
      <c r="AY170" s="19" t="s">
        <v>169</v>
      </c>
      <c r="BE170" s="146">
        <f t="shared" si="44"/>
        <v>0</v>
      </c>
      <c r="BF170" s="146">
        <f t="shared" si="45"/>
        <v>0</v>
      </c>
      <c r="BG170" s="146">
        <f t="shared" si="46"/>
        <v>0</v>
      </c>
      <c r="BH170" s="146">
        <f t="shared" si="47"/>
        <v>0</v>
      </c>
      <c r="BI170" s="146">
        <f t="shared" si="48"/>
        <v>0</v>
      </c>
      <c r="BJ170" s="19" t="s">
        <v>83</v>
      </c>
      <c r="BK170" s="146">
        <f t="shared" si="49"/>
        <v>0</v>
      </c>
      <c r="BL170" s="19" t="s">
        <v>3315</v>
      </c>
      <c r="BM170" s="145" t="s">
        <v>3331</v>
      </c>
    </row>
    <row r="171" spans="2:65" s="1" customFormat="1" ht="7" customHeight="1">
      <c r="B171" s="44"/>
      <c r="C171" s="45"/>
      <c r="D171" s="45"/>
      <c r="E171" s="45"/>
      <c r="F171" s="45"/>
      <c r="G171" s="45"/>
      <c r="H171" s="45"/>
      <c r="I171" s="45"/>
      <c r="J171" s="45"/>
      <c r="K171" s="45"/>
      <c r="L171" s="35"/>
    </row>
  </sheetData>
  <sheetProtection algorithmName="SHA-512" hashValue="aJ5ze/Y6EsJ4MjB45MBs2mmX+RiuV2aWFPxMPM5Mykxzc+HFQOtoAlP0oahhUmO2JqmMp4LdlUCPwAhkiBskpg==" saltValue="ZwCWM8kCf2Dx3ye42IZPkw==" spinCount="100000" sheet="1" objects="1" scenarios="1"/>
  <autoFilter ref="C98:K170" xr:uid="{00000000-0009-0000-0000-000002000000}"/>
  <mergeCells count="15">
    <mergeCell ref="E85:H85"/>
    <mergeCell ref="E89:H89"/>
    <mergeCell ref="E87:H87"/>
    <mergeCell ref="E91:H91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61"/>
  <sheetViews>
    <sheetView showGridLines="0" topLeftCell="A84" zoomScaleNormal="100" workbookViewId="0">
      <selection activeCell="F262" sqref="F262"/>
    </sheetView>
  </sheetViews>
  <sheetFormatPr baseColWidth="10" defaultRowHeight="16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9" t="s">
        <v>98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37" t="str">
        <f>'Rekapitulace stavby'!K6</f>
        <v>Přístavba ,stavební úpravy a střešní nástavba ZŠ Slatinice</v>
      </c>
      <c r="F7" s="338"/>
      <c r="G7" s="338"/>
      <c r="H7" s="338"/>
      <c r="L7" s="22"/>
    </row>
    <row r="8" spans="2:46" ht="13">
      <c r="B8" s="22"/>
      <c r="D8" s="29" t="s">
        <v>108</v>
      </c>
      <c r="L8" s="22"/>
    </row>
    <row r="9" spans="2:46" ht="16.5" customHeight="1">
      <c r="B9" s="22"/>
      <c r="E9" s="337" t="s">
        <v>109</v>
      </c>
      <c r="F9" s="322"/>
      <c r="G9" s="322"/>
      <c r="H9" s="322"/>
      <c r="L9" s="22"/>
    </row>
    <row r="10" spans="2:46" ht="12" customHeight="1">
      <c r="B10" s="22"/>
      <c r="D10" s="29" t="s">
        <v>110</v>
      </c>
      <c r="L10" s="22"/>
    </row>
    <row r="11" spans="2:46" s="1" customFormat="1" ht="16.5" customHeight="1">
      <c r="B11" s="35"/>
      <c r="E11" s="301" t="s">
        <v>3123</v>
      </c>
      <c r="F11" s="339"/>
      <c r="G11" s="339"/>
      <c r="H11" s="339"/>
      <c r="L11" s="35"/>
    </row>
    <row r="12" spans="2:46" s="1" customFormat="1" ht="12" customHeight="1">
      <c r="B12" s="35"/>
      <c r="D12" s="29" t="s">
        <v>3124</v>
      </c>
      <c r="L12" s="35"/>
    </row>
    <row r="13" spans="2:46" s="1" customFormat="1" ht="16.5" customHeight="1">
      <c r="B13" s="35"/>
      <c r="E13" s="295" t="s">
        <v>3332</v>
      </c>
      <c r="F13" s="339"/>
      <c r="G13" s="339"/>
      <c r="H13" s="339"/>
      <c r="L13" s="35"/>
    </row>
    <row r="14" spans="2:46" s="1" customFormat="1" ht="11">
      <c r="B14" s="35"/>
      <c r="L14" s="35"/>
    </row>
    <row r="15" spans="2:46" s="1" customFormat="1" ht="12" customHeight="1">
      <c r="B15" s="35"/>
      <c r="D15" s="29" t="s">
        <v>18</v>
      </c>
      <c r="F15" s="27" t="s">
        <v>34</v>
      </c>
      <c r="I15" s="29" t="s">
        <v>20</v>
      </c>
      <c r="J15" s="27" t="s">
        <v>34</v>
      </c>
      <c r="L15" s="35"/>
    </row>
    <row r="16" spans="2:46" s="1" customFormat="1" ht="12" customHeight="1">
      <c r="B16" s="35"/>
      <c r="D16" s="29" t="s">
        <v>21</v>
      </c>
      <c r="F16" s="27" t="s">
        <v>41</v>
      </c>
      <c r="I16" s="29" t="s">
        <v>23</v>
      </c>
      <c r="J16" s="52" t="str">
        <f>'Rekapitulace stavby'!AN8</f>
        <v>29. 2. 2024</v>
      </c>
      <c r="L16" s="35"/>
    </row>
    <row r="17" spans="2:12" s="1" customFormat="1" ht="10.75" customHeight="1">
      <c r="B17" s="35"/>
      <c r="L17" s="35"/>
    </row>
    <row r="18" spans="2:12" s="1" customFormat="1" ht="12" customHeight="1">
      <c r="B18" s="35"/>
      <c r="D18" s="29" t="s">
        <v>29</v>
      </c>
      <c r="I18" s="29" t="s">
        <v>30</v>
      </c>
      <c r="J18" s="27" t="s">
        <v>31</v>
      </c>
      <c r="L18" s="35"/>
    </row>
    <row r="19" spans="2:12" s="1" customFormat="1" ht="18" customHeight="1">
      <c r="B19" s="35"/>
      <c r="E19" s="27" t="s">
        <v>32</v>
      </c>
      <c r="I19" s="29" t="s">
        <v>33</v>
      </c>
      <c r="J19" s="27" t="s">
        <v>34</v>
      </c>
      <c r="L19" s="35"/>
    </row>
    <row r="20" spans="2:12" s="1" customFormat="1" ht="7" customHeight="1">
      <c r="B20" s="35"/>
      <c r="L20" s="35"/>
    </row>
    <row r="21" spans="2:12" s="1" customFormat="1" ht="12" customHeight="1">
      <c r="B21" s="35"/>
      <c r="D21" s="29" t="s">
        <v>35</v>
      </c>
      <c r="I21" s="29" t="s">
        <v>30</v>
      </c>
      <c r="J21" s="30" t="str">
        <f>'Rekapitulace stavby'!AN13</f>
        <v>Vyplň údaj</v>
      </c>
      <c r="L21" s="35"/>
    </row>
    <row r="22" spans="2:12" s="1" customFormat="1" ht="18" customHeight="1">
      <c r="B22" s="35"/>
      <c r="E22" s="340" t="str">
        <f>'Rekapitulace stavby'!E14</f>
        <v>Vyplň údaj</v>
      </c>
      <c r="F22" s="321"/>
      <c r="G22" s="321"/>
      <c r="H22" s="321"/>
      <c r="I22" s="29" t="s">
        <v>33</v>
      </c>
      <c r="J22" s="30" t="str">
        <f>'Rekapitulace stavby'!AN14</f>
        <v>Vyplň údaj</v>
      </c>
      <c r="L22" s="35"/>
    </row>
    <row r="23" spans="2:12" s="1" customFormat="1" ht="7" customHeight="1">
      <c r="B23" s="35"/>
      <c r="L23" s="35"/>
    </row>
    <row r="24" spans="2:12" s="1" customFormat="1" ht="12" customHeight="1">
      <c r="B24" s="35"/>
      <c r="D24" s="29" t="s">
        <v>37</v>
      </c>
      <c r="I24" s="29" t="s">
        <v>30</v>
      </c>
      <c r="J24" s="27" t="s">
        <v>34</v>
      </c>
      <c r="L24" s="35"/>
    </row>
    <row r="25" spans="2:12" s="1" customFormat="1" ht="18" customHeight="1">
      <c r="B25" s="35"/>
      <c r="E25" s="27" t="s">
        <v>38</v>
      </c>
      <c r="I25" s="29" t="s">
        <v>33</v>
      </c>
      <c r="J25" s="27" t="s">
        <v>34</v>
      </c>
      <c r="L25" s="35"/>
    </row>
    <row r="26" spans="2:12" s="1" customFormat="1" ht="7" customHeight="1">
      <c r="B26" s="35"/>
      <c r="L26" s="35"/>
    </row>
    <row r="27" spans="2:12" s="1" customFormat="1" ht="12" customHeight="1">
      <c r="B27" s="35"/>
      <c r="D27" s="29" t="s">
        <v>40</v>
      </c>
      <c r="I27" s="29" t="s">
        <v>30</v>
      </c>
      <c r="J27" s="27" t="s">
        <v>34</v>
      </c>
      <c r="L27" s="35"/>
    </row>
    <row r="28" spans="2:12" s="1" customFormat="1" ht="18" customHeight="1">
      <c r="B28" s="35"/>
      <c r="E28" s="27" t="s">
        <v>41</v>
      </c>
      <c r="I28" s="29" t="s">
        <v>33</v>
      </c>
      <c r="J28" s="27" t="s">
        <v>34</v>
      </c>
      <c r="L28" s="35"/>
    </row>
    <row r="29" spans="2:12" s="1" customFormat="1" ht="7" customHeight="1">
      <c r="B29" s="35"/>
      <c r="L29" s="35"/>
    </row>
    <row r="30" spans="2:12" s="1" customFormat="1" ht="12" customHeight="1">
      <c r="B30" s="35"/>
      <c r="D30" s="29" t="s">
        <v>42</v>
      </c>
      <c r="L30" s="35"/>
    </row>
    <row r="31" spans="2:12" s="7" customFormat="1" ht="16.5" customHeight="1">
      <c r="B31" s="94"/>
      <c r="E31" s="326" t="s">
        <v>34</v>
      </c>
      <c r="F31" s="326"/>
      <c r="G31" s="326"/>
      <c r="H31" s="326"/>
      <c r="L31" s="94"/>
    </row>
    <row r="32" spans="2:12" s="1" customFormat="1" ht="7" customHeight="1">
      <c r="B32" s="35"/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25.5" customHeight="1">
      <c r="B34" s="35"/>
      <c r="D34" s="95" t="s">
        <v>44</v>
      </c>
      <c r="J34" s="66">
        <f>ROUND(J108, 2)</f>
        <v>0</v>
      </c>
      <c r="L34" s="35"/>
    </row>
    <row r="35" spans="2:12" s="1" customFormat="1" ht="7" customHeight="1">
      <c r="B35" s="35"/>
      <c r="D35" s="53"/>
      <c r="E35" s="53"/>
      <c r="F35" s="53"/>
      <c r="G35" s="53"/>
      <c r="H35" s="53"/>
      <c r="I35" s="53"/>
      <c r="J35" s="53"/>
      <c r="K35" s="53"/>
      <c r="L35" s="35"/>
    </row>
    <row r="36" spans="2:12" s="1" customFormat="1" ht="14.5" customHeight="1">
      <c r="B36" s="35"/>
      <c r="F36" s="38" t="s">
        <v>46</v>
      </c>
      <c r="I36" s="38" t="s">
        <v>45</v>
      </c>
      <c r="J36" s="38" t="s">
        <v>47</v>
      </c>
      <c r="L36" s="35"/>
    </row>
    <row r="37" spans="2:12" s="1" customFormat="1" ht="14.5" customHeight="1">
      <c r="B37" s="35"/>
      <c r="D37" s="55" t="s">
        <v>48</v>
      </c>
      <c r="E37" s="29" t="s">
        <v>49</v>
      </c>
      <c r="F37" s="86">
        <f>ROUND((SUM(BE108:BE260)),  2)</f>
        <v>0</v>
      </c>
      <c r="I37" s="96">
        <v>0.21</v>
      </c>
      <c r="J37" s="86">
        <f>ROUND(((SUM(BE108:BE260))*I37),  2)</f>
        <v>0</v>
      </c>
      <c r="L37" s="35"/>
    </row>
    <row r="38" spans="2:12" s="1" customFormat="1" ht="14.5" customHeight="1">
      <c r="B38" s="35"/>
      <c r="E38" s="29" t="s">
        <v>50</v>
      </c>
      <c r="F38" s="86">
        <f>ROUND((SUM(BF108:BF260)),  2)</f>
        <v>0</v>
      </c>
      <c r="I38" s="96">
        <v>0.12</v>
      </c>
      <c r="J38" s="86">
        <f>ROUND(((SUM(BF108:BF260))*I38),  2)</f>
        <v>0</v>
      </c>
      <c r="L38" s="35"/>
    </row>
    <row r="39" spans="2:12" s="1" customFormat="1" ht="14.5" hidden="1" customHeight="1">
      <c r="B39" s="35"/>
      <c r="E39" s="29" t="s">
        <v>51</v>
      </c>
      <c r="F39" s="86">
        <f>ROUND((SUM(BG108:BG260)),  2)</f>
        <v>0</v>
      </c>
      <c r="I39" s="96">
        <v>0.21</v>
      </c>
      <c r="J39" s="86">
        <f>0</f>
        <v>0</v>
      </c>
      <c r="L39" s="35"/>
    </row>
    <row r="40" spans="2:12" s="1" customFormat="1" ht="14.5" hidden="1" customHeight="1">
      <c r="B40" s="35"/>
      <c r="E40" s="29" t="s">
        <v>52</v>
      </c>
      <c r="F40" s="86">
        <f>ROUND((SUM(BH108:BH260)),  2)</f>
        <v>0</v>
      </c>
      <c r="I40" s="96">
        <v>0.12</v>
      </c>
      <c r="J40" s="86">
        <f>0</f>
        <v>0</v>
      </c>
      <c r="L40" s="35"/>
    </row>
    <row r="41" spans="2:12" s="1" customFormat="1" ht="14.5" hidden="1" customHeight="1">
      <c r="B41" s="35"/>
      <c r="E41" s="29" t="s">
        <v>53</v>
      </c>
      <c r="F41" s="86">
        <f>ROUND((SUM(BI108:BI260)),  2)</f>
        <v>0</v>
      </c>
      <c r="I41" s="96">
        <v>0</v>
      </c>
      <c r="J41" s="86">
        <f>0</f>
        <v>0</v>
      </c>
      <c r="L41" s="35"/>
    </row>
    <row r="42" spans="2:12" s="1" customFormat="1" ht="7" customHeight="1">
      <c r="B42" s="35"/>
      <c r="L42" s="35"/>
    </row>
    <row r="43" spans="2:12" s="1" customFormat="1" ht="25.5" customHeight="1">
      <c r="B43" s="35"/>
      <c r="C43" s="97"/>
      <c r="D43" s="98" t="s">
        <v>54</v>
      </c>
      <c r="E43" s="57"/>
      <c r="F43" s="57"/>
      <c r="G43" s="99" t="s">
        <v>55</v>
      </c>
      <c r="H43" s="100" t="s">
        <v>56</v>
      </c>
      <c r="I43" s="57"/>
      <c r="J43" s="101">
        <f>SUM(J34:J41)</f>
        <v>0</v>
      </c>
      <c r="K43" s="102"/>
      <c r="L43" s="35"/>
    </row>
    <row r="44" spans="2:12" s="1" customFormat="1" ht="14.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5"/>
    </row>
    <row r="48" spans="2:12" s="1" customFormat="1" ht="7" customHeight="1"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35"/>
    </row>
    <row r="49" spans="2:12" s="1" customFormat="1" ht="25" customHeight="1">
      <c r="B49" s="35"/>
      <c r="C49" s="23" t="s">
        <v>112</v>
      </c>
      <c r="L49" s="35"/>
    </row>
    <row r="50" spans="2:12" s="1" customFormat="1" ht="7" customHeight="1">
      <c r="B50" s="35"/>
      <c r="L50" s="35"/>
    </row>
    <row r="51" spans="2:12" s="1" customFormat="1" ht="12" customHeight="1">
      <c r="B51" s="35"/>
      <c r="C51" s="29" t="s">
        <v>16</v>
      </c>
      <c r="L51" s="35"/>
    </row>
    <row r="52" spans="2:12" s="1" customFormat="1" ht="16.5" customHeight="1">
      <c r="B52" s="35"/>
      <c r="E52" s="337" t="str">
        <f>E7</f>
        <v>Přístavba ,stavební úpravy a střešní nástavba ZŠ Slatinice</v>
      </c>
      <c r="F52" s="338"/>
      <c r="G52" s="338"/>
      <c r="H52" s="338"/>
      <c r="L52" s="35"/>
    </row>
    <row r="53" spans="2:12" ht="12" customHeight="1">
      <c r="B53" s="22"/>
      <c r="C53" s="29" t="s">
        <v>108</v>
      </c>
      <c r="L53" s="22"/>
    </row>
    <row r="54" spans="2:12" ht="16.5" customHeight="1">
      <c r="B54" s="22"/>
      <c r="E54" s="337" t="s">
        <v>109</v>
      </c>
      <c r="F54" s="322"/>
      <c r="G54" s="322"/>
      <c r="H54" s="322"/>
      <c r="L54" s="22"/>
    </row>
    <row r="55" spans="2:12" ht="12" customHeight="1">
      <c r="B55" s="22"/>
      <c r="C55" s="29" t="s">
        <v>110</v>
      </c>
      <c r="L55" s="22"/>
    </row>
    <row r="56" spans="2:12" s="1" customFormat="1" ht="16.5" customHeight="1">
      <c r="B56" s="35"/>
      <c r="E56" s="301" t="s">
        <v>3123</v>
      </c>
      <c r="F56" s="339"/>
      <c r="G56" s="339"/>
      <c r="H56" s="339"/>
      <c r="L56" s="35"/>
    </row>
    <row r="57" spans="2:12" s="1" customFormat="1" ht="12" customHeight="1">
      <c r="B57" s="35"/>
      <c r="C57" s="29" t="s">
        <v>3124</v>
      </c>
      <c r="L57" s="35"/>
    </row>
    <row r="58" spans="2:12" s="1" customFormat="1" ht="16.5" customHeight="1">
      <c r="B58" s="35"/>
      <c r="E58" s="295" t="str">
        <f>E13</f>
        <v>2 - D-1.4 Zdravotní instalace</v>
      </c>
      <c r="F58" s="339"/>
      <c r="G58" s="339"/>
      <c r="H58" s="339"/>
      <c r="L58" s="35"/>
    </row>
    <row r="59" spans="2:12" s="1" customFormat="1" ht="7" customHeight="1">
      <c r="B59" s="35"/>
      <c r="L59" s="35"/>
    </row>
    <row r="60" spans="2:12" s="1" customFormat="1" ht="12" customHeight="1">
      <c r="B60" s="35"/>
      <c r="C60" s="29" t="s">
        <v>21</v>
      </c>
      <c r="F60" s="27" t="str">
        <f>F16</f>
        <v xml:space="preserve"> </v>
      </c>
      <c r="I60" s="29" t="s">
        <v>23</v>
      </c>
      <c r="J60" s="52" t="str">
        <f>IF(J16="","",J16)</f>
        <v>29. 2. 2024</v>
      </c>
      <c r="L60" s="35"/>
    </row>
    <row r="61" spans="2:12" s="1" customFormat="1" ht="7" customHeight="1">
      <c r="B61" s="35"/>
      <c r="L61" s="35"/>
    </row>
    <row r="62" spans="2:12" s="1" customFormat="1" ht="40" customHeight="1">
      <c r="B62" s="35"/>
      <c r="C62" s="29" t="s">
        <v>29</v>
      </c>
      <c r="F62" s="27" t="str">
        <f>E19</f>
        <v>Obec Slatinice č.p.50</v>
      </c>
      <c r="I62" s="29" t="s">
        <v>37</v>
      </c>
      <c r="J62" s="33" t="str">
        <f>E25</f>
        <v>MgA,Ing arch. L. Blažek ,Ing arch H. Zatloukalová</v>
      </c>
      <c r="L62" s="35"/>
    </row>
    <row r="63" spans="2:12" s="1" customFormat="1" ht="15.25" customHeight="1">
      <c r="B63" s="35"/>
      <c r="C63" s="29" t="s">
        <v>35</v>
      </c>
      <c r="F63" s="27" t="str">
        <f>IF(E22="","",E22)</f>
        <v>Vyplň údaj</v>
      </c>
      <c r="I63" s="29" t="s">
        <v>40</v>
      </c>
      <c r="J63" s="33" t="str">
        <f>E28</f>
        <v xml:space="preserve"> </v>
      </c>
      <c r="L63" s="35"/>
    </row>
    <row r="64" spans="2:12" s="1" customFormat="1" ht="10.25" customHeight="1">
      <c r="B64" s="35"/>
      <c r="L64" s="35"/>
    </row>
    <row r="65" spans="2:47" s="1" customFormat="1" ht="29.25" customHeight="1">
      <c r="B65" s="35"/>
      <c r="C65" s="103" t="s">
        <v>113</v>
      </c>
      <c r="D65" s="97"/>
      <c r="E65" s="97"/>
      <c r="F65" s="97"/>
      <c r="G65" s="97"/>
      <c r="H65" s="97"/>
      <c r="I65" s="97"/>
      <c r="J65" s="104" t="s">
        <v>114</v>
      </c>
      <c r="K65" s="97"/>
      <c r="L65" s="35"/>
    </row>
    <row r="66" spans="2:47" s="1" customFormat="1" ht="10.25" customHeight="1">
      <c r="B66" s="35"/>
      <c r="L66" s="35"/>
    </row>
    <row r="67" spans="2:47" s="1" customFormat="1" ht="22.75" customHeight="1">
      <c r="B67" s="35"/>
      <c r="C67" s="105" t="s">
        <v>76</v>
      </c>
      <c r="J67" s="66">
        <f>J108</f>
        <v>0</v>
      </c>
      <c r="L67" s="35"/>
      <c r="AU67" s="19" t="s">
        <v>115</v>
      </c>
    </row>
    <row r="68" spans="2:47" s="8" customFormat="1" ht="25" customHeight="1">
      <c r="B68" s="106"/>
      <c r="D68" s="107" t="s">
        <v>116</v>
      </c>
      <c r="E68" s="108"/>
      <c r="F68" s="108"/>
      <c r="G68" s="108"/>
      <c r="H68" s="108"/>
      <c r="I68" s="108"/>
      <c r="J68" s="109">
        <f>J109</f>
        <v>0</v>
      </c>
      <c r="L68" s="106"/>
    </row>
    <row r="69" spans="2:47" s="9" customFormat="1" ht="20" customHeight="1">
      <c r="B69" s="110"/>
      <c r="D69" s="111" t="s">
        <v>117</v>
      </c>
      <c r="E69" s="112"/>
      <c r="F69" s="112"/>
      <c r="G69" s="112"/>
      <c r="H69" s="112"/>
      <c r="I69" s="112"/>
      <c r="J69" s="113">
        <f>J110</f>
        <v>0</v>
      </c>
      <c r="L69" s="110"/>
    </row>
    <row r="70" spans="2:47" s="9" customFormat="1" ht="20" customHeight="1">
      <c r="B70" s="110"/>
      <c r="D70" s="111" t="s">
        <v>121</v>
      </c>
      <c r="E70" s="112"/>
      <c r="F70" s="112"/>
      <c r="G70" s="112"/>
      <c r="H70" s="112"/>
      <c r="I70" s="112"/>
      <c r="J70" s="113">
        <f>J126</f>
        <v>0</v>
      </c>
      <c r="L70" s="110"/>
    </row>
    <row r="71" spans="2:47" s="9" customFormat="1" ht="20" customHeight="1">
      <c r="B71" s="110"/>
      <c r="D71" s="111" t="s">
        <v>122</v>
      </c>
      <c r="E71" s="112"/>
      <c r="F71" s="112"/>
      <c r="G71" s="112"/>
      <c r="H71" s="112"/>
      <c r="I71" s="112"/>
      <c r="J71" s="113">
        <f>J129</f>
        <v>0</v>
      </c>
      <c r="L71" s="110"/>
    </row>
    <row r="72" spans="2:47" s="9" customFormat="1" ht="20" customHeight="1">
      <c r="B72" s="110"/>
      <c r="D72" s="111" t="s">
        <v>124</v>
      </c>
      <c r="E72" s="112"/>
      <c r="F72" s="112"/>
      <c r="G72" s="112"/>
      <c r="H72" s="112"/>
      <c r="I72" s="112"/>
      <c r="J72" s="113">
        <f>J131</f>
        <v>0</v>
      </c>
      <c r="L72" s="110"/>
    </row>
    <row r="73" spans="2:47" s="9" customFormat="1" ht="20" customHeight="1">
      <c r="B73" s="110"/>
      <c r="D73" s="111" t="s">
        <v>3333</v>
      </c>
      <c r="E73" s="112"/>
      <c r="F73" s="112"/>
      <c r="G73" s="112"/>
      <c r="H73" s="112"/>
      <c r="I73" s="112"/>
      <c r="J73" s="113">
        <f>J137</f>
        <v>0</v>
      </c>
      <c r="L73" s="110"/>
    </row>
    <row r="74" spans="2:47" s="9" customFormat="1" ht="20" customHeight="1">
      <c r="B74" s="110"/>
      <c r="D74" s="111" t="s">
        <v>129</v>
      </c>
      <c r="E74" s="112"/>
      <c r="F74" s="112"/>
      <c r="G74" s="112"/>
      <c r="H74" s="112"/>
      <c r="I74" s="112"/>
      <c r="J74" s="113">
        <f>J145</f>
        <v>0</v>
      </c>
      <c r="L74" s="110"/>
    </row>
    <row r="75" spans="2:47" s="9" customFormat="1" ht="14.75" customHeight="1">
      <c r="B75" s="110"/>
      <c r="D75" s="111" t="s">
        <v>3334</v>
      </c>
      <c r="E75" s="112"/>
      <c r="F75" s="112"/>
      <c r="G75" s="112"/>
      <c r="H75" s="112"/>
      <c r="I75" s="112"/>
      <c r="J75" s="113">
        <f>J146</f>
        <v>0</v>
      </c>
      <c r="L75" s="110"/>
    </row>
    <row r="76" spans="2:47" s="9" customFormat="1" ht="14.75" customHeight="1">
      <c r="B76" s="110"/>
      <c r="D76" s="111" t="s">
        <v>125</v>
      </c>
      <c r="E76" s="112"/>
      <c r="F76" s="112"/>
      <c r="G76" s="112"/>
      <c r="H76" s="112"/>
      <c r="I76" s="112"/>
      <c r="J76" s="113">
        <f>J148</f>
        <v>0</v>
      </c>
      <c r="L76" s="110"/>
    </row>
    <row r="77" spans="2:47" s="9" customFormat="1" ht="14.75" customHeight="1">
      <c r="B77" s="110"/>
      <c r="D77" s="111" t="s">
        <v>3335</v>
      </c>
      <c r="E77" s="112"/>
      <c r="F77" s="112"/>
      <c r="G77" s="112"/>
      <c r="H77" s="112"/>
      <c r="I77" s="112"/>
      <c r="J77" s="113">
        <f>J150</f>
        <v>0</v>
      </c>
      <c r="L77" s="110"/>
    </row>
    <row r="78" spans="2:47" s="9" customFormat="1" ht="20" customHeight="1">
      <c r="B78" s="110"/>
      <c r="D78" s="111" t="s">
        <v>131</v>
      </c>
      <c r="E78" s="112"/>
      <c r="F78" s="112"/>
      <c r="G78" s="112"/>
      <c r="H78" s="112"/>
      <c r="I78" s="112"/>
      <c r="J78" s="113">
        <f>J166</f>
        <v>0</v>
      </c>
      <c r="L78" s="110"/>
    </row>
    <row r="79" spans="2:47" s="8" customFormat="1" ht="25" customHeight="1">
      <c r="B79" s="106"/>
      <c r="D79" s="107" t="s">
        <v>132</v>
      </c>
      <c r="E79" s="108"/>
      <c r="F79" s="108"/>
      <c r="G79" s="108"/>
      <c r="H79" s="108"/>
      <c r="I79" s="108"/>
      <c r="J79" s="109">
        <f>J168</f>
        <v>0</v>
      </c>
      <c r="L79" s="106"/>
    </row>
    <row r="80" spans="2:47" s="9" customFormat="1" ht="20" customHeight="1">
      <c r="B80" s="110"/>
      <c r="D80" s="111" t="s">
        <v>3336</v>
      </c>
      <c r="E80" s="112"/>
      <c r="F80" s="112"/>
      <c r="G80" s="112"/>
      <c r="H80" s="112"/>
      <c r="I80" s="112"/>
      <c r="J80" s="113">
        <f>J169</f>
        <v>0</v>
      </c>
      <c r="L80" s="110"/>
    </row>
    <row r="81" spans="2:12" s="9" customFormat="1" ht="20" customHeight="1">
      <c r="B81" s="110"/>
      <c r="D81" s="111" t="s">
        <v>3337</v>
      </c>
      <c r="E81" s="112"/>
      <c r="F81" s="112"/>
      <c r="G81" s="112"/>
      <c r="H81" s="112"/>
      <c r="I81" s="112"/>
      <c r="J81" s="113">
        <f>J183</f>
        <v>0</v>
      </c>
      <c r="L81" s="110"/>
    </row>
    <row r="82" spans="2:12" s="9" customFormat="1" ht="20" customHeight="1">
      <c r="B82" s="110"/>
      <c r="D82" s="111" t="s">
        <v>137</v>
      </c>
      <c r="E82" s="112"/>
      <c r="F82" s="112"/>
      <c r="G82" s="112"/>
      <c r="H82" s="112"/>
      <c r="I82" s="112"/>
      <c r="J82" s="113">
        <f>J206</f>
        <v>0</v>
      </c>
      <c r="L82" s="110"/>
    </row>
    <row r="83" spans="2:12" s="9" customFormat="1" ht="20" customHeight="1">
      <c r="B83" s="110"/>
      <c r="D83" s="111" t="s">
        <v>3338</v>
      </c>
      <c r="E83" s="112"/>
      <c r="F83" s="112"/>
      <c r="G83" s="112"/>
      <c r="H83" s="112"/>
      <c r="I83" s="112"/>
      <c r="J83" s="113">
        <f>J247</f>
        <v>0</v>
      </c>
      <c r="L83" s="110"/>
    </row>
    <row r="84" spans="2:12" s="9" customFormat="1" ht="20" customHeight="1">
      <c r="B84" s="110"/>
      <c r="D84" s="111" t="s">
        <v>143</v>
      </c>
      <c r="E84" s="112"/>
      <c r="F84" s="112"/>
      <c r="G84" s="112"/>
      <c r="H84" s="112"/>
      <c r="I84" s="112"/>
      <c r="J84" s="113">
        <f>J255</f>
        <v>0</v>
      </c>
      <c r="L84" s="110"/>
    </row>
    <row r="85" spans="2:12" s="1" customFormat="1" ht="21.75" customHeight="1">
      <c r="B85" s="35"/>
      <c r="L85" s="35"/>
    </row>
    <row r="86" spans="2:12" s="1" customFormat="1" ht="7" customHeight="1">
      <c r="B86" s="44"/>
      <c r="C86" s="45"/>
      <c r="D86" s="45"/>
      <c r="E86" s="45"/>
      <c r="F86" s="45"/>
      <c r="G86" s="45"/>
      <c r="H86" s="45"/>
      <c r="I86" s="45"/>
      <c r="J86" s="45"/>
      <c r="K86" s="45"/>
      <c r="L86" s="35"/>
    </row>
    <row r="90" spans="2:12" s="1" customFormat="1" ht="7" customHeight="1">
      <c r="B90" s="46"/>
      <c r="C90" s="47"/>
      <c r="D90" s="47"/>
      <c r="E90" s="47"/>
      <c r="F90" s="47"/>
      <c r="G90" s="47"/>
      <c r="H90" s="47"/>
      <c r="I90" s="47"/>
      <c r="J90" s="47"/>
      <c r="K90" s="47"/>
      <c r="L90" s="35"/>
    </row>
    <row r="91" spans="2:12" s="1" customFormat="1" ht="25" customHeight="1">
      <c r="B91" s="35"/>
      <c r="C91" s="23" t="s">
        <v>154</v>
      </c>
      <c r="L91" s="35"/>
    </row>
    <row r="92" spans="2:12" s="1" customFormat="1" ht="7" customHeight="1">
      <c r="B92" s="35"/>
      <c r="L92" s="35"/>
    </row>
    <row r="93" spans="2:12" s="1" customFormat="1" ht="12" customHeight="1">
      <c r="B93" s="35"/>
      <c r="C93" s="29" t="s">
        <v>16</v>
      </c>
      <c r="L93" s="35"/>
    </row>
    <row r="94" spans="2:12" s="1" customFormat="1" ht="16.5" customHeight="1">
      <c r="B94" s="35"/>
      <c r="E94" s="337" t="str">
        <f>E7</f>
        <v>Přístavba ,stavební úpravy a střešní nástavba ZŠ Slatinice</v>
      </c>
      <c r="F94" s="338"/>
      <c r="G94" s="338"/>
      <c r="H94" s="338"/>
      <c r="L94" s="35"/>
    </row>
    <row r="95" spans="2:12" ht="12" customHeight="1">
      <c r="B95" s="22"/>
      <c r="C95" s="29" t="s">
        <v>108</v>
      </c>
      <c r="L95" s="22"/>
    </row>
    <row r="96" spans="2:12" ht="16.5" customHeight="1">
      <c r="B96" s="22"/>
      <c r="E96" s="337" t="s">
        <v>109</v>
      </c>
      <c r="F96" s="322"/>
      <c r="G96" s="322"/>
      <c r="H96" s="322"/>
      <c r="L96" s="22"/>
    </row>
    <row r="97" spans="2:65" ht="12" customHeight="1">
      <c r="B97" s="22"/>
      <c r="C97" s="29" t="s">
        <v>110</v>
      </c>
      <c r="L97" s="22"/>
    </row>
    <row r="98" spans="2:65" s="1" customFormat="1" ht="16.5" customHeight="1">
      <c r="B98" s="35"/>
      <c r="E98" s="301" t="s">
        <v>3123</v>
      </c>
      <c r="F98" s="339"/>
      <c r="G98" s="339"/>
      <c r="H98" s="339"/>
      <c r="L98" s="35"/>
    </row>
    <row r="99" spans="2:65" s="1" customFormat="1" ht="12" customHeight="1">
      <c r="B99" s="35"/>
      <c r="C99" s="29" t="s">
        <v>3124</v>
      </c>
      <c r="L99" s="35"/>
    </row>
    <row r="100" spans="2:65" s="1" customFormat="1" ht="16.5" customHeight="1">
      <c r="B100" s="35"/>
      <c r="E100" s="295" t="str">
        <f>E13</f>
        <v>2 - D-1.4 Zdravotní instalace</v>
      </c>
      <c r="F100" s="339"/>
      <c r="G100" s="339"/>
      <c r="H100" s="339"/>
      <c r="L100" s="35"/>
    </row>
    <row r="101" spans="2:65" s="1" customFormat="1" ht="7" customHeight="1">
      <c r="B101" s="35"/>
      <c r="L101" s="35"/>
    </row>
    <row r="102" spans="2:65" s="1" customFormat="1" ht="12" customHeight="1">
      <c r="B102" s="35"/>
      <c r="C102" s="29" t="s">
        <v>21</v>
      </c>
      <c r="F102" s="27" t="str">
        <f>F16</f>
        <v xml:space="preserve"> </v>
      </c>
      <c r="I102" s="29" t="s">
        <v>23</v>
      </c>
      <c r="J102" s="52" t="str">
        <f>IF(J16="","",J16)</f>
        <v>29. 2. 2024</v>
      </c>
      <c r="L102" s="35"/>
    </row>
    <row r="103" spans="2:65" s="1" customFormat="1" ht="7" customHeight="1">
      <c r="B103" s="35"/>
      <c r="L103" s="35"/>
    </row>
    <row r="104" spans="2:65" s="1" customFormat="1" ht="40" customHeight="1">
      <c r="B104" s="35"/>
      <c r="C104" s="29" t="s">
        <v>29</v>
      </c>
      <c r="F104" s="27" t="str">
        <f>E19</f>
        <v>Obec Slatinice č.p.50</v>
      </c>
      <c r="I104" s="29" t="s">
        <v>37</v>
      </c>
      <c r="J104" s="33" t="str">
        <f>E25</f>
        <v>MgA,Ing arch. L. Blažek ,Ing arch H. Zatloukalová</v>
      </c>
      <c r="L104" s="35"/>
    </row>
    <row r="105" spans="2:65" s="1" customFormat="1" ht="15.25" customHeight="1">
      <c r="B105" s="35"/>
      <c r="C105" s="29" t="s">
        <v>35</v>
      </c>
      <c r="F105" s="27" t="str">
        <f>IF(E22="","",E22)</f>
        <v>Vyplň údaj</v>
      </c>
      <c r="I105" s="29" t="s">
        <v>40</v>
      </c>
      <c r="J105" s="33" t="str">
        <f>E28</f>
        <v xml:space="preserve"> </v>
      </c>
      <c r="L105" s="35"/>
    </row>
    <row r="106" spans="2:65" s="1" customFormat="1" ht="10.25" customHeight="1">
      <c r="B106" s="35"/>
      <c r="L106" s="35"/>
    </row>
    <row r="107" spans="2:65" s="10" customFormat="1" ht="29.25" customHeight="1">
      <c r="B107" s="114"/>
      <c r="C107" s="115" t="s">
        <v>155</v>
      </c>
      <c r="D107" s="116" t="s">
        <v>63</v>
      </c>
      <c r="E107" s="116" t="s">
        <v>59</v>
      </c>
      <c r="F107" s="116" t="s">
        <v>60</v>
      </c>
      <c r="G107" s="116" t="s">
        <v>156</v>
      </c>
      <c r="H107" s="116" t="s">
        <v>157</v>
      </c>
      <c r="I107" s="116" t="s">
        <v>158</v>
      </c>
      <c r="J107" s="116" t="s">
        <v>114</v>
      </c>
      <c r="K107" s="117" t="s">
        <v>159</v>
      </c>
      <c r="L107" s="114"/>
      <c r="M107" s="59" t="s">
        <v>34</v>
      </c>
      <c r="N107" s="60" t="s">
        <v>48</v>
      </c>
      <c r="O107" s="60" t="s">
        <v>160</v>
      </c>
      <c r="P107" s="60" t="s">
        <v>161</v>
      </c>
      <c r="Q107" s="60" t="s">
        <v>162</v>
      </c>
      <c r="R107" s="60" t="s">
        <v>163</v>
      </c>
      <c r="S107" s="60" t="s">
        <v>164</v>
      </c>
      <c r="T107" s="61" t="s">
        <v>165</v>
      </c>
    </row>
    <row r="108" spans="2:65" s="1" customFormat="1" ht="22.75" customHeight="1">
      <c r="B108" s="35"/>
      <c r="C108" s="64" t="s">
        <v>166</v>
      </c>
      <c r="J108" s="118">
        <f>BK108</f>
        <v>0</v>
      </c>
      <c r="L108" s="35"/>
      <c r="M108" s="62"/>
      <c r="N108" s="53"/>
      <c r="O108" s="53"/>
      <c r="P108" s="119">
        <f>P109+P168</f>
        <v>0</v>
      </c>
      <c r="Q108" s="53"/>
      <c r="R108" s="119">
        <f>R109+R168</f>
        <v>0</v>
      </c>
      <c r="S108" s="53"/>
      <c r="T108" s="120">
        <f>T109+T168</f>
        <v>0</v>
      </c>
      <c r="AT108" s="19" t="s">
        <v>77</v>
      </c>
      <c r="AU108" s="19" t="s">
        <v>115</v>
      </c>
      <c r="BK108" s="121">
        <f>BK109+BK168</f>
        <v>0</v>
      </c>
    </row>
    <row r="109" spans="2:65" s="11" customFormat="1" ht="26" customHeight="1">
      <c r="B109" s="122"/>
      <c r="D109" s="123" t="s">
        <v>77</v>
      </c>
      <c r="E109" s="124" t="s">
        <v>167</v>
      </c>
      <c r="F109" s="124" t="s">
        <v>168</v>
      </c>
      <c r="I109" s="125"/>
      <c r="J109" s="126">
        <f>BK109</f>
        <v>0</v>
      </c>
      <c r="L109" s="122"/>
      <c r="M109" s="127"/>
      <c r="P109" s="128">
        <f>P110+P126+P129+P131+P137+P145+P166</f>
        <v>0</v>
      </c>
      <c r="R109" s="128">
        <f>R110+R126+R129+R131+R137+R145+R166</f>
        <v>0</v>
      </c>
      <c r="T109" s="129">
        <f>T110+T126+T129+T131+T137+T145+T166</f>
        <v>0</v>
      </c>
      <c r="AR109" s="123" t="s">
        <v>83</v>
      </c>
      <c r="AT109" s="130" t="s">
        <v>77</v>
      </c>
      <c r="AU109" s="130" t="s">
        <v>78</v>
      </c>
      <c r="AY109" s="123" t="s">
        <v>169</v>
      </c>
      <c r="BK109" s="131">
        <f>BK110+BK126+BK129+BK131+BK137+BK145+BK166</f>
        <v>0</v>
      </c>
    </row>
    <row r="110" spans="2:65" s="11" customFormat="1" ht="22.75" customHeight="1">
      <c r="B110" s="122"/>
      <c r="D110" s="123" t="s">
        <v>77</v>
      </c>
      <c r="E110" s="132" t="s">
        <v>83</v>
      </c>
      <c r="F110" s="132" t="s">
        <v>170</v>
      </c>
      <c r="I110" s="125"/>
      <c r="J110" s="133">
        <f>BK110</f>
        <v>0</v>
      </c>
      <c r="L110" s="122"/>
      <c r="M110" s="127"/>
      <c r="P110" s="128">
        <f>SUM(P111:P125)</f>
        <v>0</v>
      </c>
      <c r="R110" s="128">
        <f>SUM(R111:R125)</f>
        <v>0</v>
      </c>
      <c r="T110" s="129">
        <f>SUM(T111:T125)</f>
        <v>0</v>
      </c>
      <c r="AR110" s="123" t="s">
        <v>83</v>
      </c>
      <c r="AT110" s="130" t="s">
        <v>77</v>
      </c>
      <c r="AU110" s="130" t="s">
        <v>83</v>
      </c>
      <c r="AY110" s="123" t="s">
        <v>169</v>
      </c>
      <c r="BK110" s="131">
        <f>SUM(BK111:BK125)</f>
        <v>0</v>
      </c>
    </row>
    <row r="111" spans="2:65" s="1" customFormat="1" ht="16.5" customHeight="1">
      <c r="B111" s="35"/>
      <c r="C111" s="134" t="s">
        <v>83</v>
      </c>
      <c r="D111" s="134" t="s">
        <v>172</v>
      </c>
      <c r="E111" s="135" t="s">
        <v>3339</v>
      </c>
      <c r="F111" s="136" t="s">
        <v>3340</v>
      </c>
      <c r="G111" s="137" t="s">
        <v>175</v>
      </c>
      <c r="H111" s="138">
        <v>5</v>
      </c>
      <c r="I111" s="139"/>
      <c r="J111" s="140">
        <f>ROUND(I111*H111,2)</f>
        <v>0</v>
      </c>
      <c r="K111" s="136" t="s">
        <v>34</v>
      </c>
      <c r="L111" s="35"/>
      <c r="M111" s="141" t="s">
        <v>34</v>
      </c>
      <c r="N111" s="142" t="s">
        <v>49</v>
      </c>
      <c r="P111" s="143">
        <f>O111*H111</f>
        <v>0</v>
      </c>
      <c r="Q111" s="143">
        <v>0</v>
      </c>
      <c r="R111" s="143">
        <f>Q111*H111</f>
        <v>0</v>
      </c>
      <c r="S111" s="143">
        <v>0</v>
      </c>
      <c r="T111" s="144">
        <f>S111*H111</f>
        <v>0</v>
      </c>
      <c r="AR111" s="145" t="s">
        <v>177</v>
      </c>
      <c r="AT111" s="145" t="s">
        <v>172</v>
      </c>
      <c r="AU111" s="145" t="s">
        <v>89</v>
      </c>
      <c r="AY111" s="19" t="s">
        <v>169</v>
      </c>
      <c r="BE111" s="146">
        <f>IF(N111="základní",J111,0)</f>
        <v>0</v>
      </c>
      <c r="BF111" s="146">
        <f>IF(N111="snížená",J111,0)</f>
        <v>0</v>
      </c>
      <c r="BG111" s="146">
        <f>IF(N111="zákl. přenesená",J111,0)</f>
        <v>0</v>
      </c>
      <c r="BH111" s="146">
        <f>IF(N111="sníž. přenesená",J111,0)</f>
        <v>0</v>
      </c>
      <c r="BI111" s="146">
        <f>IF(N111="nulová",J111,0)</f>
        <v>0</v>
      </c>
      <c r="BJ111" s="19" t="s">
        <v>83</v>
      </c>
      <c r="BK111" s="146">
        <f>ROUND(I111*H111,2)</f>
        <v>0</v>
      </c>
      <c r="BL111" s="19" t="s">
        <v>177</v>
      </c>
      <c r="BM111" s="145" t="s">
        <v>3341</v>
      </c>
    </row>
    <row r="112" spans="2:65" s="13" customFormat="1" ht="12">
      <c r="B112" s="154"/>
      <c r="D112" s="148" t="s">
        <v>179</v>
      </c>
      <c r="E112" s="155" t="s">
        <v>34</v>
      </c>
      <c r="F112" s="156" t="s">
        <v>3342</v>
      </c>
      <c r="H112" s="157">
        <v>5</v>
      </c>
      <c r="I112" s="158"/>
      <c r="L112" s="154"/>
      <c r="M112" s="159"/>
      <c r="T112" s="160"/>
      <c r="AT112" s="155" t="s">
        <v>179</v>
      </c>
      <c r="AU112" s="155" t="s">
        <v>89</v>
      </c>
      <c r="AV112" s="13" t="s">
        <v>89</v>
      </c>
      <c r="AW112" s="13" t="s">
        <v>39</v>
      </c>
      <c r="AX112" s="13" t="s">
        <v>78</v>
      </c>
      <c r="AY112" s="155" t="s">
        <v>169</v>
      </c>
    </row>
    <row r="113" spans="2:65" s="14" customFormat="1" ht="12">
      <c r="B113" s="161"/>
      <c r="D113" s="148" t="s">
        <v>179</v>
      </c>
      <c r="E113" s="162" t="s">
        <v>34</v>
      </c>
      <c r="F113" s="163" t="s">
        <v>195</v>
      </c>
      <c r="H113" s="164">
        <v>5</v>
      </c>
      <c r="I113" s="165"/>
      <c r="L113" s="161"/>
      <c r="M113" s="166"/>
      <c r="T113" s="167"/>
      <c r="AT113" s="162" t="s">
        <v>179</v>
      </c>
      <c r="AU113" s="162" t="s">
        <v>89</v>
      </c>
      <c r="AV113" s="14" t="s">
        <v>177</v>
      </c>
      <c r="AW113" s="14" t="s">
        <v>39</v>
      </c>
      <c r="AX113" s="14" t="s">
        <v>83</v>
      </c>
      <c r="AY113" s="162" t="s">
        <v>169</v>
      </c>
    </row>
    <row r="114" spans="2:65" s="1" customFormat="1" ht="16.5" customHeight="1">
      <c r="B114" s="35"/>
      <c r="C114" s="134" t="s">
        <v>89</v>
      </c>
      <c r="D114" s="134" t="s">
        <v>172</v>
      </c>
      <c r="E114" s="135" t="s">
        <v>3343</v>
      </c>
      <c r="F114" s="136" t="s">
        <v>3344</v>
      </c>
      <c r="G114" s="137" t="s">
        <v>189</v>
      </c>
      <c r="H114" s="138">
        <v>10.5</v>
      </c>
      <c r="I114" s="139"/>
      <c r="J114" s="140">
        <f>ROUND(I114*H114,2)</f>
        <v>0</v>
      </c>
      <c r="K114" s="136" t="s">
        <v>34</v>
      </c>
      <c r="L114" s="35"/>
      <c r="M114" s="141" t="s">
        <v>34</v>
      </c>
      <c r="N114" s="142" t="s">
        <v>49</v>
      </c>
      <c r="P114" s="143">
        <f>O114*H114</f>
        <v>0</v>
      </c>
      <c r="Q114" s="143">
        <v>0</v>
      </c>
      <c r="R114" s="143">
        <f>Q114*H114</f>
        <v>0</v>
      </c>
      <c r="S114" s="143">
        <v>0</v>
      </c>
      <c r="T114" s="144">
        <f>S114*H114</f>
        <v>0</v>
      </c>
      <c r="AR114" s="145" t="s">
        <v>177</v>
      </c>
      <c r="AT114" s="145" t="s">
        <v>172</v>
      </c>
      <c r="AU114" s="145" t="s">
        <v>89</v>
      </c>
      <c r="AY114" s="19" t="s">
        <v>169</v>
      </c>
      <c r="BE114" s="146">
        <f>IF(N114="základní",J114,0)</f>
        <v>0</v>
      </c>
      <c r="BF114" s="146">
        <f>IF(N114="snížená",J114,0)</f>
        <v>0</v>
      </c>
      <c r="BG114" s="146">
        <f>IF(N114="zákl. přenesená",J114,0)</f>
        <v>0</v>
      </c>
      <c r="BH114" s="146">
        <f>IF(N114="sníž. přenesená",J114,0)</f>
        <v>0</v>
      </c>
      <c r="BI114" s="146">
        <f>IF(N114="nulová",J114,0)</f>
        <v>0</v>
      </c>
      <c r="BJ114" s="19" t="s">
        <v>83</v>
      </c>
      <c r="BK114" s="146">
        <f>ROUND(I114*H114,2)</f>
        <v>0</v>
      </c>
      <c r="BL114" s="19" t="s">
        <v>177</v>
      </c>
      <c r="BM114" s="145" t="s">
        <v>3345</v>
      </c>
    </row>
    <row r="115" spans="2:65" s="13" customFormat="1" ht="12">
      <c r="B115" s="154"/>
      <c r="D115" s="148" t="s">
        <v>179</v>
      </c>
      <c r="E115" s="155" t="s">
        <v>34</v>
      </c>
      <c r="F115" s="156" t="s">
        <v>3346</v>
      </c>
      <c r="H115" s="157">
        <v>4.5</v>
      </c>
      <c r="I115" s="158"/>
      <c r="L115" s="154"/>
      <c r="M115" s="159"/>
      <c r="T115" s="160"/>
      <c r="AT115" s="155" t="s">
        <v>179</v>
      </c>
      <c r="AU115" s="155" t="s">
        <v>89</v>
      </c>
      <c r="AV115" s="13" t="s">
        <v>89</v>
      </c>
      <c r="AW115" s="13" t="s">
        <v>39</v>
      </c>
      <c r="AX115" s="13" t="s">
        <v>78</v>
      </c>
      <c r="AY115" s="155" t="s">
        <v>169</v>
      </c>
    </row>
    <row r="116" spans="2:65" s="13" customFormat="1" ht="12">
      <c r="B116" s="154"/>
      <c r="D116" s="148" t="s">
        <v>179</v>
      </c>
      <c r="E116" s="155" t="s">
        <v>34</v>
      </c>
      <c r="F116" s="156" t="s">
        <v>3347</v>
      </c>
      <c r="H116" s="157">
        <v>2.5</v>
      </c>
      <c r="I116" s="158"/>
      <c r="L116" s="154"/>
      <c r="M116" s="159"/>
      <c r="T116" s="160"/>
      <c r="AT116" s="155" t="s">
        <v>179</v>
      </c>
      <c r="AU116" s="155" t="s">
        <v>89</v>
      </c>
      <c r="AV116" s="13" t="s">
        <v>89</v>
      </c>
      <c r="AW116" s="13" t="s">
        <v>39</v>
      </c>
      <c r="AX116" s="13" t="s">
        <v>78</v>
      </c>
      <c r="AY116" s="155" t="s">
        <v>169</v>
      </c>
    </row>
    <row r="117" spans="2:65" s="13" customFormat="1" ht="12">
      <c r="B117" s="154"/>
      <c r="D117" s="148" t="s">
        <v>179</v>
      </c>
      <c r="E117" s="155" t="s">
        <v>34</v>
      </c>
      <c r="F117" s="156" t="s">
        <v>3348</v>
      </c>
      <c r="H117" s="157">
        <v>3.5</v>
      </c>
      <c r="I117" s="158"/>
      <c r="L117" s="154"/>
      <c r="M117" s="159"/>
      <c r="T117" s="160"/>
      <c r="AT117" s="155" t="s">
        <v>179</v>
      </c>
      <c r="AU117" s="155" t="s">
        <v>89</v>
      </c>
      <c r="AV117" s="13" t="s">
        <v>89</v>
      </c>
      <c r="AW117" s="13" t="s">
        <v>39</v>
      </c>
      <c r="AX117" s="13" t="s">
        <v>78</v>
      </c>
      <c r="AY117" s="155" t="s">
        <v>169</v>
      </c>
    </row>
    <row r="118" spans="2:65" s="14" customFormat="1" ht="12">
      <c r="B118" s="161"/>
      <c r="D118" s="148" t="s">
        <v>179</v>
      </c>
      <c r="E118" s="162" t="s">
        <v>34</v>
      </c>
      <c r="F118" s="163" t="s">
        <v>195</v>
      </c>
      <c r="H118" s="164">
        <v>10.5</v>
      </c>
      <c r="I118" s="165"/>
      <c r="L118" s="161"/>
      <c r="M118" s="166"/>
      <c r="T118" s="167"/>
      <c r="AT118" s="162" t="s">
        <v>179</v>
      </c>
      <c r="AU118" s="162" t="s">
        <v>89</v>
      </c>
      <c r="AV118" s="14" t="s">
        <v>177</v>
      </c>
      <c r="AW118" s="14" t="s">
        <v>39</v>
      </c>
      <c r="AX118" s="14" t="s">
        <v>83</v>
      </c>
      <c r="AY118" s="162" t="s">
        <v>169</v>
      </c>
    </row>
    <row r="119" spans="2:65" s="1" customFormat="1" ht="21.75" customHeight="1">
      <c r="B119" s="35"/>
      <c r="C119" s="134" t="s">
        <v>95</v>
      </c>
      <c r="D119" s="134" t="s">
        <v>172</v>
      </c>
      <c r="E119" s="135" t="s">
        <v>3349</v>
      </c>
      <c r="F119" s="136" t="s">
        <v>3350</v>
      </c>
      <c r="G119" s="137" t="s">
        <v>189</v>
      </c>
      <c r="H119" s="138">
        <v>10.5</v>
      </c>
      <c r="I119" s="139"/>
      <c r="J119" s="140">
        <f t="shared" ref="J119:J125" si="0">ROUND(I119*H119,2)</f>
        <v>0</v>
      </c>
      <c r="K119" s="136" t="s">
        <v>34</v>
      </c>
      <c r="L119" s="35"/>
      <c r="M119" s="141" t="s">
        <v>34</v>
      </c>
      <c r="N119" s="142" t="s">
        <v>49</v>
      </c>
      <c r="P119" s="143">
        <f t="shared" ref="P119:P125" si="1">O119*H119</f>
        <v>0</v>
      </c>
      <c r="Q119" s="143">
        <v>0</v>
      </c>
      <c r="R119" s="143">
        <f t="shared" ref="R119:R125" si="2">Q119*H119</f>
        <v>0</v>
      </c>
      <c r="S119" s="143">
        <v>0</v>
      </c>
      <c r="T119" s="144">
        <f t="shared" ref="T119:T125" si="3">S119*H119</f>
        <v>0</v>
      </c>
      <c r="AR119" s="145" t="s">
        <v>177</v>
      </c>
      <c r="AT119" s="145" t="s">
        <v>172</v>
      </c>
      <c r="AU119" s="145" t="s">
        <v>89</v>
      </c>
      <c r="AY119" s="19" t="s">
        <v>169</v>
      </c>
      <c r="BE119" s="146">
        <f t="shared" ref="BE119:BE125" si="4">IF(N119="základní",J119,0)</f>
        <v>0</v>
      </c>
      <c r="BF119" s="146">
        <f t="shared" ref="BF119:BF125" si="5">IF(N119="snížená",J119,0)</f>
        <v>0</v>
      </c>
      <c r="BG119" s="146">
        <f t="shared" ref="BG119:BG125" si="6">IF(N119="zákl. přenesená",J119,0)</f>
        <v>0</v>
      </c>
      <c r="BH119" s="146">
        <f t="shared" ref="BH119:BH125" si="7">IF(N119="sníž. přenesená",J119,0)</f>
        <v>0</v>
      </c>
      <c r="BI119" s="146">
        <f t="shared" ref="BI119:BI125" si="8">IF(N119="nulová",J119,0)</f>
        <v>0</v>
      </c>
      <c r="BJ119" s="19" t="s">
        <v>83</v>
      </c>
      <c r="BK119" s="146">
        <f t="shared" ref="BK119:BK125" si="9">ROUND(I119*H119,2)</f>
        <v>0</v>
      </c>
      <c r="BL119" s="19" t="s">
        <v>177</v>
      </c>
      <c r="BM119" s="145" t="s">
        <v>3351</v>
      </c>
    </row>
    <row r="120" spans="2:65" s="1" customFormat="1" ht="21.75" customHeight="1">
      <c r="B120" s="35"/>
      <c r="C120" s="134" t="s">
        <v>177</v>
      </c>
      <c r="D120" s="134" t="s">
        <v>172</v>
      </c>
      <c r="E120" s="135" t="s">
        <v>3352</v>
      </c>
      <c r="F120" s="136" t="s">
        <v>3353</v>
      </c>
      <c r="G120" s="137" t="s">
        <v>189</v>
      </c>
      <c r="H120" s="138">
        <v>31.5</v>
      </c>
      <c r="I120" s="139"/>
      <c r="J120" s="140">
        <f t="shared" si="0"/>
        <v>0</v>
      </c>
      <c r="K120" s="136" t="s">
        <v>34</v>
      </c>
      <c r="L120" s="35"/>
      <c r="M120" s="141" t="s">
        <v>34</v>
      </c>
      <c r="N120" s="142" t="s">
        <v>49</v>
      </c>
      <c r="P120" s="143">
        <f t="shared" si="1"/>
        <v>0</v>
      </c>
      <c r="Q120" s="143">
        <v>0</v>
      </c>
      <c r="R120" s="143">
        <f t="shared" si="2"/>
        <v>0</v>
      </c>
      <c r="S120" s="143">
        <v>0</v>
      </c>
      <c r="T120" s="144">
        <f t="shared" si="3"/>
        <v>0</v>
      </c>
      <c r="AR120" s="145" t="s">
        <v>177</v>
      </c>
      <c r="AT120" s="145" t="s">
        <v>172</v>
      </c>
      <c r="AU120" s="145" t="s">
        <v>89</v>
      </c>
      <c r="AY120" s="19" t="s">
        <v>169</v>
      </c>
      <c r="BE120" s="146">
        <f t="shared" si="4"/>
        <v>0</v>
      </c>
      <c r="BF120" s="146">
        <f t="shared" si="5"/>
        <v>0</v>
      </c>
      <c r="BG120" s="146">
        <f t="shared" si="6"/>
        <v>0</v>
      </c>
      <c r="BH120" s="146">
        <f t="shared" si="7"/>
        <v>0</v>
      </c>
      <c r="BI120" s="146">
        <f t="shared" si="8"/>
        <v>0</v>
      </c>
      <c r="BJ120" s="19" t="s">
        <v>83</v>
      </c>
      <c r="BK120" s="146">
        <f t="shared" si="9"/>
        <v>0</v>
      </c>
      <c r="BL120" s="19" t="s">
        <v>177</v>
      </c>
      <c r="BM120" s="145" t="s">
        <v>3354</v>
      </c>
    </row>
    <row r="121" spans="2:65" s="1" customFormat="1" ht="21.75" customHeight="1">
      <c r="B121" s="35"/>
      <c r="C121" s="134" t="s">
        <v>201</v>
      </c>
      <c r="D121" s="134" t="s">
        <v>172</v>
      </c>
      <c r="E121" s="135" t="s">
        <v>3355</v>
      </c>
      <c r="F121" s="136" t="s">
        <v>3356</v>
      </c>
      <c r="G121" s="137" t="s">
        <v>189</v>
      </c>
      <c r="H121" s="138">
        <v>10.5</v>
      </c>
      <c r="I121" s="139"/>
      <c r="J121" s="140">
        <f t="shared" si="0"/>
        <v>0</v>
      </c>
      <c r="K121" s="136" t="s">
        <v>34</v>
      </c>
      <c r="L121" s="35"/>
      <c r="M121" s="141" t="s">
        <v>34</v>
      </c>
      <c r="N121" s="142" t="s">
        <v>49</v>
      </c>
      <c r="P121" s="143">
        <f t="shared" si="1"/>
        <v>0</v>
      </c>
      <c r="Q121" s="143">
        <v>0</v>
      </c>
      <c r="R121" s="143">
        <f t="shared" si="2"/>
        <v>0</v>
      </c>
      <c r="S121" s="143">
        <v>0</v>
      </c>
      <c r="T121" s="144">
        <f t="shared" si="3"/>
        <v>0</v>
      </c>
      <c r="AR121" s="145" t="s">
        <v>177</v>
      </c>
      <c r="AT121" s="145" t="s">
        <v>172</v>
      </c>
      <c r="AU121" s="145" t="s">
        <v>89</v>
      </c>
      <c r="AY121" s="19" t="s">
        <v>169</v>
      </c>
      <c r="BE121" s="146">
        <f t="shared" si="4"/>
        <v>0</v>
      </c>
      <c r="BF121" s="146">
        <f t="shared" si="5"/>
        <v>0</v>
      </c>
      <c r="BG121" s="146">
        <f t="shared" si="6"/>
        <v>0</v>
      </c>
      <c r="BH121" s="146">
        <f t="shared" si="7"/>
        <v>0</v>
      </c>
      <c r="BI121" s="146">
        <f t="shared" si="8"/>
        <v>0</v>
      </c>
      <c r="BJ121" s="19" t="s">
        <v>83</v>
      </c>
      <c r="BK121" s="146">
        <f t="shared" si="9"/>
        <v>0</v>
      </c>
      <c r="BL121" s="19" t="s">
        <v>177</v>
      </c>
      <c r="BM121" s="145" t="s">
        <v>3357</v>
      </c>
    </row>
    <row r="122" spans="2:65" s="1" customFormat="1" ht="21.75" customHeight="1">
      <c r="B122" s="35"/>
      <c r="C122" s="134" t="s">
        <v>210</v>
      </c>
      <c r="D122" s="134" t="s">
        <v>172</v>
      </c>
      <c r="E122" s="135" t="s">
        <v>3358</v>
      </c>
      <c r="F122" s="136" t="s">
        <v>3359</v>
      </c>
      <c r="G122" s="137" t="s">
        <v>189</v>
      </c>
      <c r="H122" s="138">
        <v>31.5</v>
      </c>
      <c r="I122" s="139"/>
      <c r="J122" s="140">
        <f t="shared" si="0"/>
        <v>0</v>
      </c>
      <c r="K122" s="136" t="s">
        <v>34</v>
      </c>
      <c r="L122" s="35"/>
      <c r="M122" s="141" t="s">
        <v>34</v>
      </c>
      <c r="N122" s="142" t="s">
        <v>49</v>
      </c>
      <c r="P122" s="143">
        <f t="shared" si="1"/>
        <v>0</v>
      </c>
      <c r="Q122" s="143">
        <v>0</v>
      </c>
      <c r="R122" s="143">
        <f t="shared" si="2"/>
        <v>0</v>
      </c>
      <c r="S122" s="143">
        <v>0</v>
      </c>
      <c r="T122" s="144">
        <f t="shared" si="3"/>
        <v>0</v>
      </c>
      <c r="AR122" s="145" t="s">
        <v>177</v>
      </c>
      <c r="AT122" s="145" t="s">
        <v>172</v>
      </c>
      <c r="AU122" s="145" t="s">
        <v>89</v>
      </c>
      <c r="AY122" s="19" t="s">
        <v>169</v>
      </c>
      <c r="BE122" s="146">
        <f t="shared" si="4"/>
        <v>0</v>
      </c>
      <c r="BF122" s="146">
        <f t="shared" si="5"/>
        <v>0</v>
      </c>
      <c r="BG122" s="146">
        <f t="shared" si="6"/>
        <v>0</v>
      </c>
      <c r="BH122" s="146">
        <f t="shared" si="7"/>
        <v>0</v>
      </c>
      <c r="BI122" s="146">
        <f t="shared" si="8"/>
        <v>0</v>
      </c>
      <c r="BJ122" s="19" t="s">
        <v>83</v>
      </c>
      <c r="BK122" s="146">
        <f t="shared" si="9"/>
        <v>0</v>
      </c>
      <c r="BL122" s="19" t="s">
        <v>177</v>
      </c>
      <c r="BM122" s="145" t="s">
        <v>3360</v>
      </c>
    </row>
    <row r="123" spans="2:65" s="1" customFormat="1" ht="16.5" customHeight="1">
      <c r="B123" s="35"/>
      <c r="C123" s="134" t="s">
        <v>219</v>
      </c>
      <c r="D123" s="134" t="s">
        <v>172</v>
      </c>
      <c r="E123" s="135" t="s">
        <v>3361</v>
      </c>
      <c r="F123" s="136" t="s">
        <v>3362</v>
      </c>
      <c r="G123" s="137" t="s">
        <v>189</v>
      </c>
      <c r="H123" s="138">
        <v>10.5</v>
      </c>
      <c r="I123" s="139"/>
      <c r="J123" s="140">
        <f t="shared" si="0"/>
        <v>0</v>
      </c>
      <c r="K123" s="136" t="s">
        <v>34</v>
      </c>
      <c r="L123" s="35"/>
      <c r="M123" s="141" t="s">
        <v>34</v>
      </c>
      <c r="N123" s="142" t="s">
        <v>49</v>
      </c>
      <c r="P123" s="143">
        <f t="shared" si="1"/>
        <v>0</v>
      </c>
      <c r="Q123" s="143">
        <v>0</v>
      </c>
      <c r="R123" s="143">
        <f t="shared" si="2"/>
        <v>0</v>
      </c>
      <c r="S123" s="143">
        <v>0</v>
      </c>
      <c r="T123" s="144">
        <f t="shared" si="3"/>
        <v>0</v>
      </c>
      <c r="AR123" s="145" t="s">
        <v>177</v>
      </c>
      <c r="AT123" s="145" t="s">
        <v>172</v>
      </c>
      <c r="AU123" s="145" t="s">
        <v>89</v>
      </c>
      <c r="AY123" s="19" t="s">
        <v>169</v>
      </c>
      <c r="BE123" s="146">
        <f t="shared" si="4"/>
        <v>0</v>
      </c>
      <c r="BF123" s="146">
        <f t="shared" si="5"/>
        <v>0</v>
      </c>
      <c r="BG123" s="146">
        <f t="shared" si="6"/>
        <v>0</v>
      </c>
      <c r="BH123" s="146">
        <f t="shared" si="7"/>
        <v>0</v>
      </c>
      <c r="BI123" s="146">
        <f t="shared" si="8"/>
        <v>0</v>
      </c>
      <c r="BJ123" s="19" t="s">
        <v>83</v>
      </c>
      <c r="BK123" s="146">
        <f t="shared" si="9"/>
        <v>0</v>
      </c>
      <c r="BL123" s="19" t="s">
        <v>177</v>
      </c>
      <c r="BM123" s="145" t="s">
        <v>3363</v>
      </c>
    </row>
    <row r="124" spans="2:65" s="1" customFormat="1" ht="24.25" customHeight="1">
      <c r="B124" s="35"/>
      <c r="C124" s="134" t="s">
        <v>225</v>
      </c>
      <c r="D124" s="134" t="s">
        <v>172</v>
      </c>
      <c r="E124" s="135" t="s">
        <v>3364</v>
      </c>
      <c r="F124" s="136" t="s">
        <v>3365</v>
      </c>
      <c r="G124" s="137" t="s">
        <v>189</v>
      </c>
      <c r="H124" s="138">
        <v>10.5</v>
      </c>
      <c r="I124" s="139"/>
      <c r="J124" s="140">
        <f t="shared" si="0"/>
        <v>0</v>
      </c>
      <c r="K124" s="136" t="s">
        <v>34</v>
      </c>
      <c r="L124" s="35"/>
      <c r="M124" s="141" t="s">
        <v>34</v>
      </c>
      <c r="N124" s="142" t="s">
        <v>49</v>
      </c>
      <c r="P124" s="143">
        <f t="shared" si="1"/>
        <v>0</v>
      </c>
      <c r="Q124" s="143">
        <v>0</v>
      </c>
      <c r="R124" s="143">
        <f t="shared" si="2"/>
        <v>0</v>
      </c>
      <c r="S124" s="143">
        <v>0</v>
      </c>
      <c r="T124" s="144">
        <f t="shared" si="3"/>
        <v>0</v>
      </c>
      <c r="AR124" s="145" t="s">
        <v>177</v>
      </c>
      <c r="AT124" s="145" t="s">
        <v>172</v>
      </c>
      <c r="AU124" s="145" t="s">
        <v>89</v>
      </c>
      <c r="AY124" s="19" t="s">
        <v>169</v>
      </c>
      <c r="BE124" s="146">
        <f t="shared" si="4"/>
        <v>0</v>
      </c>
      <c r="BF124" s="146">
        <f t="shared" si="5"/>
        <v>0</v>
      </c>
      <c r="BG124" s="146">
        <f t="shared" si="6"/>
        <v>0</v>
      </c>
      <c r="BH124" s="146">
        <f t="shared" si="7"/>
        <v>0</v>
      </c>
      <c r="BI124" s="146">
        <f t="shared" si="8"/>
        <v>0</v>
      </c>
      <c r="BJ124" s="19" t="s">
        <v>83</v>
      </c>
      <c r="BK124" s="146">
        <f t="shared" si="9"/>
        <v>0</v>
      </c>
      <c r="BL124" s="19" t="s">
        <v>177</v>
      </c>
      <c r="BM124" s="145" t="s">
        <v>3366</v>
      </c>
    </row>
    <row r="125" spans="2:65" s="1" customFormat="1" ht="24.25" customHeight="1">
      <c r="B125" s="35"/>
      <c r="C125" s="134" t="s">
        <v>231</v>
      </c>
      <c r="D125" s="134" t="s">
        <v>172</v>
      </c>
      <c r="E125" s="135" t="s">
        <v>3367</v>
      </c>
      <c r="F125" s="136" t="s">
        <v>3368</v>
      </c>
      <c r="G125" s="137" t="s">
        <v>189</v>
      </c>
      <c r="H125" s="138">
        <v>10.5</v>
      </c>
      <c r="I125" s="139"/>
      <c r="J125" s="140">
        <f t="shared" si="0"/>
        <v>0</v>
      </c>
      <c r="K125" s="136" t="s">
        <v>34</v>
      </c>
      <c r="L125" s="35"/>
      <c r="M125" s="141" t="s">
        <v>34</v>
      </c>
      <c r="N125" s="142" t="s">
        <v>49</v>
      </c>
      <c r="P125" s="143">
        <f t="shared" si="1"/>
        <v>0</v>
      </c>
      <c r="Q125" s="143">
        <v>0</v>
      </c>
      <c r="R125" s="143">
        <f t="shared" si="2"/>
        <v>0</v>
      </c>
      <c r="S125" s="143">
        <v>0</v>
      </c>
      <c r="T125" s="144">
        <f t="shared" si="3"/>
        <v>0</v>
      </c>
      <c r="AR125" s="145" t="s">
        <v>177</v>
      </c>
      <c r="AT125" s="145" t="s">
        <v>172</v>
      </c>
      <c r="AU125" s="145" t="s">
        <v>89</v>
      </c>
      <c r="AY125" s="19" t="s">
        <v>169</v>
      </c>
      <c r="BE125" s="146">
        <f t="shared" si="4"/>
        <v>0</v>
      </c>
      <c r="BF125" s="146">
        <f t="shared" si="5"/>
        <v>0</v>
      </c>
      <c r="BG125" s="146">
        <f t="shared" si="6"/>
        <v>0</v>
      </c>
      <c r="BH125" s="146">
        <f t="shared" si="7"/>
        <v>0</v>
      </c>
      <c r="BI125" s="146">
        <f t="shared" si="8"/>
        <v>0</v>
      </c>
      <c r="BJ125" s="19" t="s">
        <v>83</v>
      </c>
      <c r="BK125" s="146">
        <f t="shared" si="9"/>
        <v>0</v>
      </c>
      <c r="BL125" s="19" t="s">
        <v>177</v>
      </c>
      <c r="BM125" s="145" t="s">
        <v>3369</v>
      </c>
    </row>
    <row r="126" spans="2:65" s="11" customFormat="1" ht="22.75" customHeight="1">
      <c r="B126" s="122"/>
      <c r="D126" s="123" t="s">
        <v>77</v>
      </c>
      <c r="E126" s="132" t="s">
        <v>95</v>
      </c>
      <c r="F126" s="132" t="s">
        <v>380</v>
      </c>
      <c r="I126" s="125"/>
      <c r="J126" s="133">
        <f>BK126</f>
        <v>0</v>
      </c>
      <c r="L126" s="122"/>
      <c r="M126" s="127"/>
      <c r="P126" s="128">
        <f>SUM(P127:P128)</f>
        <v>0</v>
      </c>
      <c r="R126" s="128">
        <f>SUM(R127:R128)</f>
        <v>0</v>
      </c>
      <c r="T126" s="129">
        <f>SUM(T127:T128)</f>
        <v>0</v>
      </c>
      <c r="AR126" s="123" t="s">
        <v>83</v>
      </c>
      <c r="AT126" s="130" t="s">
        <v>77</v>
      </c>
      <c r="AU126" s="130" t="s">
        <v>83</v>
      </c>
      <c r="AY126" s="123" t="s">
        <v>169</v>
      </c>
      <c r="BK126" s="131">
        <f>SUM(BK127:BK128)</f>
        <v>0</v>
      </c>
    </row>
    <row r="127" spans="2:65" s="1" customFormat="1" ht="21.75" customHeight="1">
      <c r="B127" s="35"/>
      <c r="C127" s="134" t="s">
        <v>171</v>
      </c>
      <c r="D127" s="134" t="s">
        <v>172</v>
      </c>
      <c r="E127" s="135" t="s">
        <v>3370</v>
      </c>
      <c r="F127" s="136" t="s">
        <v>3371</v>
      </c>
      <c r="G127" s="137" t="s">
        <v>422</v>
      </c>
      <c r="H127" s="138">
        <v>5</v>
      </c>
      <c r="I127" s="139"/>
      <c r="J127" s="140">
        <f>ROUND(I127*H127,2)</f>
        <v>0</v>
      </c>
      <c r="K127" s="136" t="s">
        <v>34</v>
      </c>
      <c r="L127" s="35"/>
      <c r="M127" s="141" t="s">
        <v>34</v>
      </c>
      <c r="N127" s="142" t="s">
        <v>49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177</v>
      </c>
      <c r="AT127" s="145" t="s">
        <v>172</v>
      </c>
      <c r="AU127" s="145" t="s">
        <v>89</v>
      </c>
      <c r="AY127" s="19" t="s">
        <v>169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9" t="s">
        <v>83</v>
      </c>
      <c r="BK127" s="146">
        <f>ROUND(I127*H127,2)</f>
        <v>0</v>
      </c>
      <c r="BL127" s="19" t="s">
        <v>177</v>
      </c>
      <c r="BM127" s="145" t="s">
        <v>3372</v>
      </c>
    </row>
    <row r="128" spans="2:65" s="1" customFormat="1" ht="21.75" customHeight="1">
      <c r="B128" s="35"/>
      <c r="C128" s="134" t="s">
        <v>241</v>
      </c>
      <c r="D128" s="134" t="s">
        <v>172</v>
      </c>
      <c r="E128" s="135" t="s">
        <v>3373</v>
      </c>
      <c r="F128" s="136" t="s">
        <v>3374</v>
      </c>
      <c r="G128" s="137" t="s">
        <v>422</v>
      </c>
      <c r="H128" s="138">
        <v>4</v>
      </c>
      <c r="I128" s="139"/>
      <c r="J128" s="140">
        <f>ROUND(I128*H128,2)</f>
        <v>0</v>
      </c>
      <c r="K128" s="136" t="s">
        <v>34</v>
      </c>
      <c r="L128" s="35"/>
      <c r="M128" s="141" t="s">
        <v>34</v>
      </c>
      <c r="N128" s="142" t="s">
        <v>49</v>
      </c>
      <c r="P128" s="143">
        <f>O128*H128</f>
        <v>0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177</v>
      </c>
      <c r="AT128" s="145" t="s">
        <v>172</v>
      </c>
      <c r="AU128" s="145" t="s">
        <v>89</v>
      </c>
      <c r="AY128" s="19" t="s">
        <v>169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9" t="s">
        <v>83</v>
      </c>
      <c r="BK128" s="146">
        <f>ROUND(I128*H128,2)</f>
        <v>0</v>
      </c>
      <c r="BL128" s="19" t="s">
        <v>177</v>
      </c>
      <c r="BM128" s="145" t="s">
        <v>3375</v>
      </c>
    </row>
    <row r="129" spans="2:65" s="11" customFormat="1" ht="22.75" customHeight="1">
      <c r="B129" s="122"/>
      <c r="D129" s="123" t="s">
        <v>77</v>
      </c>
      <c r="E129" s="132" t="s">
        <v>177</v>
      </c>
      <c r="F129" s="132" t="s">
        <v>485</v>
      </c>
      <c r="I129" s="125"/>
      <c r="J129" s="133">
        <f>BK129</f>
        <v>0</v>
      </c>
      <c r="L129" s="122"/>
      <c r="M129" s="127"/>
      <c r="P129" s="128">
        <f>P130</f>
        <v>0</v>
      </c>
      <c r="R129" s="128">
        <f>R130</f>
        <v>0</v>
      </c>
      <c r="T129" s="129">
        <f>T130</f>
        <v>0</v>
      </c>
      <c r="AR129" s="123" t="s">
        <v>83</v>
      </c>
      <c r="AT129" s="130" t="s">
        <v>77</v>
      </c>
      <c r="AU129" s="130" t="s">
        <v>83</v>
      </c>
      <c r="AY129" s="123" t="s">
        <v>169</v>
      </c>
      <c r="BK129" s="131">
        <f>BK130</f>
        <v>0</v>
      </c>
    </row>
    <row r="130" spans="2:65" s="1" customFormat="1" ht="21.75" customHeight="1">
      <c r="B130" s="35"/>
      <c r="C130" s="134" t="s">
        <v>8</v>
      </c>
      <c r="D130" s="134" t="s">
        <v>172</v>
      </c>
      <c r="E130" s="135" t="s">
        <v>3376</v>
      </c>
      <c r="F130" s="136" t="s">
        <v>3377</v>
      </c>
      <c r="G130" s="137" t="s">
        <v>422</v>
      </c>
      <c r="H130" s="138">
        <v>4</v>
      </c>
      <c r="I130" s="139"/>
      <c r="J130" s="140">
        <f>ROUND(I130*H130,2)</f>
        <v>0</v>
      </c>
      <c r="K130" s="136" t="s">
        <v>34</v>
      </c>
      <c r="L130" s="35"/>
      <c r="M130" s="141" t="s">
        <v>34</v>
      </c>
      <c r="N130" s="142" t="s">
        <v>49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177</v>
      </c>
      <c r="AT130" s="145" t="s">
        <v>172</v>
      </c>
      <c r="AU130" s="145" t="s">
        <v>89</v>
      </c>
      <c r="AY130" s="19" t="s">
        <v>169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9" t="s">
        <v>83</v>
      </c>
      <c r="BK130" s="146">
        <f>ROUND(I130*H130,2)</f>
        <v>0</v>
      </c>
      <c r="BL130" s="19" t="s">
        <v>177</v>
      </c>
      <c r="BM130" s="145" t="s">
        <v>3378</v>
      </c>
    </row>
    <row r="131" spans="2:65" s="11" customFormat="1" ht="22.75" customHeight="1">
      <c r="B131" s="122"/>
      <c r="D131" s="123" t="s">
        <v>77</v>
      </c>
      <c r="E131" s="132" t="s">
        <v>210</v>
      </c>
      <c r="F131" s="132" t="s">
        <v>644</v>
      </c>
      <c r="I131" s="125"/>
      <c r="J131" s="133">
        <f>BK131</f>
        <v>0</v>
      </c>
      <c r="L131" s="122"/>
      <c r="M131" s="127"/>
      <c r="P131" s="128">
        <f>SUM(P132:P136)</f>
        <v>0</v>
      </c>
      <c r="R131" s="128">
        <f>SUM(R132:R136)</f>
        <v>0</v>
      </c>
      <c r="T131" s="129">
        <f>SUM(T132:T136)</f>
        <v>0</v>
      </c>
      <c r="AR131" s="123" t="s">
        <v>83</v>
      </c>
      <c r="AT131" s="130" t="s">
        <v>77</v>
      </c>
      <c r="AU131" s="130" t="s">
        <v>83</v>
      </c>
      <c r="AY131" s="123" t="s">
        <v>169</v>
      </c>
      <c r="BK131" s="131">
        <f>SUM(BK132:BK136)</f>
        <v>0</v>
      </c>
    </row>
    <row r="132" spans="2:65" s="1" customFormat="1" ht="16.5" customHeight="1">
      <c r="B132" s="35"/>
      <c r="C132" s="134" t="s">
        <v>250</v>
      </c>
      <c r="D132" s="134" t="s">
        <v>172</v>
      </c>
      <c r="E132" s="135" t="s">
        <v>3379</v>
      </c>
      <c r="F132" s="136" t="s">
        <v>3380</v>
      </c>
      <c r="G132" s="137" t="s">
        <v>175</v>
      </c>
      <c r="H132" s="138">
        <v>18.25</v>
      </c>
      <c r="I132" s="139"/>
      <c r="J132" s="140">
        <f>ROUND(I132*H132,2)</f>
        <v>0</v>
      </c>
      <c r="K132" s="136" t="s">
        <v>34</v>
      </c>
      <c r="L132" s="35"/>
      <c r="M132" s="141" t="s">
        <v>34</v>
      </c>
      <c r="N132" s="142" t="s">
        <v>49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177</v>
      </c>
      <c r="AT132" s="145" t="s">
        <v>172</v>
      </c>
      <c r="AU132" s="145" t="s">
        <v>89</v>
      </c>
      <c r="AY132" s="19" t="s">
        <v>169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9" t="s">
        <v>83</v>
      </c>
      <c r="BK132" s="146">
        <f>ROUND(I132*H132,2)</f>
        <v>0</v>
      </c>
      <c r="BL132" s="19" t="s">
        <v>177</v>
      </c>
      <c r="BM132" s="145" t="s">
        <v>3381</v>
      </c>
    </row>
    <row r="133" spans="2:65" s="1" customFormat="1" ht="21.75" customHeight="1">
      <c r="B133" s="35"/>
      <c r="C133" s="134" t="s">
        <v>256</v>
      </c>
      <c r="D133" s="134" t="s">
        <v>172</v>
      </c>
      <c r="E133" s="135" t="s">
        <v>3382</v>
      </c>
      <c r="F133" s="136" t="s">
        <v>3383</v>
      </c>
      <c r="G133" s="137" t="s">
        <v>434</v>
      </c>
      <c r="H133" s="138">
        <v>36.5</v>
      </c>
      <c r="I133" s="139"/>
      <c r="J133" s="140">
        <f>ROUND(I133*H133,2)</f>
        <v>0</v>
      </c>
      <c r="K133" s="136" t="s">
        <v>34</v>
      </c>
      <c r="L133" s="35"/>
      <c r="M133" s="141" t="s">
        <v>34</v>
      </c>
      <c r="N133" s="142" t="s">
        <v>49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177</v>
      </c>
      <c r="AT133" s="145" t="s">
        <v>172</v>
      </c>
      <c r="AU133" s="145" t="s">
        <v>89</v>
      </c>
      <c r="AY133" s="19" t="s">
        <v>169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9" t="s">
        <v>83</v>
      </c>
      <c r="BK133" s="146">
        <f>ROUND(I133*H133,2)</f>
        <v>0</v>
      </c>
      <c r="BL133" s="19" t="s">
        <v>177</v>
      </c>
      <c r="BM133" s="145" t="s">
        <v>3384</v>
      </c>
    </row>
    <row r="134" spans="2:65" s="1" customFormat="1" ht="16.5" customHeight="1">
      <c r="B134" s="35"/>
      <c r="C134" s="134" t="s">
        <v>261</v>
      </c>
      <c r="D134" s="134" t="s">
        <v>172</v>
      </c>
      <c r="E134" s="135" t="s">
        <v>3385</v>
      </c>
      <c r="F134" s="136" t="s">
        <v>3386</v>
      </c>
      <c r="G134" s="137" t="s">
        <v>175</v>
      </c>
      <c r="H134" s="138">
        <v>18.25</v>
      </c>
      <c r="I134" s="139"/>
      <c r="J134" s="140">
        <f>ROUND(I134*H134,2)</f>
        <v>0</v>
      </c>
      <c r="K134" s="136" t="s">
        <v>34</v>
      </c>
      <c r="L134" s="35"/>
      <c r="M134" s="141" t="s">
        <v>34</v>
      </c>
      <c r="N134" s="142" t="s">
        <v>49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177</v>
      </c>
      <c r="AT134" s="145" t="s">
        <v>172</v>
      </c>
      <c r="AU134" s="145" t="s">
        <v>89</v>
      </c>
      <c r="AY134" s="19" t="s">
        <v>169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9" t="s">
        <v>83</v>
      </c>
      <c r="BK134" s="146">
        <f>ROUND(I134*H134,2)</f>
        <v>0</v>
      </c>
      <c r="BL134" s="19" t="s">
        <v>177</v>
      </c>
      <c r="BM134" s="145" t="s">
        <v>3387</v>
      </c>
    </row>
    <row r="135" spans="2:65" s="13" customFormat="1" ht="12">
      <c r="B135" s="154"/>
      <c r="D135" s="148" t="s">
        <v>179</v>
      </c>
      <c r="E135" s="155" t="s">
        <v>34</v>
      </c>
      <c r="F135" s="156" t="s">
        <v>3388</v>
      </c>
      <c r="H135" s="157">
        <v>18.25</v>
      </c>
      <c r="I135" s="158"/>
      <c r="L135" s="154"/>
      <c r="M135" s="159"/>
      <c r="T135" s="160"/>
      <c r="AT135" s="155" t="s">
        <v>179</v>
      </c>
      <c r="AU135" s="155" t="s">
        <v>89</v>
      </c>
      <c r="AV135" s="13" t="s">
        <v>89</v>
      </c>
      <c r="AW135" s="13" t="s">
        <v>39</v>
      </c>
      <c r="AX135" s="13" t="s">
        <v>78</v>
      </c>
      <c r="AY135" s="155" t="s">
        <v>169</v>
      </c>
    </row>
    <row r="136" spans="2:65" s="14" customFormat="1" ht="12">
      <c r="B136" s="161"/>
      <c r="D136" s="148" t="s">
        <v>179</v>
      </c>
      <c r="E136" s="162" t="s">
        <v>34</v>
      </c>
      <c r="F136" s="163" t="s">
        <v>195</v>
      </c>
      <c r="H136" s="164">
        <v>18.25</v>
      </c>
      <c r="I136" s="165"/>
      <c r="L136" s="161"/>
      <c r="M136" s="166"/>
      <c r="T136" s="167"/>
      <c r="AT136" s="162" t="s">
        <v>179</v>
      </c>
      <c r="AU136" s="162" t="s">
        <v>89</v>
      </c>
      <c r="AV136" s="14" t="s">
        <v>177</v>
      </c>
      <c r="AW136" s="14" t="s">
        <v>39</v>
      </c>
      <c r="AX136" s="14" t="s">
        <v>83</v>
      </c>
      <c r="AY136" s="162" t="s">
        <v>169</v>
      </c>
    </row>
    <row r="137" spans="2:65" s="11" customFormat="1" ht="22.75" customHeight="1">
      <c r="B137" s="122"/>
      <c r="D137" s="123" t="s">
        <v>77</v>
      </c>
      <c r="E137" s="132" t="s">
        <v>225</v>
      </c>
      <c r="F137" s="132" t="s">
        <v>3389</v>
      </c>
      <c r="I137" s="125"/>
      <c r="J137" s="133">
        <f>BK137</f>
        <v>0</v>
      </c>
      <c r="L137" s="122"/>
      <c r="M137" s="127"/>
      <c r="P137" s="128">
        <f>SUM(P138:P144)</f>
        <v>0</v>
      </c>
      <c r="R137" s="128">
        <f>SUM(R138:R144)</f>
        <v>0</v>
      </c>
      <c r="T137" s="129">
        <f>SUM(T138:T144)</f>
        <v>0</v>
      </c>
      <c r="AR137" s="123" t="s">
        <v>83</v>
      </c>
      <c r="AT137" s="130" t="s">
        <v>77</v>
      </c>
      <c r="AU137" s="130" t="s">
        <v>83</v>
      </c>
      <c r="AY137" s="123" t="s">
        <v>169</v>
      </c>
      <c r="BK137" s="131">
        <f>SUM(BK138:BK144)</f>
        <v>0</v>
      </c>
    </row>
    <row r="138" spans="2:65" s="1" customFormat="1" ht="21.75" customHeight="1">
      <c r="B138" s="35"/>
      <c r="C138" s="134" t="s">
        <v>270</v>
      </c>
      <c r="D138" s="134" t="s">
        <v>172</v>
      </c>
      <c r="E138" s="135" t="s">
        <v>3390</v>
      </c>
      <c r="F138" s="136" t="s">
        <v>3391</v>
      </c>
      <c r="G138" s="137" t="s">
        <v>422</v>
      </c>
      <c r="H138" s="138">
        <v>1</v>
      </c>
      <c r="I138" s="139"/>
      <c r="J138" s="140">
        <f t="shared" ref="J138:J144" si="10">ROUND(I138*H138,2)</f>
        <v>0</v>
      </c>
      <c r="K138" s="136" t="s">
        <v>34</v>
      </c>
      <c r="L138" s="35"/>
      <c r="M138" s="141" t="s">
        <v>34</v>
      </c>
      <c r="N138" s="142" t="s">
        <v>49</v>
      </c>
      <c r="P138" s="143">
        <f t="shared" ref="P138:P144" si="11">O138*H138</f>
        <v>0</v>
      </c>
      <c r="Q138" s="143">
        <v>0</v>
      </c>
      <c r="R138" s="143">
        <f t="shared" ref="R138:R144" si="12">Q138*H138</f>
        <v>0</v>
      </c>
      <c r="S138" s="143">
        <v>0</v>
      </c>
      <c r="T138" s="144">
        <f t="shared" ref="T138:T144" si="13">S138*H138</f>
        <v>0</v>
      </c>
      <c r="AR138" s="145" t="s">
        <v>177</v>
      </c>
      <c r="AT138" s="145" t="s">
        <v>172</v>
      </c>
      <c r="AU138" s="145" t="s">
        <v>89</v>
      </c>
      <c r="AY138" s="19" t="s">
        <v>169</v>
      </c>
      <c r="BE138" s="146">
        <f t="shared" ref="BE138:BE144" si="14">IF(N138="základní",J138,0)</f>
        <v>0</v>
      </c>
      <c r="BF138" s="146">
        <f t="shared" ref="BF138:BF144" si="15">IF(N138="snížená",J138,0)</f>
        <v>0</v>
      </c>
      <c r="BG138" s="146">
        <f t="shared" ref="BG138:BG144" si="16">IF(N138="zákl. přenesená",J138,0)</f>
        <v>0</v>
      </c>
      <c r="BH138" s="146">
        <f t="shared" ref="BH138:BH144" si="17">IF(N138="sníž. přenesená",J138,0)</f>
        <v>0</v>
      </c>
      <c r="BI138" s="146">
        <f t="shared" ref="BI138:BI144" si="18">IF(N138="nulová",J138,0)</f>
        <v>0</v>
      </c>
      <c r="BJ138" s="19" t="s">
        <v>83</v>
      </c>
      <c r="BK138" s="146">
        <f t="shared" ref="BK138:BK144" si="19">ROUND(I138*H138,2)</f>
        <v>0</v>
      </c>
      <c r="BL138" s="19" t="s">
        <v>177</v>
      </c>
      <c r="BM138" s="145" t="s">
        <v>3392</v>
      </c>
    </row>
    <row r="139" spans="2:65" s="1" customFormat="1" ht="21.75" customHeight="1">
      <c r="B139" s="35"/>
      <c r="C139" s="134" t="s">
        <v>279</v>
      </c>
      <c r="D139" s="134" t="s">
        <v>172</v>
      </c>
      <c r="E139" s="135" t="s">
        <v>3393</v>
      </c>
      <c r="F139" s="136" t="s">
        <v>3394</v>
      </c>
      <c r="G139" s="137" t="s">
        <v>422</v>
      </c>
      <c r="H139" s="138">
        <v>1</v>
      </c>
      <c r="I139" s="139"/>
      <c r="J139" s="140">
        <f t="shared" si="10"/>
        <v>0</v>
      </c>
      <c r="K139" s="136" t="s">
        <v>34</v>
      </c>
      <c r="L139" s="35"/>
      <c r="M139" s="141" t="s">
        <v>34</v>
      </c>
      <c r="N139" s="142" t="s">
        <v>49</v>
      </c>
      <c r="P139" s="143">
        <f t="shared" si="11"/>
        <v>0</v>
      </c>
      <c r="Q139" s="143">
        <v>0</v>
      </c>
      <c r="R139" s="143">
        <f t="shared" si="12"/>
        <v>0</v>
      </c>
      <c r="S139" s="143">
        <v>0</v>
      </c>
      <c r="T139" s="144">
        <f t="shared" si="13"/>
        <v>0</v>
      </c>
      <c r="AR139" s="145" t="s">
        <v>177</v>
      </c>
      <c r="AT139" s="145" t="s">
        <v>172</v>
      </c>
      <c r="AU139" s="145" t="s">
        <v>89</v>
      </c>
      <c r="AY139" s="19" t="s">
        <v>169</v>
      </c>
      <c r="BE139" s="146">
        <f t="shared" si="14"/>
        <v>0</v>
      </c>
      <c r="BF139" s="146">
        <f t="shared" si="15"/>
        <v>0</v>
      </c>
      <c r="BG139" s="146">
        <f t="shared" si="16"/>
        <v>0</v>
      </c>
      <c r="BH139" s="146">
        <f t="shared" si="17"/>
        <v>0</v>
      </c>
      <c r="BI139" s="146">
        <f t="shared" si="18"/>
        <v>0</v>
      </c>
      <c r="BJ139" s="19" t="s">
        <v>83</v>
      </c>
      <c r="BK139" s="146">
        <f t="shared" si="19"/>
        <v>0</v>
      </c>
      <c r="BL139" s="19" t="s">
        <v>177</v>
      </c>
      <c r="BM139" s="145" t="s">
        <v>3395</v>
      </c>
    </row>
    <row r="140" spans="2:65" s="1" customFormat="1" ht="21.75" customHeight="1">
      <c r="B140" s="35"/>
      <c r="C140" s="134" t="s">
        <v>287</v>
      </c>
      <c r="D140" s="134" t="s">
        <v>172</v>
      </c>
      <c r="E140" s="135" t="s">
        <v>3396</v>
      </c>
      <c r="F140" s="136" t="s">
        <v>3397</v>
      </c>
      <c r="G140" s="137" t="s">
        <v>422</v>
      </c>
      <c r="H140" s="138">
        <v>1</v>
      </c>
      <c r="I140" s="139"/>
      <c r="J140" s="140">
        <f t="shared" si="10"/>
        <v>0</v>
      </c>
      <c r="K140" s="136" t="s">
        <v>34</v>
      </c>
      <c r="L140" s="35"/>
      <c r="M140" s="141" t="s">
        <v>34</v>
      </c>
      <c r="N140" s="142" t="s">
        <v>49</v>
      </c>
      <c r="P140" s="143">
        <f t="shared" si="11"/>
        <v>0</v>
      </c>
      <c r="Q140" s="143">
        <v>0</v>
      </c>
      <c r="R140" s="143">
        <f t="shared" si="12"/>
        <v>0</v>
      </c>
      <c r="S140" s="143">
        <v>0</v>
      </c>
      <c r="T140" s="144">
        <f t="shared" si="13"/>
        <v>0</v>
      </c>
      <c r="AR140" s="145" t="s">
        <v>177</v>
      </c>
      <c r="AT140" s="145" t="s">
        <v>172</v>
      </c>
      <c r="AU140" s="145" t="s">
        <v>89</v>
      </c>
      <c r="AY140" s="19" t="s">
        <v>169</v>
      </c>
      <c r="BE140" s="146">
        <f t="shared" si="14"/>
        <v>0</v>
      </c>
      <c r="BF140" s="146">
        <f t="shared" si="15"/>
        <v>0</v>
      </c>
      <c r="BG140" s="146">
        <f t="shared" si="16"/>
        <v>0</v>
      </c>
      <c r="BH140" s="146">
        <f t="shared" si="17"/>
        <v>0</v>
      </c>
      <c r="BI140" s="146">
        <f t="shared" si="18"/>
        <v>0</v>
      </c>
      <c r="BJ140" s="19" t="s">
        <v>83</v>
      </c>
      <c r="BK140" s="146">
        <f t="shared" si="19"/>
        <v>0</v>
      </c>
      <c r="BL140" s="19" t="s">
        <v>177</v>
      </c>
      <c r="BM140" s="145" t="s">
        <v>3398</v>
      </c>
    </row>
    <row r="141" spans="2:65" s="1" customFormat="1" ht="16.5" customHeight="1">
      <c r="B141" s="35"/>
      <c r="C141" s="134" t="s">
        <v>295</v>
      </c>
      <c r="D141" s="134" t="s">
        <v>172</v>
      </c>
      <c r="E141" s="135" t="s">
        <v>3399</v>
      </c>
      <c r="F141" s="136" t="s">
        <v>4671</v>
      </c>
      <c r="G141" s="137" t="s">
        <v>422</v>
      </c>
      <c r="H141" s="138">
        <v>1</v>
      </c>
      <c r="I141" s="139"/>
      <c r="J141" s="140">
        <f t="shared" si="10"/>
        <v>0</v>
      </c>
      <c r="K141" s="136" t="s">
        <v>34</v>
      </c>
      <c r="L141" s="35"/>
      <c r="M141" s="141" t="s">
        <v>34</v>
      </c>
      <c r="N141" s="142" t="s">
        <v>49</v>
      </c>
      <c r="P141" s="143">
        <f t="shared" si="11"/>
        <v>0</v>
      </c>
      <c r="Q141" s="143">
        <v>0</v>
      </c>
      <c r="R141" s="143">
        <f t="shared" si="12"/>
        <v>0</v>
      </c>
      <c r="S141" s="143">
        <v>0</v>
      </c>
      <c r="T141" s="144">
        <f t="shared" si="13"/>
        <v>0</v>
      </c>
      <c r="AR141" s="145" t="s">
        <v>177</v>
      </c>
      <c r="AT141" s="145" t="s">
        <v>172</v>
      </c>
      <c r="AU141" s="145" t="s">
        <v>89</v>
      </c>
      <c r="AY141" s="19" t="s">
        <v>169</v>
      </c>
      <c r="BE141" s="146">
        <f t="shared" si="14"/>
        <v>0</v>
      </c>
      <c r="BF141" s="146">
        <f t="shared" si="15"/>
        <v>0</v>
      </c>
      <c r="BG141" s="146">
        <f t="shared" si="16"/>
        <v>0</v>
      </c>
      <c r="BH141" s="146">
        <f t="shared" si="17"/>
        <v>0</v>
      </c>
      <c r="BI141" s="146">
        <f t="shared" si="18"/>
        <v>0</v>
      </c>
      <c r="BJ141" s="19" t="s">
        <v>83</v>
      </c>
      <c r="BK141" s="146">
        <f t="shared" si="19"/>
        <v>0</v>
      </c>
      <c r="BL141" s="19" t="s">
        <v>177</v>
      </c>
      <c r="BM141" s="145" t="s">
        <v>3400</v>
      </c>
    </row>
    <row r="142" spans="2:65" s="1" customFormat="1" ht="24.25" customHeight="1">
      <c r="B142" s="35"/>
      <c r="C142" s="134" t="s">
        <v>302</v>
      </c>
      <c r="D142" s="134" t="s">
        <v>172</v>
      </c>
      <c r="E142" s="135" t="s">
        <v>3401</v>
      </c>
      <c r="F142" s="136" t="s">
        <v>3402</v>
      </c>
      <c r="G142" s="137" t="s">
        <v>434</v>
      </c>
      <c r="H142" s="138">
        <v>10</v>
      </c>
      <c r="I142" s="139"/>
      <c r="J142" s="140">
        <f t="shared" si="10"/>
        <v>0</v>
      </c>
      <c r="K142" s="136" t="s">
        <v>34</v>
      </c>
      <c r="L142" s="35"/>
      <c r="M142" s="141" t="s">
        <v>34</v>
      </c>
      <c r="N142" s="142" t="s">
        <v>49</v>
      </c>
      <c r="P142" s="143">
        <f t="shared" si="11"/>
        <v>0</v>
      </c>
      <c r="Q142" s="143">
        <v>0</v>
      </c>
      <c r="R142" s="143">
        <f t="shared" si="12"/>
        <v>0</v>
      </c>
      <c r="S142" s="143">
        <v>0</v>
      </c>
      <c r="T142" s="144">
        <f t="shared" si="13"/>
        <v>0</v>
      </c>
      <c r="AR142" s="145" t="s">
        <v>177</v>
      </c>
      <c r="AT142" s="145" t="s">
        <v>172</v>
      </c>
      <c r="AU142" s="145" t="s">
        <v>89</v>
      </c>
      <c r="AY142" s="19" t="s">
        <v>169</v>
      </c>
      <c r="BE142" s="146">
        <f t="shared" si="14"/>
        <v>0</v>
      </c>
      <c r="BF142" s="146">
        <f t="shared" si="15"/>
        <v>0</v>
      </c>
      <c r="BG142" s="146">
        <f t="shared" si="16"/>
        <v>0</v>
      </c>
      <c r="BH142" s="146">
        <f t="shared" si="17"/>
        <v>0</v>
      </c>
      <c r="BI142" s="146">
        <f t="shared" si="18"/>
        <v>0</v>
      </c>
      <c r="BJ142" s="19" t="s">
        <v>83</v>
      </c>
      <c r="BK142" s="146">
        <f t="shared" si="19"/>
        <v>0</v>
      </c>
      <c r="BL142" s="19" t="s">
        <v>177</v>
      </c>
      <c r="BM142" s="145" t="s">
        <v>3403</v>
      </c>
    </row>
    <row r="143" spans="2:65" s="1" customFormat="1" ht="21.75" customHeight="1">
      <c r="B143" s="35"/>
      <c r="C143" s="134" t="s">
        <v>7</v>
      </c>
      <c r="D143" s="134" t="s">
        <v>172</v>
      </c>
      <c r="E143" s="135" t="s">
        <v>3404</v>
      </c>
      <c r="F143" s="136" t="s">
        <v>4672</v>
      </c>
      <c r="G143" s="137" t="s">
        <v>422</v>
      </c>
      <c r="H143" s="138">
        <v>1</v>
      </c>
      <c r="I143" s="139"/>
      <c r="J143" s="140">
        <f t="shared" si="10"/>
        <v>0</v>
      </c>
      <c r="K143" s="136" t="s">
        <v>34</v>
      </c>
      <c r="L143" s="35"/>
      <c r="M143" s="141" t="s">
        <v>34</v>
      </c>
      <c r="N143" s="142" t="s">
        <v>49</v>
      </c>
      <c r="P143" s="143">
        <f t="shared" si="11"/>
        <v>0</v>
      </c>
      <c r="Q143" s="143">
        <v>0</v>
      </c>
      <c r="R143" s="143">
        <f t="shared" si="12"/>
        <v>0</v>
      </c>
      <c r="S143" s="143">
        <v>0</v>
      </c>
      <c r="T143" s="144">
        <f t="shared" si="13"/>
        <v>0</v>
      </c>
      <c r="AR143" s="145" t="s">
        <v>177</v>
      </c>
      <c r="AT143" s="145" t="s">
        <v>172</v>
      </c>
      <c r="AU143" s="145" t="s">
        <v>89</v>
      </c>
      <c r="AY143" s="19" t="s">
        <v>169</v>
      </c>
      <c r="BE143" s="146">
        <f t="shared" si="14"/>
        <v>0</v>
      </c>
      <c r="BF143" s="146">
        <f t="shared" si="15"/>
        <v>0</v>
      </c>
      <c r="BG143" s="146">
        <f t="shared" si="16"/>
        <v>0</v>
      </c>
      <c r="BH143" s="146">
        <f t="shared" si="17"/>
        <v>0</v>
      </c>
      <c r="BI143" s="146">
        <f t="shared" si="18"/>
        <v>0</v>
      </c>
      <c r="BJ143" s="19" t="s">
        <v>83</v>
      </c>
      <c r="BK143" s="146">
        <f t="shared" si="19"/>
        <v>0</v>
      </c>
      <c r="BL143" s="19" t="s">
        <v>177</v>
      </c>
      <c r="BM143" s="145" t="s">
        <v>3405</v>
      </c>
    </row>
    <row r="144" spans="2:65" s="1" customFormat="1" ht="16.5" customHeight="1">
      <c r="B144" s="35"/>
      <c r="C144" s="134" t="s">
        <v>319</v>
      </c>
      <c r="D144" s="134" t="s">
        <v>172</v>
      </c>
      <c r="E144" s="135" t="s">
        <v>3406</v>
      </c>
      <c r="F144" s="136" t="s">
        <v>3407</v>
      </c>
      <c r="G144" s="137" t="s">
        <v>3408</v>
      </c>
      <c r="H144" s="138">
        <v>3</v>
      </c>
      <c r="I144" s="139"/>
      <c r="J144" s="140">
        <f t="shared" si="10"/>
        <v>0</v>
      </c>
      <c r="K144" s="136" t="s">
        <v>34</v>
      </c>
      <c r="L144" s="35"/>
      <c r="M144" s="141" t="s">
        <v>34</v>
      </c>
      <c r="N144" s="142" t="s">
        <v>49</v>
      </c>
      <c r="P144" s="143">
        <f t="shared" si="11"/>
        <v>0</v>
      </c>
      <c r="Q144" s="143">
        <v>0</v>
      </c>
      <c r="R144" s="143">
        <f t="shared" si="12"/>
        <v>0</v>
      </c>
      <c r="S144" s="143">
        <v>0</v>
      </c>
      <c r="T144" s="144">
        <f t="shared" si="13"/>
        <v>0</v>
      </c>
      <c r="AR144" s="145" t="s">
        <v>177</v>
      </c>
      <c r="AT144" s="145" t="s">
        <v>172</v>
      </c>
      <c r="AU144" s="145" t="s">
        <v>89</v>
      </c>
      <c r="AY144" s="19" t="s">
        <v>169</v>
      </c>
      <c r="BE144" s="146">
        <f t="shared" si="14"/>
        <v>0</v>
      </c>
      <c r="BF144" s="146">
        <f t="shared" si="15"/>
        <v>0</v>
      </c>
      <c r="BG144" s="146">
        <f t="shared" si="16"/>
        <v>0</v>
      </c>
      <c r="BH144" s="146">
        <f t="shared" si="17"/>
        <v>0</v>
      </c>
      <c r="BI144" s="146">
        <f t="shared" si="18"/>
        <v>0</v>
      </c>
      <c r="BJ144" s="19" t="s">
        <v>83</v>
      </c>
      <c r="BK144" s="146">
        <f t="shared" si="19"/>
        <v>0</v>
      </c>
      <c r="BL144" s="19" t="s">
        <v>177</v>
      </c>
      <c r="BM144" s="145" t="s">
        <v>3409</v>
      </c>
    </row>
    <row r="145" spans="2:65" s="11" customFormat="1" ht="22.75" customHeight="1">
      <c r="B145" s="122"/>
      <c r="D145" s="123" t="s">
        <v>77</v>
      </c>
      <c r="E145" s="132" t="s">
        <v>231</v>
      </c>
      <c r="F145" s="132" t="s">
        <v>1327</v>
      </c>
      <c r="I145" s="125"/>
      <c r="J145" s="133">
        <f>BK145</f>
        <v>0</v>
      </c>
      <c r="L145" s="122"/>
      <c r="M145" s="127"/>
      <c r="P145" s="128">
        <f>P146+P148+P150</f>
        <v>0</v>
      </c>
      <c r="R145" s="128">
        <f>R146+R148+R150</f>
        <v>0</v>
      </c>
      <c r="T145" s="129">
        <f>T146+T148+T150</f>
        <v>0</v>
      </c>
      <c r="AR145" s="123" t="s">
        <v>83</v>
      </c>
      <c r="AT145" s="130" t="s">
        <v>77</v>
      </c>
      <c r="AU145" s="130" t="s">
        <v>83</v>
      </c>
      <c r="AY145" s="123" t="s">
        <v>169</v>
      </c>
      <c r="BK145" s="131">
        <f>BK146+BK148+BK150</f>
        <v>0</v>
      </c>
    </row>
    <row r="146" spans="2:65" s="11" customFormat="1" ht="20.75" customHeight="1">
      <c r="B146" s="122"/>
      <c r="D146" s="123" t="s">
        <v>77</v>
      </c>
      <c r="E146" s="132" t="s">
        <v>918</v>
      </c>
      <c r="F146" s="132" t="s">
        <v>1169</v>
      </c>
      <c r="I146" s="125"/>
      <c r="J146" s="133">
        <f>BK146</f>
        <v>0</v>
      </c>
      <c r="L146" s="122"/>
      <c r="M146" s="127"/>
      <c r="P146" s="128">
        <f>P147</f>
        <v>0</v>
      </c>
      <c r="R146" s="128">
        <f>R147</f>
        <v>0</v>
      </c>
      <c r="T146" s="129">
        <f>T147</f>
        <v>0</v>
      </c>
      <c r="AR146" s="123" t="s">
        <v>83</v>
      </c>
      <c r="AT146" s="130" t="s">
        <v>77</v>
      </c>
      <c r="AU146" s="130" t="s">
        <v>89</v>
      </c>
      <c r="AY146" s="123" t="s">
        <v>169</v>
      </c>
      <c r="BK146" s="131">
        <f>BK147</f>
        <v>0</v>
      </c>
    </row>
    <row r="147" spans="2:65" s="1" customFormat="1" ht="16.5" customHeight="1">
      <c r="B147" s="35"/>
      <c r="C147" s="134" t="s">
        <v>324</v>
      </c>
      <c r="D147" s="134" t="s">
        <v>172</v>
      </c>
      <c r="E147" s="135" t="s">
        <v>3410</v>
      </c>
      <c r="F147" s="136" t="s">
        <v>3411</v>
      </c>
      <c r="G147" s="137" t="s">
        <v>175</v>
      </c>
      <c r="H147" s="138">
        <v>20</v>
      </c>
      <c r="I147" s="139"/>
      <c r="J147" s="140">
        <f>ROUND(I147*H147,2)</f>
        <v>0</v>
      </c>
      <c r="K147" s="136" t="s">
        <v>34</v>
      </c>
      <c r="L147" s="35"/>
      <c r="M147" s="141" t="s">
        <v>34</v>
      </c>
      <c r="N147" s="142" t="s">
        <v>49</v>
      </c>
      <c r="P147" s="143">
        <f>O147*H147</f>
        <v>0</v>
      </c>
      <c r="Q147" s="143">
        <v>0</v>
      </c>
      <c r="R147" s="143">
        <f>Q147*H147</f>
        <v>0</v>
      </c>
      <c r="S147" s="143">
        <v>0</v>
      </c>
      <c r="T147" s="144">
        <f>S147*H147</f>
        <v>0</v>
      </c>
      <c r="AR147" s="145" t="s">
        <v>177</v>
      </c>
      <c r="AT147" s="145" t="s">
        <v>172</v>
      </c>
      <c r="AU147" s="145" t="s">
        <v>95</v>
      </c>
      <c r="AY147" s="19" t="s">
        <v>169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9" t="s">
        <v>83</v>
      </c>
      <c r="BK147" s="146">
        <f>ROUND(I147*H147,2)</f>
        <v>0</v>
      </c>
      <c r="BL147" s="19" t="s">
        <v>177</v>
      </c>
      <c r="BM147" s="145" t="s">
        <v>3412</v>
      </c>
    </row>
    <row r="148" spans="2:65" s="11" customFormat="1" ht="20.75" customHeight="1">
      <c r="B148" s="122"/>
      <c r="D148" s="123" t="s">
        <v>77</v>
      </c>
      <c r="E148" s="132" t="s">
        <v>922</v>
      </c>
      <c r="F148" s="132" t="s">
        <v>923</v>
      </c>
      <c r="I148" s="125"/>
      <c r="J148" s="133">
        <f>BK148</f>
        <v>0</v>
      </c>
      <c r="L148" s="122"/>
      <c r="M148" s="127"/>
      <c r="P148" s="128">
        <f>P149</f>
        <v>0</v>
      </c>
      <c r="R148" s="128">
        <f>R149</f>
        <v>0</v>
      </c>
      <c r="T148" s="129">
        <f>T149</f>
        <v>0</v>
      </c>
      <c r="AR148" s="123" t="s">
        <v>83</v>
      </c>
      <c r="AT148" s="130" t="s">
        <v>77</v>
      </c>
      <c r="AU148" s="130" t="s">
        <v>89</v>
      </c>
      <c r="AY148" s="123" t="s">
        <v>169</v>
      </c>
      <c r="BK148" s="131">
        <f>BK149</f>
        <v>0</v>
      </c>
    </row>
    <row r="149" spans="2:65" s="1" customFormat="1" ht="24.25" customHeight="1">
      <c r="B149" s="35"/>
      <c r="C149" s="134" t="s">
        <v>330</v>
      </c>
      <c r="D149" s="134" t="s">
        <v>172</v>
      </c>
      <c r="E149" s="135" t="s">
        <v>3413</v>
      </c>
      <c r="F149" s="136" t="s">
        <v>3414</v>
      </c>
      <c r="G149" s="137" t="s">
        <v>189</v>
      </c>
      <c r="H149" s="138">
        <v>0.625</v>
      </c>
      <c r="I149" s="139"/>
      <c r="J149" s="140">
        <f>ROUND(I149*H149,2)</f>
        <v>0</v>
      </c>
      <c r="K149" s="136" t="s">
        <v>34</v>
      </c>
      <c r="L149" s="35"/>
      <c r="M149" s="141" t="s">
        <v>34</v>
      </c>
      <c r="N149" s="142" t="s">
        <v>49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177</v>
      </c>
      <c r="AT149" s="145" t="s">
        <v>172</v>
      </c>
      <c r="AU149" s="145" t="s">
        <v>95</v>
      </c>
      <c r="AY149" s="19" t="s">
        <v>169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9" t="s">
        <v>83</v>
      </c>
      <c r="BK149" s="146">
        <f>ROUND(I149*H149,2)</f>
        <v>0</v>
      </c>
      <c r="BL149" s="19" t="s">
        <v>177</v>
      </c>
      <c r="BM149" s="145" t="s">
        <v>3415</v>
      </c>
    </row>
    <row r="150" spans="2:65" s="11" customFormat="1" ht="20.75" customHeight="1">
      <c r="B150" s="122"/>
      <c r="D150" s="123" t="s">
        <v>77</v>
      </c>
      <c r="E150" s="132" t="s">
        <v>938</v>
      </c>
      <c r="F150" s="132" t="s">
        <v>3416</v>
      </c>
      <c r="I150" s="125"/>
      <c r="J150" s="133">
        <f>BK150</f>
        <v>0</v>
      </c>
      <c r="L150" s="122"/>
      <c r="M150" s="127"/>
      <c r="P150" s="128">
        <f>SUM(P151:P165)</f>
        <v>0</v>
      </c>
      <c r="R150" s="128">
        <f>SUM(R151:R165)</f>
        <v>0</v>
      </c>
      <c r="T150" s="129">
        <f>SUM(T151:T165)</f>
        <v>0</v>
      </c>
      <c r="AR150" s="123" t="s">
        <v>83</v>
      </c>
      <c r="AT150" s="130" t="s">
        <v>77</v>
      </c>
      <c r="AU150" s="130" t="s">
        <v>89</v>
      </c>
      <c r="AY150" s="123" t="s">
        <v>169</v>
      </c>
      <c r="BK150" s="131">
        <f>SUM(BK151:BK165)</f>
        <v>0</v>
      </c>
    </row>
    <row r="151" spans="2:65" s="1" customFormat="1" ht="16.5" customHeight="1">
      <c r="B151" s="35"/>
      <c r="C151" s="134" t="s">
        <v>230</v>
      </c>
      <c r="D151" s="134" t="s">
        <v>172</v>
      </c>
      <c r="E151" s="135" t="s">
        <v>3417</v>
      </c>
      <c r="F151" s="136" t="s">
        <v>3418</v>
      </c>
      <c r="G151" s="137" t="s">
        <v>434</v>
      </c>
      <c r="H151" s="138">
        <v>25</v>
      </c>
      <c r="I151" s="139"/>
      <c r="J151" s="140">
        <f t="shared" ref="J151:J158" si="20">ROUND(I151*H151,2)</f>
        <v>0</v>
      </c>
      <c r="K151" s="136" t="s">
        <v>34</v>
      </c>
      <c r="L151" s="35"/>
      <c r="M151" s="141" t="s">
        <v>34</v>
      </c>
      <c r="N151" s="142" t="s">
        <v>49</v>
      </c>
      <c r="P151" s="143">
        <f t="shared" ref="P151:P158" si="21">O151*H151</f>
        <v>0</v>
      </c>
      <c r="Q151" s="143">
        <v>0</v>
      </c>
      <c r="R151" s="143">
        <f t="shared" ref="R151:R158" si="22">Q151*H151</f>
        <v>0</v>
      </c>
      <c r="S151" s="143">
        <v>0</v>
      </c>
      <c r="T151" s="144">
        <f t="shared" ref="T151:T158" si="23">S151*H151</f>
        <v>0</v>
      </c>
      <c r="AR151" s="145" t="s">
        <v>177</v>
      </c>
      <c r="AT151" s="145" t="s">
        <v>172</v>
      </c>
      <c r="AU151" s="145" t="s">
        <v>95</v>
      </c>
      <c r="AY151" s="19" t="s">
        <v>169</v>
      </c>
      <c r="BE151" s="146">
        <f t="shared" ref="BE151:BE158" si="24">IF(N151="základní",J151,0)</f>
        <v>0</v>
      </c>
      <c r="BF151" s="146">
        <f t="shared" ref="BF151:BF158" si="25">IF(N151="snížená",J151,0)</f>
        <v>0</v>
      </c>
      <c r="BG151" s="146">
        <f t="shared" ref="BG151:BG158" si="26">IF(N151="zákl. přenesená",J151,0)</f>
        <v>0</v>
      </c>
      <c r="BH151" s="146">
        <f t="shared" ref="BH151:BH158" si="27">IF(N151="sníž. přenesená",J151,0)</f>
        <v>0</v>
      </c>
      <c r="BI151" s="146">
        <f t="shared" ref="BI151:BI158" si="28">IF(N151="nulová",J151,0)</f>
        <v>0</v>
      </c>
      <c r="BJ151" s="19" t="s">
        <v>83</v>
      </c>
      <c r="BK151" s="146">
        <f t="shared" ref="BK151:BK158" si="29">ROUND(I151*H151,2)</f>
        <v>0</v>
      </c>
      <c r="BL151" s="19" t="s">
        <v>177</v>
      </c>
      <c r="BM151" s="145" t="s">
        <v>3419</v>
      </c>
    </row>
    <row r="152" spans="2:65" s="1" customFormat="1" ht="21.75" customHeight="1">
      <c r="B152" s="35"/>
      <c r="C152" s="134" t="s">
        <v>344</v>
      </c>
      <c r="D152" s="134" t="s">
        <v>172</v>
      </c>
      <c r="E152" s="135" t="s">
        <v>3420</v>
      </c>
      <c r="F152" s="136" t="s">
        <v>3421</v>
      </c>
      <c r="G152" s="137" t="s">
        <v>422</v>
      </c>
      <c r="H152" s="138">
        <v>4</v>
      </c>
      <c r="I152" s="139"/>
      <c r="J152" s="140">
        <f t="shared" si="20"/>
        <v>0</v>
      </c>
      <c r="K152" s="136" t="s">
        <v>34</v>
      </c>
      <c r="L152" s="35"/>
      <c r="M152" s="141" t="s">
        <v>34</v>
      </c>
      <c r="N152" s="142" t="s">
        <v>49</v>
      </c>
      <c r="P152" s="143">
        <f t="shared" si="21"/>
        <v>0</v>
      </c>
      <c r="Q152" s="143">
        <v>0</v>
      </c>
      <c r="R152" s="143">
        <f t="shared" si="22"/>
        <v>0</v>
      </c>
      <c r="S152" s="143">
        <v>0</v>
      </c>
      <c r="T152" s="144">
        <f t="shared" si="23"/>
        <v>0</v>
      </c>
      <c r="AR152" s="145" t="s">
        <v>177</v>
      </c>
      <c r="AT152" s="145" t="s">
        <v>172</v>
      </c>
      <c r="AU152" s="145" t="s">
        <v>95</v>
      </c>
      <c r="AY152" s="19" t="s">
        <v>169</v>
      </c>
      <c r="BE152" s="146">
        <f t="shared" si="24"/>
        <v>0</v>
      </c>
      <c r="BF152" s="146">
        <f t="shared" si="25"/>
        <v>0</v>
      </c>
      <c r="BG152" s="146">
        <f t="shared" si="26"/>
        <v>0</v>
      </c>
      <c r="BH152" s="146">
        <f t="shared" si="27"/>
        <v>0</v>
      </c>
      <c r="BI152" s="146">
        <f t="shared" si="28"/>
        <v>0</v>
      </c>
      <c r="BJ152" s="19" t="s">
        <v>83</v>
      </c>
      <c r="BK152" s="146">
        <f t="shared" si="29"/>
        <v>0</v>
      </c>
      <c r="BL152" s="19" t="s">
        <v>177</v>
      </c>
      <c r="BM152" s="145" t="s">
        <v>3422</v>
      </c>
    </row>
    <row r="153" spans="2:65" s="1" customFormat="1" ht="21.75" customHeight="1">
      <c r="B153" s="35"/>
      <c r="C153" s="134" t="s">
        <v>293</v>
      </c>
      <c r="D153" s="134" t="s">
        <v>172</v>
      </c>
      <c r="E153" s="135" t="s">
        <v>3423</v>
      </c>
      <c r="F153" s="136" t="s">
        <v>3424</v>
      </c>
      <c r="G153" s="137" t="s">
        <v>422</v>
      </c>
      <c r="H153" s="138">
        <v>5</v>
      </c>
      <c r="I153" s="139"/>
      <c r="J153" s="140">
        <f t="shared" si="20"/>
        <v>0</v>
      </c>
      <c r="K153" s="136" t="s">
        <v>34</v>
      </c>
      <c r="L153" s="35"/>
      <c r="M153" s="141" t="s">
        <v>34</v>
      </c>
      <c r="N153" s="142" t="s">
        <v>49</v>
      </c>
      <c r="P153" s="143">
        <f t="shared" si="21"/>
        <v>0</v>
      </c>
      <c r="Q153" s="143">
        <v>0</v>
      </c>
      <c r="R153" s="143">
        <f t="shared" si="22"/>
        <v>0</v>
      </c>
      <c r="S153" s="143">
        <v>0</v>
      </c>
      <c r="T153" s="144">
        <f t="shared" si="23"/>
        <v>0</v>
      </c>
      <c r="AR153" s="145" t="s">
        <v>177</v>
      </c>
      <c r="AT153" s="145" t="s">
        <v>172</v>
      </c>
      <c r="AU153" s="145" t="s">
        <v>95</v>
      </c>
      <c r="AY153" s="19" t="s">
        <v>169</v>
      </c>
      <c r="BE153" s="146">
        <f t="shared" si="24"/>
        <v>0</v>
      </c>
      <c r="BF153" s="146">
        <f t="shared" si="25"/>
        <v>0</v>
      </c>
      <c r="BG153" s="146">
        <f t="shared" si="26"/>
        <v>0</v>
      </c>
      <c r="BH153" s="146">
        <f t="shared" si="27"/>
        <v>0</v>
      </c>
      <c r="BI153" s="146">
        <f t="shared" si="28"/>
        <v>0</v>
      </c>
      <c r="BJ153" s="19" t="s">
        <v>83</v>
      </c>
      <c r="BK153" s="146">
        <f t="shared" si="29"/>
        <v>0</v>
      </c>
      <c r="BL153" s="19" t="s">
        <v>177</v>
      </c>
      <c r="BM153" s="145" t="s">
        <v>3425</v>
      </c>
    </row>
    <row r="154" spans="2:65" s="1" customFormat="1" ht="16.5" customHeight="1">
      <c r="B154" s="35"/>
      <c r="C154" s="134" t="s">
        <v>356</v>
      </c>
      <c r="D154" s="134" t="s">
        <v>172</v>
      </c>
      <c r="E154" s="135" t="s">
        <v>3426</v>
      </c>
      <c r="F154" s="136" t="s">
        <v>3427</v>
      </c>
      <c r="G154" s="137" t="s">
        <v>422</v>
      </c>
      <c r="H154" s="138">
        <v>6</v>
      </c>
      <c r="I154" s="139"/>
      <c r="J154" s="140">
        <f t="shared" si="20"/>
        <v>0</v>
      </c>
      <c r="K154" s="136" t="s">
        <v>34</v>
      </c>
      <c r="L154" s="35"/>
      <c r="M154" s="141" t="s">
        <v>34</v>
      </c>
      <c r="N154" s="142" t="s">
        <v>49</v>
      </c>
      <c r="P154" s="143">
        <f t="shared" si="21"/>
        <v>0</v>
      </c>
      <c r="Q154" s="143">
        <v>0</v>
      </c>
      <c r="R154" s="143">
        <f t="shared" si="22"/>
        <v>0</v>
      </c>
      <c r="S154" s="143">
        <v>0</v>
      </c>
      <c r="T154" s="144">
        <f t="shared" si="23"/>
        <v>0</v>
      </c>
      <c r="AR154" s="145" t="s">
        <v>177</v>
      </c>
      <c r="AT154" s="145" t="s">
        <v>172</v>
      </c>
      <c r="AU154" s="145" t="s">
        <v>95</v>
      </c>
      <c r="AY154" s="19" t="s">
        <v>169</v>
      </c>
      <c r="BE154" s="146">
        <f t="shared" si="24"/>
        <v>0</v>
      </c>
      <c r="BF154" s="146">
        <f t="shared" si="25"/>
        <v>0</v>
      </c>
      <c r="BG154" s="146">
        <f t="shared" si="26"/>
        <v>0</v>
      </c>
      <c r="BH154" s="146">
        <f t="shared" si="27"/>
        <v>0</v>
      </c>
      <c r="BI154" s="146">
        <f t="shared" si="28"/>
        <v>0</v>
      </c>
      <c r="BJ154" s="19" t="s">
        <v>83</v>
      </c>
      <c r="BK154" s="146">
        <f t="shared" si="29"/>
        <v>0</v>
      </c>
      <c r="BL154" s="19" t="s">
        <v>177</v>
      </c>
      <c r="BM154" s="145" t="s">
        <v>3428</v>
      </c>
    </row>
    <row r="155" spans="2:65" s="1" customFormat="1" ht="16.5" customHeight="1">
      <c r="B155" s="35"/>
      <c r="C155" s="134" t="s">
        <v>360</v>
      </c>
      <c r="D155" s="134" t="s">
        <v>172</v>
      </c>
      <c r="E155" s="135" t="s">
        <v>3429</v>
      </c>
      <c r="F155" s="136" t="s">
        <v>3430</v>
      </c>
      <c r="G155" s="137" t="s">
        <v>434</v>
      </c>
      <c r="H155" s="138">
        <v>36.5</v>
      </c>
      <c r="I155" s="139"/>
      <c r="J155" s="140">
        <f t="shared" si="20"/>
        <v>0</v>
      </c>
      <c r="K155" s="136" t="s">
        <v>34</v>
      </c>
      <c r="L155" s="35"/>
      <c r="M155" s="141" t="s">
        <v>34</v>
      </c>
      <c r="N155" s="142" t="s">
        <v>49</v>
      </c>
      <c r="P155" s="143">
        <f t="shared" si="21"/>
        <v>0</v>
      </c>
      <c r="Q155" s="143">
        <v>0</v>
      </c>
      <c r="R155" s="143">
        <f t="shared" si="22"/>
        <v>0</v>
      </c>
      <c r="S155" s="143">
        <v>0</v>
      </c>
      <c r="T155" s="144">
        <f t="shared" si="23"/>
        <v>0</v>
      </c>
      <c r="AR155" s="145" t="s">
        <v>177</v>
      </c>
      <c r="AT155" s="145" t="s">
        <v>172</v>
      </c>
      <c r="AU155" s="145" t="s">
        <v>95</v>
      </c>
      <c r="AY155" s="19" t="s">
        <v>169</v>
      </c>
      <c r="BE155" s="146">
        <f t="shared" si="24"/>
        <v>0</v>
      </c>
      <c r="BF155" s="146">
        <f t="shared" si="25"/>
        <v>0</v>
      </c>
      <c r="BG155" s="146">
        <f t="shared" si="26"/>
        <v>0</v>
      </c>
      <c r="BH155" s="146">
        <f t="shared" si="27"/>
        <v>0</v>
      </c>
      <c r="BI155" s="146">
        <f t="shared" si="28"/>
        <v>0</v>
      </c>
      <c r="BJ155" s="19" t="s">
        <v>83</v>
      </c>
      <c r="BK155" s="146">
        <f t="shared" si="29"/>
        <v>0</v>
      </c>
      <c r="BL155" s="19" t="s">
        <v>177</v>
      </c>
      <c r="BM155" s="145" t="s">
        <v>3431</v>
      </c>
    </row>
    <row r="156" spans="2:65" s="1" customFormat="1" ht="21.75" customHeight="1">
      <c r="B156" s="35"/>
      <c r="C156" s="134" t="s">
        <v>367</v>
      </c>
      <c r="D156" s="134" t="s">
        <v>172</v>
      </c>
      <c r="E156" s="135" t="s">
        <v>3432</v>
      </c>
      <c r="F156" s="136" t="s">
        <v>3433</v>
      </c>
      <c r="G156" s="137" t="s">
        <v>175</v>
      </c>
      <c r="H156" s="138">
        <v>5</v>
      </c>
      <c r="I156" s="139"/>
      <c r="J156" s="140">
        <f t="shared" si="20"/>
        <v>0</v>
      </c>
      <c r="K156" s="136" t="s">
        <v>34</v>
      </c>
      <c r="L156" s="35"/>
      <c r="M156" s="141" t="s">
        <v>34</v>
      </c>
      <c r="N156" s="142" t="s">
        <v>49</v>
      </c>
      <c r="P156" s="143">
        <f t="shared" si="21"/>
        <v>0</v>
      </c>
      <c r="Q156" s="143">
        <v>0</v>
      </c>
      <c r="R156" s="143">
        <f t="shared" si="22"/>
        <v>0</v>
      </c>
      <c r="S156" s="143">
        <v>0</v>
      </c>
      <c r="T156" s="144">
        <f t="shared" si="23"/>
        <v>0</v>
      </c>
      <c r="AR156" s="145" t="s">
        <v>177</v>
      </c>
      <c r="AT156" s="145" t="s">
        <v>172</v>
      </c>
      <c r="AU156" s="145" t="s">
        <v>95</v>
      </c>
      <c r="AY156" s="19" t="s">
        <v>169</v>
      </c>
      <c r="BE156" s="146">
        <f t="shared" si="24"/>
        <v>0</v>
      </c>
      <c r="BF156" s="146">
        <f t="shared" si="25"/>
        <v>0</v>
      </c>
      <c r="BG156" s="146">
        <f t="shared" si="26"/>
        <v>0</v>
      </c>
      <c r="BH156" s="146">
        <f t="shared" si="27"/>
        <v>0</v>
      </c>
      <c r="BI156" s="146">
        <f t="shared" si="28"/>
        <v>0</v>
      </c>
      <c r="BJ156" s="19" t="s">
        <v>83</v>
      </c>
      <c r="BK156" s="146">
        <f t="shared" si="29"/>
        <v>0</v>
      </c>
      <c r="BL156" s="19" t="s">
        <v>177</v>
      </c>
      <c r="BM156" s="145" t="s">
        <v>3434</v>
      </c>
    </row>
    <row r="157" spans="2:65" s="1" customFormat="1" ht="21.75" customHeight="1">
      <c r="B157" s="35"/>
      <c r="C157" s="134" t="s">
        <v>374</v>
      </c>
      <c r="D157" s="134" t="s">
        <v>172</v>
      </c>
      <c r="E157" s="135" t="s">
        <v>3435</v>
      </c>
      <c r="F157" s="136" t="s">
        <v>3436</v>
      </c>
      <c r="G157" s="137" t="s">
        <v>253</v>
      </c>
      <c r="H157" s="138">
        <v>6.71</v>
      </c>
      <c r="I157" s="139"/>
      <c r="J157" s="140">
        <f t="shared" si="20"/>
        <v>0</v>
      </c>
      <c r="K157" s="136" t="s">
        <v>34</v>
      </c>
      <c r="L157" s="35"/>
      <c r="M157" s="141" t="s">
        <v>34</v>
      </c>
      <c r="N157" s="142" t="s">
        <v>49</v>
      </c>
      <c r="P157" s="143">
        <f t="shared" si="21"/>
        <v>0</v>
      </c>
      <c r="Q157" s="143">
        <v>0</v>
      </c>
      <c r="R157" s="143">
        <f t="shared" si="22"/>
        <v>0</v>
      </c>
      <c r="S157" s="143">
        <v>0</v>
      </c>
      <c r="T157" s="144">
        <f t="shared" si="23"/>
        <v>0</v>
      </c>
      <c r="AR157" s="145" t="s">
        <v>177</v>
      </c>
      <c r="AT157" s="145" t="s">
        <v>172</v>
      </c>
      <c r="AU157" s="145" t="s">
        <v>95</v>
      </c>
      <c r="AY157" s="19" t="s">
        <v>169</v>
      </c>
      <c r="BE157" s="146">
        <f t="shared" si="24"/>
        <v>0</v>
      </c>
      <c r="BF157" s="146">
        <f t="shared" si="25"/>
        <v>0</v>
      </c>
      <c r="BG157" s="146">
        <f t="shared" si="26"/>
        <v>0</v>
      </c>
      <c r="BH157" s="146">
        <f t="shared" si="27"/>
        <v>0</v>
      </c>
      <c r="BI157" s="146">
        <f t="shared" si="28"/>
        <v>0</v>
      </c>
      <c r="BJ157" s="19" t="s">
        <v>83</v>
      </c>
      <c r="BK157" s="146">
        <f t="shared" si="29"/>
        <v>0</v>
      </c>
      <c r="BL157" s="19" t="s">
        <v>177</v>
      </c>
      <c r="BM157" s="145" t="s">
        <v>3437</v>
      </c>
    </row>
    <row r="158" spans="2:65" s="1" customFormat="1" ht="16.5" customHeight="1">
      <c r="B158" s="35"/>
      <c r="C158" s="134" t="s">
        <v>381</v>
      </c>
      <c r="D158" s="134" t="s">
        <v>172</v>
      </c>
      <c r="E158" s="135" t="s">
        <v>3438</v>
      </c>
      <c r="F158" s="136" t="s">
        <v>3439</v>
      </c>
      <c r="G158" s="137" t="s">
        <v>253</v>
      </c>
      <c r="H158" s="138">
        <v>201.3</v>
      </c>
      <c r="I158" s="139"/>
      <c r="J158" s="140">
        <f t="shared" si="20"/>
        <v>0</v>
      </c>
      <c r="K158" s="136" t="s">
        <v>34</v>
      </c>
      <c r="L158" s="35"/>
      <c r="M158" s="141" t="s">
        <v>34</v>
      </c>
      <c r="N158" s="142" t="s">
        <v>49</v>
      </c>
      <c r="P158" s="143">
        <f t="shared" si="21"/>
        <v>0</v>
      </c>
      <c r="Q158" s="143">
        <v>0</v>
      </c>
      <c r="R158" s="143">
        <f t="shared" si="22"/>
        <v>0</v>
      </c>
      <c r="S158" s="143">
        <v>0</v>
      </c>
      <c r="T158" s="144">
        <f t="shared" si="23"/>
        <v>0</v>
      </c>
      <c r="AR158" s="145" t="s">
        <v>177</v>
      </c>
      <c r="AT158" s="145" t="s">
        <v>172</v>
      </c>
      <c r="AU158" s="145" t="s">
        <v>95</v>
      </c>
      <c r="AY158" s="19" t="s">
        <v>169</v>
      </c>
      <c r="BE158" s="146">
        <f t="shared" si="24"/>
        <v>0</v>
      </c>
      <c r="BF158" s="146">
        <f t="shared" si="25"/>
        <v>0</v>
      </c>
      <c r="BG158" s="146">
        <f t="shared" si="26"/>
        <v>0</v>
      </c>
      <c r="BH158" s="146">
        <f t="shared" si="27"/>
        <v>0</v>
      </c>
      <c r="BI158" s="146">
        <f t="shared" si="28"/>
        <v>0</v>
      </c>
      <c r="BJ158" s="19" t="s">
        <v>83</v>
      </c>
      <c r="BK158" s="146">
        <f t="shared" si="29"/>
        <v>0</v>
      </c>
      <c r="BL158" s="19" t="s">
        <v>177</v>
      </c>
      <c r="BM158" s="145" t="s">
        <v>3440</v>
      </c>
    </row>
    <row r="159" spans="2:65" s="13" customFormat="1" ht="12">
      <c r="B159" s="154"/>
      <c r="D159" s="148" t="s">
        <v>179</v>
      </c>
      <c r="E159" s="155" t="s">
        <v>34</v>
      </c>
      <c r="F159" s="156" t="s">
        <v>3441</v>
      </c>
      <c r="H159" s="157">
        <v>201.3</v>
      </c>
      <c r="I159" s="158"/>
      <c r="L159" s="154"/>
      <c r="M159" s="159"/>
      <c r="T159" s="160"/>
      <c r="AT159" s="155" t="s">
        <v>179</v>
      </c>
      <c r="AU159" s="155" t="s">
        <v>95</v>
      </c>
      <c r="AV159" s="13" t="s">
        <v>89</v>
      </c>
      <c r="AW159" s="13" t="s">
        <v>39</v>
      </c>
      <c r="AX159" s="13" t="s">
        <v>78</v>
      </c>
      <c r="AY159" s="155" t="s">
        <v>169</v>
      </c>
    </row>
    <row r="160" spans="2:65" s="14" customFormat="1" ht="12">
      <c r="B160" s="161"/>
      <c r="D160" s="148" t="s">
        <v>179</v>
      </c>
      <c r="E160" s="162" t="s">
        <v>34</v>
      </c>
      <c r="F160" s="163" t="s">
        <v>195</v>
      </c>
      <c r="H160" s="164">
        <v>201.3</v>
      </c>
      <c r="I160" s="165"/>
      <c r="L160" s="161"/>
      <c r="M160" s="166"/>
      <c r="T160" s="167"/>
      <c r="AT160" s="162" t="s">
        <v>179</v>
      </c>
      <c r="AU160" s="162" t="s">
        <v>95</v>
      </c>
      <c r="AV160" s="14" t="s">
        <v>177</v>
      </c>
      <c r="AW160" s="14" t="s">
        <v>39</v>
      </c>
      <c r="AX160" s="14" t="s">
        <v>83</v>
      </c>
      <c r="AY160" s="162" t="s">
        <v>169</v>
      </c>
    </row>
    <row r="161" spans="2:65" s="1" customFormat="1" ht="16.5" customHeight="1">
      <c r="B161" s="35"/>
      <c r="C161" s="134" t="s">
        <v>390</v>
      </c>
      <c r="D161" s="134" t="s">
        <v>172</v>
      </c>
      <c r="E161" s="135" t="s">
        <v>3442</v>
      </c>
      <c r="F161" s="136" t="s">
        <v>3443</v>
      </c>
      <c r="G161" s="137" t="s">
        <v>253</v>
      </c>
      <c r="H161" s="138">
        <v>6.71</v>
      </c>
      <c r="I161" s="139"/>
      <c r="J161" s="140">
        <f>ROUND(I161*H161,2)</f>
        <v>0</v>
      </c>
      <c r="K161" s="136" t="s">
        <v>34</v>
      </c>
      <c r="L161" s="35"/>
      <c r="M161" s="141" t="s">
        <v>34</v>
      </c>
      <c r="N161" s="142" t="s">
        <v>49</v>
      </c>
      <c r="P161" s="143">
        <f>O161*H161</f>
        <v>0</v>
      </c>
      <c r="Q161" s="143">
        <v>0</v>
      </c>
      <c r="R161" s="143">
        <f>Q161*H161</f>
        <v>0</v>
      </c>
      <c r="S161" s="143">
        <v>0</v>
      </c>
      <c r="T161" s="144">
        <f>S161*H161</f>
        <v>0</v>
      </c>
      <c r="AR161" s="145" t="s">
        <v>177</v>
      </c>
      <c r="AT161" s="145" t="s">
        <v>172</v>
      </c>
      <c r="AU161" s="145" t="s">
        <v>95</v>
      </c>
      <c r="AY161" s="19" t="s">
        <v>169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9" t="s">
        <v>83</v>
      </c>
      <c r="BK161" s="146">
        <f>ROUND(I161*H161,2)</f>
        <v>0</v>
      </c>
      <c r="BL161" s="19" t="s">
        <v>177</v>
      </c>
      <c r="BM161" s="145" t="s">
        <v>3444</v>
      </c>
    </row>
    <row r="162" spans="2:65" s="1" customFormat="1" ht="16.5" customHeight="1">
      <c r="B162" s="35"/>
      <c r="C162" s="134" t="s">
        <v>397</v>
      </c>
      <c r="D162" s="134" t="s">
        <v>172</v>
      </c>
      <c r="E162" s="135" t="s">
        <v>3445</v>
      </c>
      <c r="F162" s="136" t="s">
        <v>3446</v>
      </c>
      <c r="G162" s="137" t="s">
        <v>253</v>
      </c>
      <c r="H162" s="138">
        <v>67.099999999999994</v>
      </c>
      <c r="I162" s="139"/>
      <c r="J162" s="140">
        <f>ROUND(I162*H162,2)</f>
        <v>0</v>
      </c>
      <c r="K162" s="136" t="s">
        <v>34</v>
      </c>
      <c r="L162" s="35"/>
      <c r="M162" s="141" t="s">
        <v>34</v>
      </c>
      <c r="N162" s="142" t="s">
        <v>49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177</v>
      </c>
      <c r="AT162" s="145" t="s">
        <v>172</v>
      </c>
      <c r="AU162" s="145" t="s">
        <v>95</v>
      </c>
      <c r="AY162" s="19" t="s">
        <v>169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9" t="s">
        <v>83</v>
      </c>
      <c r="BK162" s="146">
        <f>ROUND(I162*H162,2)</f>
        <v>0</v>
      </c>
      <c r="BL162" s="19" t="s">
        <v>177</v>
      </c>
      <c r="BM162" s="145" t="s">
        <v>3447</v>
      </c>
    </row>
    <row r="163" spans="2:65" s="13" customFormat="1" ht="12">
      <c r="B163" s="154"/>
      <c r="D163" s="148" t="s">
        <v>179</v>
      </c>
      <c r="E163" s="155" t="s">
        <v>34</v>
      </c>
      <c r="F163" s="156" t="s">
        <v>3448</v>
      </c>
      <c r="H163" s="157">
        <v>67.099999999999994</v>
      </c>
      <c r="I163" s="158"/>
      <c r="L163" s="154"/>
      <c r="M163" s="159"/>
      <c r="T163" s="160"/>
      <c r="AT163" s="155" t="s">
        <v>179</v>
      </c>
      <c r="AU163" s="155" t="s">
        <v>95</v>
      </c>
      <c r="AV163" s="13" t="s">
        <v>89</v>
      </c>
      <c r="AW163" s="13" t="s">
        <v>39</v>
      </c>
      <c r="AX163" s="13" t="s">
        <v>78</v>
      </c>
      <c r="AY163" s="155" t="s">
        <v>169</v>
      </c>
    </row>
    <row r="164" spans="2:65" s="14" customFormat="1" ht="12">
      <c r="B164" s="161"/>
      <c r="D164" s="148" t="s">
        <v>179</v>
      </c>
      <c r="E164" s="162" t="s">
        <v>34</v>
      </c>
      <c r="F164" s="163" t="s">
        <v>195</v>
      </c>
      <c r="H164" s="164">
        <v>67.099999999999994</v>
      </c>
      <c r="I164" s="165"/>
      <c r="L164" s="161"/>
      <c r="M164" s="166"/>
      <c r="T164" s="167"/>
      <c r="AT164" s="162" t="s">
        <v>179</v>
      </c>
      <c r="AU164" s="162" t="s">
        <v>95</v>
      </c>
      <c r="AV164" s="14" t="s">
        <v>177</v>
      </c>
      <c r="AW164" s="14" t="s">
        <v>39</v>
      </c>
      <c r="AX164" s="14" t="s">
        <v>83</v>
      </c>
      <c r="AY164" s="162" t="s">
        <v>169</v>
      </c>
    </row>
    <row r="165" spans="2:65" s="1" customFormat="1" ht="24.25" customHeight="1">
      <c r="B165" s="35"/>
      <c r="C165" s="134" t="s">
        <v>414</v>
      </c>
      <c r="D165" s="134" t="s">
        <v>172</v>
      </c>
      <c r="E165" s="135" t="s">
        <v>3449</v>
      </c>
      <c r="F165" s="136" t="s">
        <v>3450</v>
      </c>
      <c r="G165" s="137" t="s">
        <v>253</v>
      </c>
      <c r="H165" s="138">
        <v>6.71</v>
      </c>
      <c r="I165" s="139"/>
      <c r="J165" s="140">
        <f>ROUND(I165*H165,2)</f>
        <v>0</v>
      </c>
      <c r="K165" s="136" t="s">
        <v>34</v>
      </c>
      <c r="L165" s="35"/>
      <c r="M165" s="141" t="s">
        <v>34</v>
      </c>
      <c r="N165" s="142" t="s">
        <v>49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177</v>
      </c>
      <c r="AT165" s="145" t="s">
        <v>172</v>
      </c>
      <c r="AU165" s="145" t="s">
        <v>95</v>
      </c>
      <c r="AY165" s="19" t="s">
        <v>169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9" t="s">
        <v>83</v>
      </c>
      <c r="BK165" s="146">
        <f>ROUND(I165*H165,2)</f>
        <v>0</v>
      </c>
      <c r="BL165" s="19" t="s">
        <v>177</v>
      </c>
      <c r="BM165" s="145" t="s">
        <v>3451</v>
      </c>
    </row>
    <row r="166" spans="2:65" s="11" customFormat="1" ht="22.75" customHeight="1">
      <c r="B166" s="122"/>
      <c r="D166" s="123" t="s">
        <v>77</v>
      </c>
      <c r="E166" s="132" t="s">
        <v>1397</v>
      </c>
      <c r="F166" s="132" t="s">
        <v>1398</v>
      </c>
      <c r="I166" s="125"/>
      <c r="J166" s="133">
        <f>BK166</f>
        <v>0</v>
      </c>
      <c r="L166" s="122"/>
      <c r="M166" s="127"/>
      <c r="P166" s="128">
        <f>P167</f>
        <v>0</v>
      </c>
      <c r="R166" s="128">
        <f>R167</f>
        <v>0</v>
      </c>
      <c r="T166" s="129">
        <f>T167</f>
        <v>0</v>
      </c>
      <c r="AR166" s="123" t="s">
        <v>83</v>
      </c>
      <c r="AT166" s="130" t="s">
        <v>77</v>
      </c>
      <c r="AU166" s="130" t="s">
        <v>83</v>
      </c>
      <c r="AY166" s="123" t="s">
        <v>169</v>
      </c>
      <c r="BK166" s="131">
        <f>BK167</f>
        <v>0</v>
      </c>
    </row>
    <row r="167" spans="2:65" s="1" customFormat="1" ht="21.75" customHeight="1">
      <c r="B167" s="35"/>
      <c r="C167" s="134" t="s">
        <v>419</v>
      </c>
      <c r="D167" s="134" t="s">
        <v>172</v>
      </c>
      <c r="E167" s="135" t="s">
        <v>3452</v>
      </c>
      <c r="F167" s="136" t="s">
        <v>3453</v>
      </c>
      <c r="G167" s="137" t="s">
        <v>253</v>
      </c>
      <c r="H167" s="138">
        <v>35.92</v>
      </c>
      <c r="I167" s="139"/>
      <c r="J167" s="140">
        <f>ROUND(I167*H167,2)</f>
        <v>0</v>
      </c>
      <c r="K167" s="136" t="s">
        <v>34</v>
      </c>
      <c r="L167" s="35"/>
      <c r="M167" s="141" t="s">
        <v>34</v>
      </c>
      <c r="N167" s="142" t="s">
        <v>49</v>
      </c>
      <c r="P167" s="143">
        <f>O167*H167</f>
        <v>0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177</v>
      </c>
      <c r="AT167" s="145" t="s">
        <v>172</v>
      </c>
      <c r="AU167" s="145" t="s">
        <v>89</v>
      </c>
      <c r="AY167" s="19" t="s">
        <v>169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9" t="s">
        <v>83</v>
      </c>
      <c r="BK167" s="146">
        <f>ROUND(I167*H167,2)</f>
        <v>0</v>
      </c>
      <c r="BL167" s="19" t="s">
        <v>177</v>
      </c>
      <c r="BM167" s="145" t="s">
        <v>3454</v>
      </c>
    </row>
    <row r="168" spans="2:65" s="11" customFormat="1" ht="26" customHeight="1">
      <c r="B168" s="122"/>
      <c r="D168" s="123" t="s">
        <v>77</v>
      </c>
      <c r="E168" s="124" t="s">
        <v>1403</v>
      </c>
      <c r="F168" s="124" t="s">
        <v>1404</v>
      </c>
      <c r="I168" s="125"/>
      <c r="J168" s="126">
        <f>BK168</f>
        <v>0</v>
      </c>
      <c r="L168" s="122"/>
      <c r="M168" s="127"/>
      <c r="P168" s="128">
        <f>P169+P183+P206+P247+P255</f>
        <v>0</v>
      </c>
      <c r="R168" s="128">
        <f>R169+R183+R206+R247+R255</f>
        <v>0</v>
      </c>
      <c r="T168" s="129">
        <f>T169+T183+T206+T247+T255</f>
        <v>0</v>
      </c>
      <c r="AR168" s="123" t="s">
        <v>89</v>
      </c>
      <c r="AT168" s="130" t="s">
        <v>77</v>
      </c>
      <c r="AU168" s="130" t="s">
        <v>78</v>
      </c>
      <c r="AY168" s="123" t="s">
        <v>169</v>
      </c>
      <c r="BK168" s="131">
        <f>BK169+BK183+BK206+BK247+BK255</f>
        <v>0</v>
      </c>
    </row>
    <row r="169" spans="2:65" s="11" customFormat="1" ht="22.75" customHeight="1">
      <c r="B169" s="122"/>
      <c r="D169" s="123" t="s">
        <v>77</v>
      </c>
      <c r="E169" s="132" t="s">
        <v>3455</v>
      </c>
      <c r="F169" s="132" t="s">
        <v>3456</v>
      </c>
      <c r="I169" s="125"/>
      <c r="J169" s="133">
        <f>BK169</f>
        <v>0</v>
      </c>
      <c r="L169" s="122"/>
      <c r="M169" s="127"/>
      <c r="P169" s="128">
        <f>SUM(P170:P182)</f>
        <v>0</v>
      </c>
      <c r="R169" s="128">
        <f>SUM(R170:R182)</f>
        <v>0</v>
      </c>
      <c r="T169" s="129">
        <f>SUM(T170:T182)</f>
        <v>0</v>
      </c>
      <c r="AR169" s="123" t="s">
        <v>89</v>
      </c>
      <c r="AT169" s="130" t="s">
        <v>77</v>
      </c>
      <c r="AU169" s="130" t="s">
        <v>83</v>
      </c>
      <c r="AY169" s="123" t="s">
        <v>169</v>
      </c>
      <c r="BK169" s="131">
        <f>SUM(BK170:BK182)</f>
        <v>0</v>
      </c>
    </row>
    <row r="170" spans="2:65" s="1" customFormat="1" ht="16.5" customHeight="1">
      <c r="B170" s="35"/>
      <c r="C170" s="134" t="s">
        <v>425</v>
      </c>
      <c r="D170" s="134" t="s">
        <v>172</v>
      </c>
      <c r="E170" s="135" t="s">
        <v>3457</v>
      </c>
      <c r="F170" s="136" t="s">
        <v>3458</v>
      </c>
      <c r="G170" s="137" t="s">
        <v>434</v>
      </c>
      <c r="H170" s="138">
        <v>3</v>
      </c>
      <c r="I170" s="139"/>
      <c r="J170" s="140">
        <f t="shared" ref="J170:J182" si="30">ROUND(I170*H170,2)</f>
        <v>0</v>
      </c>
      <c r="K170" s="136" t="s">
        <v>34</v>
      </c>
      <c r="L170" s="35"/>
      <c r="M170" s="141" t="s">
        <v>34</v>
      </c>
      <c r="N170" s="142" t="s">
        <v>49</v>
      </c>
      <c r="P170" s="143">
        <f t="shared" ref="P170:P182" si="31">O170*H170</f>
        <v>0</v>
      </c>
      <c r="Q170" s="143">
        <v>0</v>
      </c>
      <c r="R170" s="143">
        <f t="shared" ref="R170:R182" si="32">Q170*H170</f>
        <v>0</v>
      </c>
      <c r="S170" s="143">
        <v>0</v>
      </c>
      <c r="T170" s="144">
        <f t="shared" ref="T170:T182" si="33">S170*H170</f>
        <v>0</v>
      </c>
      <c r="AR170" s="145" t="s">
        <v>177</v>
      </c>
      <c r="AT170" s="145" t="s">
        <v>172</v>
      </c>
      <c r="AU170" s="145" t="s">
        <v>89</v>
      </c>
      <c r="AY170" s="19" t="s">
        <v>169</v>
      </c>
      <c r="BE170" s="146">
        <f t="shared" ref="BE170:BE182" si="34">IF(N170="základní",J170,0)</f>
        <v>0</v>
      </c>
      <c r="BF170" s="146">
        <f t="shared" ref="BF170:BF182" si="35">IF(N170="snížená",J170,0)</f>
        <v>0</v>
      </c>
      <c r="BG170" s="146">
        <f t="shared" ref="BG170:BG182" si="36">IF(N170="zákl. přenesená",J170,0)</f>
        <v>0</v>
      </c>
      <c r="BH170" s="146">
        <f t="shared" ref="BH170:BH182" si="37">IF(N170="sníž. přenesená",J170,0)</f>
        <v>0</v>
      </c>
      <c r="BI170" s="146">
        <f t="shared" ref="BI170:BI182" si="38">IF(N170="nulová",J170,0)</f>
        <v>0</v>
      </c>
      <c r="BJ170" s="19" t="s">
        <v>83</v>
      </c>
      <c r="BK170" s="146">
        <f t="shared" ref="BK170:BK182" si="39">ROUND(I170*H170,2)</f>
        <v>0</v>
      </c>
      <c r="BL170" s="19" t="s">
        <v>177</v>
      </c>
      <c r="BM170" s="145" t="s">
        <v>3459</v>
      </c>
    </row>
    <row r="171" spans="2:65" s="1" customFormat="1" ht="21.75" customHeight="1">
      <c r="B171" s="35"/>
      <c r="C171" s="134" t="s">
        <v>431</v>
      </c>
      <c r="D171" s="134" t="s">
        <v>172</v>
      </c>
      <c r="E171" s="135" t="s">
        <v>3460</v>
      </c>
      <c r="F171" s="136" t="s">
        <v>3461</v>
      </c>
      <c r="G171" s="137" t="s">
        <v>434</v>
      </c>
      <c r="H171" s="138">
        <v>7</v>
      </c>
      <c r="I171" s="139"/>
      <c r="J171" s="140">
        <f t="shared" si="30"/>
        <v>0</v>
      </c>
      <c r="K171" s="136" t="s">
        <v>34</v>
      </c>
      <c r="L171" s="35"/>
      <c r="M171" s="141" t="s">
        <v>34</v>
      </c>
      <c r="N171" s="142" t="s">
        <v>49</v>
      </c>
      <c r="P171" s="143">
        <f t="shared" si="31"/>
        <v>0</v>
      </c>
      <c r="Q171" s="143">
        <v>0</v>
      </c>
      <c r="R171" s="143">
        <f t="shared" si="32"/>
        <v>0</v>
      </c>
      <c r="S171" s="143">
        <v>0</v>
      </c>
      <c r="T171" s="144">
        <f t="shared" si="33"/>
        <v>0</v>
      </c>
      <c r="AR171" s="145" t="s">
        <v>177</v>
      </c>
      <c r="AT171" s="145" t="s">
        <v>172</v>
      </c>
      <c r="AU171" s="145" t="s">
        <v>89</v>
      </c>
      <c r="AY171" s="19" t="s">
        <v>169</v>
      </c>
      <c r="BE171" s="146">
        <f t="shared" si="34"/>
        <v>0</v>
      </c>
      <c r="BF171" s="146">
        <f t="shared" si="35"/>
        <v>0</v>
      </c>
      <c r="BG171" s="146">
        <f t="shared" si="36"/>
        <v>0</v>
      </c>
      <c r="BH171" s="146">
        <f t="shared" si="37"/>
        <v>0</v>
      </c>
      <c r="BI171" s="146">
        <f t="shared" si="38"/>
        <v>0</v>
      </c>
      <c r="BJ171" s="19" t="s">
        <v>83</v>
      </c>
      <c r="BK171" s="146">
        <f t="shared" si="39"/>
        <v>0</v>
      </c>
      <c r="BL171" s="19" t="s">
        <v>177</v>
      </c>
      <c r="BM171" s="145" t="s">
        <v>3462</v>
      </c>
    </row>
    <row r="172" spans="2:65" s="1" customFormat="1" ht="21.75" customHeight="1">
      <c r="B172" s="35"/>
      <c r="C172" s="134" t="s">
        <v>437</v>
      </c>
      <c r="D172" s="134" t="s">
        <v>172</v>
      </c>
      <c r="E172" s="135" t="s">
        <v>3463</v>
      </c>
      <c r="F172" s="136" t="s">
        <v>3464</v>
      </c>
      <c r="G172" s="137" t="s">
        <v>434</v>
      </c>
      <c r="H172" s="138">
        <v>5</v>
      </c>
      <c r="I172" s="139"/>
      <c r="J172" s="140">
        <f t="shared" si="30"/>
        <v>0</v>
      </c>
      <c r="K172" s="136" t="s">
        <v>34</v>
      </c>
      <c r="L172" s="35"/>
      <c r="M172" s="141" t="s">
        <v>34</v>
      </c>
      <c r="N172" s="142" t="s">
        <v>49</v>
      </c>
      <c r="P172" s="143">
        <f t="shared" si="31"/>
        <v>0</v>
      </c>
      <c r="Q172" s="143">
        <v>0</v>
      </c>
      <c r="R172" s="143">
        <f t="shared" si="32"/>
        <v>0</v>
      </c>
      <c r="S172" s="143">
        <v>0</v>
      </c>
      <c r="T172" s="144">
        <f t="shared" si="33"/>
        <v>0</v>
      </c>
      <c r="AR172" s="145" t="s">
        <v>177</v>
      </c>
      <c r="AT172" s="145" t="s">
        <v>172</v>
      </c>
      <c r="AU172" s="145" t="s">
        <v>89</v>
      </c>
      <c r="AY172" s="19" t="s">
        <v>169</v>
      </c>
      <c r="BE172" s="146">
        <f t="shared" si="34"/>
        <v>0</v>
      </c>
      <c r="BF172" s="146">
        <f t="shared" si="35"/>
        <v>0</v>
      </c>
      <c r="BG172" s="146">
        <f t="shared" si="36"/>
        <v>0</v>
      </c>
      <c r="BH172" s="146">
        <f t="shared" si="37"/>
        <v>0</v>
      </c>
      <c r="BI172" s="146">
        <f t="shared" si="38"/>
        <v>0</v>
      </c>
      <c r="BJ172" s="19" t="s">
        <v>83</v>
      </c>
      <c r="BK172" s="146">
        <f t="shared" si="39"/>
        <v>0</v>
      </c>
      <c r="BL172" s="19" t="s">
        <v>177</v>
      </c>
      <c r="BM172" s="145" t="s">
        <v>3465</v>
      </c>
    </row>
    <row r="173" spans="2:65" s="1" customFormat="1" ht="21.75" customHeight="1">
      <c r="B173" s="35"/>
      <c r="C173" s="134" t="s">
        <v>444</v>
      </c>
      <c r="D173" s="134" t="s">
        <v>172</v>
      </c>
      <c r="E173" s="135" t="s">
        <v>3466</v>
      </c>
      <c r="F173" s="136" t="s">
        <v>3467</v>
      </c>
      <c r="G173" s="137" t="s">
        <v>434</v>
      </c>
      <c r="H173" s="138">
        <v>9</v>
      </c>
      <c r="I173" s="139"/>
      <c r="J173" s="140">
        <f t="shared" si="30"/>
        <v>0</v>
      </c>
      <c r="K173" s="136" t="s">
        <v>34</v>
      </c>
      <c r="L173" s="35"/>
      <c r="M173" s="141" t="s">
        <v>34</v>
      </c>
      <c r="N173" s="142" t="s">
        <v>49</v>
      </c>
      <c r="P173" s="143">
        <f t="shared" si="31"/>
        <v>0</v>
      </c>
      <c r="Q173" s="143">
        <v>0</v>
      </c>
      <c r="R173" s="143">
        <f t="shared" si="32"/>
        <v>0</v>
      </c>
      <c r="S173" s="143">
        <v>0</v>
      </c>
      <c r="T173" s="144">
        <f t="shared" si="33"/>
        <v>0</v>
      </c>
      <c r="AR173" s="145" t="s">
        <v>177</v>
      </c>
      <c r="AT173" s="145" t="s">
        <v>172</v>
      </c>
      <c r="AU173" s="145" t="s">
        <v>89</v>
      </c>
      <c r="AY173" s="19" t="s">
        <v>169</v>
      </c>
      <c r="BE173" s="146">
        <f t="shared" si="34"/>
        <v>0</v>
      </c>
      <c r="BF173" s="146">
        <f t="shared" si="35"/>
        <v>0</v>
      </c>
      <c r="BG173" s="146">
        <f t="shared" si="36"/>
        <v>0</v>
      </c>
      <c r="BH173" s="146">
        <f t="shared" si="37"/>
        <v>0</v>
      </c>
      <c r="BI173" s="146">
        <f t="shared" si="38"/>
        <v>0</v>
      </c>
      <c r="BJ173" s="19" t="s">
        <v>83</v>
      </c>
      <c r="BK173" s="146">
        <f t="shared" si="39"/>
        <v>0</v>
      </c>
      <c r="BL173" s="19" t="s">
        <v>177</v>
      </c>
      <c r="BM173" s="145" t="s">
        <v>3468</v>
      </c>
    </row>
    <row r="174" spans="2:65" s="1" customFormat="1" ht="21.75" customHeight="1">
      <c r="B174" s="35"/>
      <c r="C174" s="134" t="s">
        <v>28</v>
      </c>
      <c r="D174" s="134" t="s">
        <v>172</v>
      </c>
      <c r="E174" s="135" t="s">
        <v>3469</v>
      </c>
      <c r="F174" s="136" t="s">
        <v>4666</v>
      </c>
      <c r="G174" s="137" t="s">
        <v>434</v>
      </c>
      <c r="H174" s="138">
        <v>19</v>
      </c>
      <c r="I174" s="139"/>
      <c r="J174" s="140">
        <f t="shared" si="30"/>
        <v>0</v>
      </c>
      <c r="K174" s="136" t="s">
        <v>34</v>
      </c>
      <c r="L174" s="35"/>
      <c r="M174" s="141" t="s">
        <v>34</v>
      </c>
      <c r="N174" s="142" t="s">
        <v>49</v>
      </c>
      <c r="P174" s="143">
        <f t="shared" si="31"/>
        <v>0</v>
      </c>
      <c r="Q174" s="143">
        <v>0</v>
      </c>
      <c r="R174" s="143">
        <f t="shared" si="32"/>
        <v>0</v>
      </c>
      <c r="S174" s="143">
        <v>0</v>
      </c>
      <c r="T174" s="144">
        <f t="shared" si="33"/>
        <v>0</v>
      </c>
      <c r="AR174" s="145" t="s">
        <v>177</v>
      </c>
      <c r="AT174" s="145" t="s">
        <v>172</v>
      </c>
      <c r="AU174" s="145" t="s">
        <v>89</v>
      </c>
      <c r="AY174" s="19" t="s">
        <v>169</v>
      </c>
      <c r="BE174" s="146">
        <f t="shared" si="34"/>
        <v>0</v>
      </c>
      <c r="BF174" s="146">
        <f t="shared" si="35"/>
        <v>0</v>
      </c>
      <c r="BG174" s="146">
        <f t="shared" si="36"/>
        <v>0</v>
      </c>
      <c r="BH174" s="146">
        <f t="shared" si="37"/>
        <v>0</v>
      </c>
      <c r="BI174" s="146">
        <f t="shared" si="38"/>
        <v>0</v>
      </c>
      <c r="BJ174" s="19" t="s">
        <v>83</v>
      </c>
      <c r="BK174" s="146">
        <f t="shared" si="39"/>
        <v>0</v>
      </c>
      <c r="BL174" s="19" t="s">
        <v>177</v>
      </c>
      <c r="BM174" s="145" t="s">
        <v>3470</v>
      </c>
    </row>
    <row r="175" spans="2:65" s="1" customFormat="1" ht="21.75" customHeight="1">
      <c r="B175" s="35"/>
      <c r="C175" s="134" t="s">
        <v>462</v>
      </c>
      <c r="D175" s="134" t="s">
        <v>172</v>
      </c>
      <c r="E175" s="135" t="s">
        <v>3471</v>
      </c>
      <c r="F175" s="136" t="s">
        <v>4667</v>
      </c>
      <c r="G175" s="137" t="s">
        <v>434</v>
      </c>
      <c r="H175" s="138">
        <v>9.5</v>
      </c>
      <c r="I175" s="139"/>
      <c r="J175" s="140">
        <f t="shared" si="30"/>
        <v>0</v>
      </c>
      <c r="K175" s="136" t="s">
        <v>34</v>
      </c>
      <c r="L175" s="35"/>
      <c r="M175" s="141" t="s">
        <v>34</v>
      </c>
      <c r="N175" s="142" t="s">
        <v>49</v>
      </c>
      <c r="P175" s="143">
        <f t="shared" si="31"/>
        <v>0</v>
      </c>
      <c r="Q175" s="143">
        <v>0</v>
      </c>
      <c r="R175" s="143">
        <f t="shared" si="32"/>
        <v>0</v>
      </c>
      <c r="S175" s="143">
        <v>0</v>
      </c>
      <c r="T175" s="144">
        <f t="shared" si="33"/>
        <v>0</v>
      </c>
      <c r="AR175" s="145" t="s">
        <v>177</v>
      </c>
      <c r="AT175" s="145" t="s">
        <v>172</v>
      </c>
      <c r="AU175" s="145" t="s">
        <v>89</v>
      </c>
      <c r="AY175" s="19" t="s">
        <v>169</v>
      </c>
      <c r="BE175" s="146">
        <f t="shared" si="34"/>
        <v>0</v>
      </c>
      <c r="BF175" s="146">
        <f t="shared" si="35"/>
        <v>0</v>
      </c>
      <c r="BG175" s="146">
        <f t="shared" si="36"/>
        <v>0</v>
      </c>
      <c r="BH175" s="146">
        <f t="shared" si="37"/>
        <v>0</v>
      </c>
      <c r="BI175" s="146">
        <f t="shared" si="38"/>
        <v>0</v>
      </c>
      <c r="BJ175" s="19" t="s">
        <v>83</v>
      </c>
      <c r="BK175" s="146">
        <f t="shared" si="39"/>
        <v>0</v>
      </c>
      <c r="BL175" s="19" t="s">
        <v>177</v>
      </c>
      <c r="BM175" s="145" t="s">
        <v>3472</v>
      </c>
    </row>
    <row r="176" spans="2:65" s="1" customFormat="1" ht="21.75" customHeight="1">
      <c r="B176" s="35"/>
      <c r="C176" s="134" t="s">
        <v>470</v>
      </c>
      <c r="D176" s="134" t="s">
        <v>172</v>
      </c>
      <c r="E176" s="135" t="s">
        <v>3473</v>
      </c>
      <c r="F176" s="136" t="s">
        <v>4668</v>
      </c>
      <c r="G176" s="137" t="s">
        <v>434</v>
      </c>
      <c r="H176" s="138">
        <v>17</v>
      </c>
      <c r="I176" s="139"/>
      <c r="J176" s="140">
        <f t="shared" si="30"/>
        <v>0</v>
      </c>
      <c r="K176" s="136" t="s">
        <v>34</v>
      </c>
      <c r="L176" s="35"/>
      <c r="M176" s="141" t="s">
        <v>34</v>
      </c>
      <c r="N176" s="142" t="s">
        <v>49</v>
      </c>
      <c r="P176" s="143">
        <f t="shared" si="31"/>
        <v>0</v>
      </c>
      <c r="Q176" s="143">
        <v>0</v>
      </c>
      <c r="R176" s="143">
        <f t="shared" si="32"/>
        <v>0</v>
      </c>
      <c r="S176" s="143">
        <v>0</v>
      </c>
      <c r="T176" s="144">
        <f t="shared" si="33"/>
        <v>0</v>
      </c>
      <c r="AR176" s="145" t="s">
        <v>177</v>
      </c>
      <c r="AT176" s="145" t="s">
        <v>172</v>
      </c>
      <c r="AU176" s="145" t="s">
        <v>89</v>
      </c>
      <c r="AY176" s="19" t="s">
        <v>169</v>
      </c>
      <c r="BE176" s="146">
        <f t="shared" si="34"/>
        <v>0</v>
      </c>
      <c r="BF176" s="146">
        <f t="shared" si="35"/>
        <v>0</v>
      </c>
      <c r="BG176" s="146">
        <f t="shared" si="36"/>
        <v>0</v>
      </c>
      <c r="BH176" s="146">
        <f t="shared" si="37"/>
        <v>0</v>
      </c>
      <c r="BI176" s="146">
        <f t="shared" si="38"/>
        <v>0</v>
      </c>
      <c r="BJ176" s="19" t="s">
        <v>83</v>
      </c>
      <c r="BK176" s="146">
        <f t="shared" si="39"/>
        <v>0</v>
      </c>
      <c r="BL176" s="19" t="s">
        <v>177</v>
      </c>
      <c r="BM176" s="145" t="s">
        <v>3474</v>
      </c>
    </row>
    <row r="177" spans="2:65" s="1" customFormat="1" ht="21.75" customHeight="1">
      <c r="B177" s="35"/>
      <c r="C177" s="134" t="s">
        <v>477</v>
      </c>
      <c r="D177" s="134" t="s">
        <v>172</v>
      </c>
      <c r="E177" s="135" t="s">
        <v>3475</v>
      </c>
      <c r="F177" s="136" t="s">
        <v>4669</v>
      </c>
      <c r="G177" s="137" t="s">
        <v>434</v>
      </c>
      <c r="H177" s="138">
        <v>28</v>
      </c>
      <c r="I177" s="139"/>
      <c r="J177" s="140">
        <f t="shared" si="30"/>
        <v>0</v>
      </c>
      <c r="K177" s="136" t="s">
        <v>34</v>
      </c>
      <c r="L177" s="35"/>
      <c r="M177" s="141" t="s">
        <v>34</v>
      </c>
      <c r="N177" s="142" t="s">
        <v>49</v>
      </c>
      <c r="P177" s="143">
        <f t="shared" si="31"/>
        <v>0</v>
      </c>
      <c r="Q177" s="143">
        <v>0</v>
      </c>
      <c r="R177" s="143">
        <f t="shared" si="32"/>
        <v>0</v>
      </c>
      <c r="S177" s="143">
        <v>0</v>
      </c>
      <c r="T177" s="144">
        <f t="shared" si="33"/>
        <v>0</v>
      </c>
      <c r="AR177" s="145" t="s">
        <v>177</v>
      </c>
      <c r="AT177" s="145" t="s">
        <v>172</v>
      </c>
      <c r="AU177" s="145" t="s">
        <v>89</v>
      </c>
      <c r="AY177" s="19" t="s">
        <v>169</v>
      </c>
      <c r="BE177" s="146">
        <f t="shared" si="34"/>
        <v>0</v>
      </c>
      <c r="BF177" s="146">
        <f t="shared" si="35"/>
        <v>0</v>
      </c>
      <c r="BG177" s="146">
        <f t="shared" si="36"/>
        <v>0</v>
      </c>
      <c r="BH177" s="146">
        <f t="shared" si="37"/>
        <v>0</v>
      </c>
      <c r="BI177" s="146">
        <f t="shared" si="38"/>
        <v>0</v>
      </c>
      <c r="BJ177" s="19" t="s">
        <v>83</v>
      </c>
      <c r="BK177" s="146">
        <f t="shared" si="39"/>
        <v>0</v>
      </c>
      <c r="BL177" s="19" t="s">
        <v>177</v>
      </c>
      <c r="BM177" s="145" t="s">
        <v>3476</v>
      </c>
    </row>
    <row r="178" spans="2:65" s="1" customFormat="1" ht="24.25" customHeight="1">
      <c r="B178" s="35"/>
      <c r="C178" s="134" t="s">
        <v>486</v>
      </c>
      <c r="D178" s="134" t="s">
        <v>172</v>
      </c>
      <c r="E178" s="135" t="s">
        <v>3477</v>
      </c>
      <c r="F178" s="136" t="s">
        <v>4670</v>
      </c>
      <c r="G178" s="137" t="s">
        <v>434</v>
      </c>
      <c r="H178" s="138">
        <v>4</v>
      </c>
      <c r="I178" s="139"/>
      <c r="J178" s="140">
        <f t="shared" si="30"/>
        <v>0</v>
      </c>
      <c r="K178" s="136" t="s">
        <v>34</v>
      </c>
      <c r="L178" s="35"/>
      <c r="M178" s="141" t="s">
        <v>34</v>
      </c>
      <c r="N178" s="142" t="s">
        <v>49</v>
      </c>
      <c r="P178" s="143">
        <f t="shared" si="31"/>
        <v>0</v>
      </c>
      <c r="Q178" s="143">
        <v>0</v>
      </c>
      <c r="R178" s="143">
        <f t="shared" si="32"/>
        <v>0</v>
      </c>
      <c r="S178" s="143">
        <v>0</v>
      </c>
      <c r="T178" s="144">
        <f t="shared" si="33"/>
        <v>0</v>
      </c>
      <c r="AR178" s="145" t="s">
        <v>177</v>
      </c>
      <c r="AT178" s="145" t="s">
        <v>172</v>
      </c>
      <c r="AU178" s="145" t="s">
        <v>89</v>
      </c>
      <c r="AY178" s="19" t="s">
        <v>169</v>
      </c>
      <c r="BE178" s="146">
        <f t="shared" si="34"/>
        <v>0</v>
      </c>
      <c r="BF178" s="146">
        <f t="shared" si="35"/>
        <v>0</v>
      </c>
      <c r="BG178" s="146">
        <f t="shared" si="36"/>
        <v>0</v>
      </c>
      <c r="BH178" s="146">
        <f t="shared" si="37"/>
        <v>0</v>
      </c>
      <c r="BI178" s="146">
        <f t="shared" si="38"/>
        <v>0</v>
      </c>
      <c r="BJ178" s="19" t="s">
        <v>83</v>
      </c>
      <c r="BK178" s="146">
        <f t="shared" si="39"/>
        <v>0</v>
      </c>
      <c r="BL178" s="19" t="s">
        <v>177</v>
      </c>
      <c r="BM178" s="145" t="s">
        <v>3478</v>
      </c>
    </row>
    <row r="179" spans="2:65" s="1" customFormat="1" ht="16.5" customHeight="1">
      <c r="B179" s="35"/>
      <c r="C179" s="134" t="s">
        <v>493</v>
      </c>
      <c r="D179" s="134" t="s">
        <v>172</v>
      </c>
      <c r="E179" s="135" t="s">
        <v>3479</v>
      </c>
      <c r="F179" s="136" t="s">
        <v>3480</v>
      </c>
      <c r="G179" s="137" t="s">
        <v>422</v>
      </c>
      <c r="H179" s="138">
        <v>3</v>
      </c>
      <c r="I179" s="139"/>
      <c r="J179" s="140">
        <f t="shared" si="30"/>
        <v>0</v>
      </c>
      <c r="K179" s="136" t="s">
        <v>34</v>
      </c>
      <c r="L179" s="35"/>
      <c r="M179" s="141" t="s">
        <v>34</v>
      </c>
      <c r="N179" s="142" t="s">
        <v>49</v>
      </c>
      <c r="P179" s="143">
        <f t="shared" si="31"/>
        <v>0</v>
      </c>
      <c r="Q179" s="143">
        <v>0</v>
      </c>
      <c r="R179" s="143">
        <f t="shared" si="32"/>
        <v>0</v>
      </c>
      <c r="S179" s="143">
        <v>0</v>
      </c>
      <c r="T179" s="144">
        <f t="shared" si="33"/>
        <v>0</v>
      </c>
      <c r="AR179" s="145" t="s">
        <v>177</v>
      </c>
      <c r="AT179" s="145" t="s">
        <v>172</v>
      </c>
      <c r="AU179" s="145" t="s">
        <v>89</v>
      </c>
      <c r="AY179" s="19" t="s">
        <v>169</v>
      </c>
      <c r="BE179" s="146">
        <f t="shared" si="34"/>
        <v>0</v>
      </c>
      <c r="BF179" s="146">
        <f t="shared" si="35"/>
        <v>0</v>
      </c>
      <c r="BG179" s="146">
        <f t="shared" si="36"/>
        <v>0</v>
      </c>
      <c r="BH179" s="146">
        <f t="shared" si="37"/>
        <v>0</v>
      </c>
      <c r="BI179" s="146">
        <f t="shared" si="38"/>
        <v>0</v>
      </c>
      <c r="BJ179" s="19" t="s">
        <v>83</v>
      </c>
      <c r="BK179" s="146">
        <f t="shared" si="39"/>
        <v>0</v>
      </c>
      <c r="BL179" s="19" t="s">
        <v>177</v>
      </c>
      <c r="BM179" s="145" t="s">
        <v>3481</v>
      </c>
    </row>
    <row r="180" spans="2:65" s="1" customFormat="1" ht="16.5" customHeight="1">
      <c r="B180" s="35"/>
      <c r="C180" s="134" t="s">
        <v>499</v>
      </c>
      <c r="D180" s="134" t="s">
        <v>172</v>
      </c>
      <c r="E180" s="135" t="s">
        <v>3482</v>
      </c>
      <c r="F180" s="136" t="s">
        <v>3483</v>
      </c>
      <c r="G180" s="137" t="s">
        <v>422</v>
      </c>
      <c r="H180" s="138">
        <v>5</v>
      </c>
      <c r="I180" s="139"/>
      <c r="J180" s="140">
        <f t="shared" si="30"/>
        <v>0</v>
      </c>
      <c r="K180" s="136" t="s">
        <v>34</v>
      </c>
      <c r="L180" s="35"/>
      <c r="M180" s="141" t="s">
        <v>34</v>
      </c>
      <c r="N180" s="142" t="s">
        <v>49</v>
      </c>
      <c r="P180" s="143">
        <f t="shared" si="31"/>
        <v>0</v>
      </c>
      <c r="Q180" s="143">
        <v>0</v>
      </c>
      <c r="R180" s="143">
        <f t="shared" si="32"/>
        <v>0</v>
      </c>
      <c r="S180" s="143">
        <v>0</v>
      </c>
      <c r="T180" s="144">
        <f t="shared" si="33"/>
        <v>0</v>
      </c>
      <c r="AR180" s="145" t="s">
        <v>177</v>
      </c>
      <c r="AT180" s="145" t="s">
        <v>172</v>
      </c>
      <c r="AU180" s="145" t="s">
        <v>89</v>
      </c>
      <c r="AY180" s="19" t="s">
        <v>169</v>
      </c>
      <c r="BE180" s="146">
        <f t="shared" si="34"/>
        <v>0</v>
      </c>
      <c r="BF180" s="146">
        <f t="shared" si="35"/>
        <v>0</v>
      </c>
      <c r="BG180" s="146">
        <f t="shared" si="36"/>
        <v>0</v>
      </c>
      <c r="BH180" s="146">
        <f t="shared" si="37"/>
        <v>0</v>
      </c>
      <c r="BI180" s="146">
        <f t="shared" si="38"/>
        <v>0</v>
      </c>
      <c r="BJ180" s="19" t="s">
        <v>83</v>
      </c>
      <c r="BK180" s="146">
        <f t="shared" si="39"/>
        <v>0</v>
      </c>
      <c r="BL180" s="19" t="s">
        <v>177</v>
      </c>
      <c r="BM180" s="145" t="s">
        <v>3484</v>
      </c>
    </row>
    <row r="181" spans="2:65" s="1" customFormat="1" ht="21.75" customHeight="1">
      <c r="B181" s="35"/>
      <c r="C181" s="134" t="s">
        <v>504</v>
      </c>
      <c r="D181" s="134" t="s">
        <v>172</v>
      </c>
      <c r="E181" s="135" t="s">
        <v>3485</v>
      </c>
      <c r="F181" s="136" t="s">
        <v>3486</v>
      </c>
      <c r="G181" s="137" t="s">
        <v>434</v>
      </c>
      <c r="H181" s="138">
        <v>98.5</v>
      </c>
      <c r="I181" s="139"/>
      <c r="J181" s="140">
        <f t="shared" si="30"/>
        <v>0</v>
      </c>
      <c r="K181" s="136" t="s">
        <v>34</v>
      </c>
      <c r="L181" s="35"/>
      <c r="M181" s="141" t="s">
        <v>34</v>
      </c>
      <c r="N181" s="142" t="s">
        <v>49</v>
      </c>
      <c r="P181" s="143">
        <f t="shared" si="31"/>
        <v>0</v>
      </c>
      <c r="Q181" s="143">
        <v>0</v>
      </c>
      <c r="R181" s="143">
        <f t="shared" si="32"/>
        <v>0</v>
      </c>
      <c r="S181" s="143">
        <v>0</v>
      </c>
      <c r="T181" s="144">
        <f t="shared" si="33"/>
        <v>0</v>
      </c>
      <c r="AR181" s="145" t="s">
        <v>177</v>
      </c>
      <c r="AT181" s="145" t="s">
        <v>172</v>
      </c>
      <c r="AU181" s="145" t="s">
        <v>89</v>
      </c>
      <c r="AY181" s="19" t="s">
        <v>169</v>
      </c>
      <c r="BE181" s="146">
        <f t="shared" si="34"/>
        <v>0</v>
      </c>
      <c r="BF181" s="146">
        <f t="shared" si="35"/>
        <v>0</v>
      </c>
      <c r="BG181" s="146">
        <f t="shared" si="36"/>
        <v>0</v>
      </c>
      <c r="BH181" s="146">
        <f t="shared" si="37"/>
        <v>0</v>
      </c>
      <c r="BI181" s="146">
        <f t="shared" si="38"/>
        <v>0</v>
      </c>
      <c r="BJ181" s="19" t="s">
        <v>83</v>
      </c>
      <c r="BK181" s="146">
        <f t="shared" si="39"/>
        <v>0</v>
      </c>
      <c r="BL181" s="19" t="s">
        <v>177</v>
      </c>
      <c r="BM181" s="145" t="s">
        <v>3487</v>
      </c>
    </row>
    <row r="182" spans="2:65" s="1" customFormat="1" ht="21.75" customHeight="1">
      <c r="B182" s="35"/>
      <c r="C182" s="134" t="s">
        <v>511</v>
      </c>
      <c r="D182" s="134" t="s">
        <v>172</v>
      </c>
      <c r="E182" s="135" t="s">
        <v>3488</v>
      </c>
      <c r="F182" s="136" t="s">
        <v>3489</v>
      </c>
      <c r="G182" s="137" t="s">
        <v>253</v>
      </c>
      <c r="H182" s="138">
        <v>0.189</v>
      </c>
      <c r="I182" s="139"/>
      <c r="J182" s="140">
        <f t="shared" si="30"/>
        <v>0</v>
      </c>
      <c r="K182" s="136" t="s">
        <v>34</v>
      </c>
      <c r="L182" s="35"/>
      <c r="M182" s="141" t="s">
        <v>34</v>
      </c>
      <c r="N182" s="142" t="s">
        <v>49</v>
      </c>
      <c r="P182" s="143">
        <f t="shared" si="31"/>
        <v>0</v>
      </c>
      <c r="Q182" s="143">
        <v>0</v>
      </c>
      <c r="R182" s="143">
        <f t="shared" si="32"/>
        <v>0</v>
      </c>
      <c r="S182" s="143">
        <v>0</v>
      </c>
      <c r="T182" s="144">
        <f t="shared" si="33"/>
        <v>0</v>
      </c>
      <c r="AR182" s="145" t="s">
        <v>177</v>
      </c>
      <c r="AT182" s="145" t="s">
        <v>172</v>
      </c>
      <c r="AU182" s="145" t="s">
        <v>89</v>
      </c>
      <c r="AY182" s="19" t="s">
        <v>169</v>
      </c>
      <c r="BE182" s="146">
        <f t="shared" si="34"/>
        <v>0</v>
      </c>
      <c r="BF182" s="146">
        <f t="shared" si="35"/>
        <v>0</v>
      </c>
      <c r="BG182" s="146">
        <f t="shared" si="36"/>
        <v>0</v>
      </c>
      <c r="BH182" s="146">
        <f t="shared" si="37"/>
        <v>0</v>
      </c>
      <c r="BI182" s="146">
        <f t="shared" si="38"/>
        <v>0</v>
      </c>
      <c r="BJ182" s="19" t="s">
        <v>83</v>
      </c>
      <c r="BK182" s="146">
        <f t="shared" si="39"/>
        <v>0</v>
      </c>
      <c r="BL182" s="19" t="s">
        <v>177</v>
      </c>
      <c r="BM182" s="145" t="s">
        <v>3490</v>
      </c>
    </row>
    <row r="183" spans="2:65" s="11" customFormat="1" ht="22.75" customHeight="1">
      <c r="B183" s="122"/>
      <c r="D183" s="123" t="s">
        <v>77</v>
      </c>
      <c r="E183" s="132" t="s">
        <v>3491</v>
      </c>
      <c r="F183" s="132" t="s">
        <v>3492</v>
      </c>
      <c r="I183" s="125"/>
      <c r="J183" s="133">
        <f>BK183</f>
        <v>0</v>
      </c>
      <c r="L183" s="122"/>
      <c r="M183" s="127"/>
      <c r="P183" s="128">
        <f>SUM(P184:P205)</f>
        <v>0</v>
      </c>
      <c r="R183" s="128">
        <f>SUM(R184:R205)</f>
        <v>0</v>
      </c>
      <c r="T183" s="129">
        <f>SUM(T184:T205)</f>
        <v>0</v>
      </c>
      <c r="AR183" s="123" t="s">
        <v>89</v>
      </c>
      <c r="AT183" s="130" t="s">
        <v>77</v>
      </c>
      <c r="AU183" s="130" t="s">
        <v>83</v>
      </c>
      <c r="AY183" s="123" t="s">
        <v>169</v>
      </c>
      <c r="BK183" s="131">
        <f>SUM(BK184:BK205)</f>
        <v>0</v>
      </c>
    </row>
    <row r="184" spans="2:65" s="1" customFormat="1" ht="21.75" customHeight="1">
      <c r="B184" s="35"/>
      <c r="C184" s="134" t="s">
        <v>518</v>
      </c>
      <c r="D184" s="134" t="s">
        <v>172</v>
      </c>
      <c r="E184" s="135" t="s">
        <v>3493</v>
      </c>
      <c r="F184" s="136" t="s">
        <v>3494</v>
      </c>
      <c r="G184" s="137" t="s">
        <v>428</v>
      </c>
      <c r="H184" s="138">
        <v>9</v>
      </c>
      <c r="I184" s="139"/>
      <c r="J184" s="140">
        <f t="shared" ref="J184:J205" si="40">ROUND(I184*H184,2)</f>
        <v>0</v>
      </c>
      <c r="K184" s="136" t="s">
        <v>34</v>
      </c>
      <c r="L184" s="35"/>
      <c r="M184" s="141" t="s">
        <v>34</v>
      </c>
      <c r="N184" s="142" t="s">
        <v>49</v>
      </c>
      <c r="P184" s="143">
        <f t="shared" ref="P184:P205" si="41">O184*H184</f>
        <v>0</v>
      </c>
      <c r="Q184" s="143">
        <v>0</v>
      </c>
      <c r="R184" s="143">
        <f t="shared" ref="R184:R205" si="42">Q184*H184</f>
        <v>0</v>
      </c>
      <c r="S184" s="143">
        <v>0</v>
      </c>
      <c r="T184" s="144">
        <f t="shared" ref="T184:T205" si="43">S184*H184</f>
        <v>0</v>
      </c>
      <c r="AR184" s="145" t="s">
        <v>177</v>
      </c>
      <c r="AT184" s="145" t="s">
        <v>172</v>
      </c>
      <c r="AU184" s="145" t="s">
        <v>89</v>
      </c>
      <c r="AY184" s="19" t="s">
        <v>169</v>
      </c>
      <c r="BE184" s="146">
        <f t="shared" ref="BE184:BE205" si="44">IF(N184="základní",J184,0)</f>
        <v>0</v>
      </c>
      <c r="BF184" s="146">
        <f t="shared" ref="BF184:BF205" si="45">IF(N184="snížená",J184,0)</f>
        <v>0</v>
      </c>
      <c r="BG184" s="146">
        <f t="shared" ref="BG184:BG205" si="46">IF(N184="zákl. přenesená",J184,0)</f>
        <v>0</v>
      </c>
      <c r="BH184" s="146">
        <f t="shared" ref="BH184:BH205" si="47">IF(N184="sníž. přenesená",J184,0)</f>
        <v>0</v>
      </c>
      <c r="BI184" s="146">
        <f t="shared" ref="BI184:BI205" si="48">IF(N184="nulová",J184,0)</f>
        <v>0</v>
      </c>
      <c r="BJ184" s="19" t="s">
        <v>83</v>
      </c>
      <c r="BK184" s="146">
        <f t="shared" ref="BK184:BK205" si="49">ROUND(I184*H184,2)</f>
        <v>0</v>
      </c>
      <c r="BL184" s="19" t="s">
        <v>177</v>
      </c>
      <c r="BM184" s="145" t="s">
        <v>3495</v>
      </c>
    </row>
    <row r="185" spans="2:65" s="1" customFormat="1" ht="21.75" customHeight="1">
      <c r="B185" s="35"/>
      <c r="C185" s="134" t="s">
        <v>523</v>
      </c>
      <c r="D185" s="134" t="s">
        <v>172</v>
      </c>
      <c r="E185" s="135" t="s">
        <v>3496</v>
      </c>
      <c r="F185" s="136" t="s">
        <v>3497</v>
      </c>
      <c r="G185" s="137" t="s">
        <v>428</v>
      </c>
      <c r="H185" s="138">
        <v>2</v>
      </c>
      <c r="I185" s="139"/>
      <c r="J185" s="140">
        <f t="shared" si="40"/>
        <v>0</v>
      </c>
      <c r="K185" s="136" t="s">
        <v>34</v>
      </c>
      <c r="L185" s="35"/>
      <c r="M185" s="141" t="s">
        <v>34</v>
      </c>
      <c r="N185" s="142" t="s">
        <v>49</v>
      </c>
      <c r="P185" s="143">
        <f t="shared" si="41"/>
        <v>0</v>
      </c>
      <c r="Q185" s="143">
        <v>0</v>
      </c>
      <c r="R185" s="143">
        <f t="shared" si="42"/>
        <v>0</v>
      </c>
      <c r="S185" s="143">
        <v>0</v>
      </c>
      <c r="T185" s="144">
        <f t="shared" si="43"/>
        <v>0</v>
      </c>
      <c r="AR185" s="145" t="s">
        <v>177</v>
      </c>
      <c r="AT185" s="145" t="s">
        <v>172</v>
      </c>
      <c r="AU185" s="145" t="s">
        <v>89</v>
      </c>
      <c r="AY185" s="19" t="s">
        <v>169</v>
      </c>
      <c r="BE185" s="146">
        <f t="shared" si="44"/>
        <v>0</v>
      </c>
      <c r="BF185" s="146">
        <f t="shared" si="45"/>
        <v>0</v>
      </c>
      <c r="BG185" s="146">
        <f t="shared" si="46"/>
        <v>0</v>
      </c>
      <c r="BH185" s="146">
        <f t="shared" si="47"/>
        <v>0</v>
      </c>
      <c r="BI185" s="146">
        <f t="shared" si="48"/>
        <v>0</v>
      </c>
      <c r="BJ185" s="19" t="s">
        <v>83</v>
      </c>
      <c r="BK185" s="146">
        <f t="shared" si="49"/>
        <v>0</v>
      </c>
      <c r="BL185" s="19" t="s">
        <v>177</v>
      </c>
      <c r="BM185" s="145" t="s">
        <v>3498</v>
      </c>
    </row>
    <row r="186" spans="2:65" s="1" customFormat="1" ht="24.25" customHeight="1">
      <c r="B186" s="35"/>
      <c r="C186" s="134" t="s">
        <v>530</v>
      </c>
      <c r="D186" s="134" t="s">
        <v>172</v>
      </c>
      <c r="E186" s="135" t="s">
        <v>3499</v>
      </c>
      <c r="F186" s="136" t="s">
        <v>4673</v>
      </c>
      <c r="G186" s="137" t="s">
        <v>434</v>
      </c>
      <c r="H186" s="138">
        <v>148.30000000000001</v>
      </c>
      <c r="I186" s="139"/>
      <c r="J186" s="140">
        <f t="shared" si="40"/>
        <v>0</v>
      </c>
      <c r="K186" s="136" t="s">
        <v>34</v>
      </c>
      <c r="L186" s="35"/>
      <c r="M186" s="141" t="s">
        <v>34</v>
      </c>
      <c r="N186" s="142" t="s">
        <v>49</v>
      </c>
      <c r="P186" s="143">
        <f t="shared" si="41"/>
        <v>0</v>
      </c>
      <c r="Q186" s="143">
        <v>0</v>
      </c>
      <c r="R186" s="143">
        <f t="shared" si="42"/>
        <v>0</v>
      </c>
      <c r="S186" s="143">
        <v>0</v>
      </c>
      <c r="T186" s="144">
        <f t="shared" si="43"/>
        <v>0</v>
      </c>
      <c r="AR186" s="145" t="s">
        <v>177</v>
      </c>
      <c r="AT186" s="145" t="s">
        <v>172</v>
      </c>
      <c r="AU186" s="145" t="s">
        <v>89</v>
      </c>
      <c r="AY186" s="19" t="s">
        <v>169</v>
      </c>
      <c r="BE186" s="146">
        <f t="shared" si="44"/>
        <v>0</v>
      </c>
      <c r="BF186" s="146">
        <f t="shared" si="45"/>
        <v>0</v>
      </c>
      <c r="BG186" s="146">
        <f t="shared" si="46"/>
        <v>0</v>
      </c>
      <c r="BH186" s="146">
        <f t="shared" si="47"/>
        <v>0</v>
      </c>
      <c r="BI186" s="146">
        <f t="shared" si="48"/>
        <v>0</v>
      </c>
      <c r="BJ186" s="19" t="s">
        <v>83</v>
      </c>
      <c r="BK186" s="146">
        <f t="shared" si="49"/>
        <v>0</v>
      </c>
      <c r="BL186" s="19" t="s">
        <v>177</v>
      </c>
      <c r="BM186" s="145" t="s">
        <v>3500</v>
      </c>
    </row>
    <row r="187" spans="2:65" s="1" customFormat="1" ht="24.25" customHeight="1">
      <c r="B187" s="35"/>
      <c r="C187" s="134" t="s">
        <v>541</v>
      </c>
      <c r="D187" s="134" t="s">
        <v>172</v>
      </c>
      <c r="E187" s="135" t="s">
        <v>3501</v>
      </c>
      <c r="F187" s="136" t="s">
        <v>4674</v>
      </c>
      <c r="G187" s="137" t="s">
        <v>434</v>
      </c>
      <c r="H187" s="138">
        <v>16.600000000000001</v>
      </c>
      <c r="I187" s="139"/>
      <c r="J187" s="140">
        <f t="shared" si="40"/>
        <v>0</v>
      </c>
      <c r="K187" s="136" t="s">
        <v>34</v>
      </c>
      <c r="L187" s="35"/>
      <c r="M187" s="141" t="s">
        <v>34</v>
      </c>
      <c r="N187" s="142" t="s">
        <v>49</v>
      </c>
      <c r="P187" s="143">
        <f t="shared" si="41"/>
        <v>0</v>
      </c>
      <c r="Q187" s="143">
        <v>0</v>
      </c>
      <c r="R187" s="143">
        <f t="shared" si="42"/>
        <v>0</v>
      </c>
      <c r="S187" s="143">
        <v>0</v>
      </c>
      <c r="T187" s="144">
        <f t="shared" si="43"/>
        <v>0</v>
      </c>
      <c r="AR187" s="145" t="s">
        <v>177</v>
      </c>
      <c r="AT187" s="145" t="s">
        <v>172</v>
      </c>
      <c r="AU187" s="145" t="s">
        <v>89</v>
      </c>
      <c r="AY187" s="19" t="s">
        <v>169</v>
      </c>
      <c r="BE187" s="146">
        <f t="shared" si="44"/>
        <v>0</v>
      </c>
      <c r="BF187" s="146">
        <f t="shared" si="45"/>
        <v>0</v>
      </c>
      <c r="BG187" s="146">
        <f t="shared" si="46"/>
        <v>0</v>
      </c>
      <c r="BH187" s="146">
        <f t="shared" si="47"/>
        <v>0</v>
      </c>
      <c r="BI187" s="146">
        <f t="shared" si="48"/>
        <v>0</v>
      </c>
      <c r="BJ187" s="19" t="s">
        <v>83</v>
      </c>
      <c r="BK187" s="146">
        <f t="shared" si="49"/>
        <v>0</v>
      </c>
      <c r="BL187" s="19" t="s">
        <v>177</v>
      </c>
      <c r="BM187" s="145" t="s">
        <v>3502</v>
      </c>
    </row>
    <row r="188" spans="2:65" s="1" customFormat="1" ht="24.25" customHeight="1">
      <c r="B188" s="35"/>
      <c r="C188" s="134" t="s">
        <v>548</v>
      </c>
      <c r="D188" s="134" t="s">
        <v>172</v>
      </c>
      <c r="E188" s="135" t="s">
        <v>3503</v>
      </c>
      <c r="F188" s="136" t="s">
        <v>4675</v>
      </c>
      <c r="G188" s="137" t="s">
        <v>434</v>
      </c>
      <c r="H188" s="138">
        <v>63.2</v>
      </c>
      <c r="I188" s="139"/>
      <c r="J188" s="140">
        <f t="shared" si="40"/>
        <v>0</v>
      </c>
      <c r="K188" s="136" t="s">
        <v>34</v>
      </c>
      <c r="L188" s="35"/>
      <c r="M188" s="141" t="s">
        <v>34</v>
      </c>
      <c r="N188" s="142" t="s">
        <v>49</v>
      </c>
      <c r="P188" s="143">
        <f t="shared" si="41"/>
        <v>0</v>
      </c>
      <c r="Q188" s="143">
        <v>0</v>
      </c>
      <c r="R188" s="143">
        <f t="shared" si="42"/>
        <v>0</v>
      </c>
      <c r="S188" s="143">
        <v>0</v>
      </c>
      <c r="T188" s="144">
        <f t="shared" si="43"/>
        <v>0</v>
      </c>
      <c r="AR188" s="145" t="s">
        <v>177</v>
      </c>
      <c r="AT188" s="145" t="s">
        <v>172</v>
      </c>
      <c r="AU188" s="145" t="s">
        <v>89</v>
      </c>
      <c r="AY188" s="19" t="s">
        <v>169</v>
      </c>
      <c r="BE188" s="146">
        <f t="shared" si="44"/>
        <v>0</v>
      </c>
      <c r="BF188" s="146">
        <f t="shared" si="45"/>
        <v>0</v>
      </c>
      <c r="BG188" s="146">
        <f t="shared" si="46"/>
        <v>0</v>
      </c>
      <c r="BH188" s="146">
        <f t="shared" si="47"/>
        <v>0</v>
      </c>
      <c r="BI188" s="146">
        <f t="shared" si="48"/>
        <v>0</v>
      </c>
      <c r="BJ188" s="19" t="s">
        <v>83</v>
      </c>
      <c r="BK188" s="146">
        <f t="shared" si="49"/>
        <v>0</v>
      </c>
      <c r="BL188" s="19" t="s">
        <v>177</v>
      </c>
      <c r="BM188" s="145" t="s">
        <v>3504</v>
      </c>
    </row>
    <row r="189" spans="2:65" s="1" customFormat="1" ht="24.25" customHeight="1">
      <c r="B189" s="35"/>
      <c r="C189" s="134" t="s">
        <v>553</v>
      </c>
      <c r="D189" s="134" t="s">
        <v>172</v>
      </c>
      <c r="E189" s="135" t="s">
        <v>3505</v>
      </c>
      <c r="F189" s="136" t="s">
        <v>3506</v>
      </c>
      <c r="G189" s="137" t="s">
        <v>434</v>
      </c>
      <c r="H189" s="138">
        <v>148.30000000000001</v>
      </c>
      <c r="I189" s="139"/>
      <c r="J189" s="140">
        <f t="shared" si="40"/>
        <v>0</v>
      </c>
      <c r="K189" s="136" t="s">
        <v>34</v>
      </c>
      <c r="L189" s="35"/>
      <c r="M189" s="141" t="s">
        <v>34</v>
      </c>
      <c r="N189" s="142" t="s">
        <v>49</v>
      </c>
      <c r="P189" s="143">
        <f t="shared" si="41"/>
        <v>0</v>
      </c>
      <c r="Q189" s="143">
        <v>0</v>
      </c>
      <c r="R189" s="143">
        <f t="shared" si="42"/>
        <v>0</v>
      </c>
      <c r="S189" s="143">
        <v>0</v>
      </c>
      <c r="T189" s="144">
        <f t="shared" si="43"/>
        <v>0</v>
      </c>
      <c r="AR189" s="145" t="s">
        <v>177</v>
      </c>
      <c r="AT189" s="145" t="s">
        <v>172</v>
      </c>
      <c r="AU189" s="145" t="s">
        <v>89</v>
      </c>
      <c r="AY189" s="19" t="s">
        <v>169</v>
      </c>
      <c r="BE189" s="146">
        <f t="shared" si="44"/>
        <v>0</v>
      </c>
      <c r="BF189" s="146">
        <f t="shared" si="45"/>
        <v>0</v>
      </c>
      <c r="BG189" s="146">
        <f t="shared" si="46"/>
        <v>0</v>
      </c>
      <c r="BH189" s="146">
        <f t="shared" si="47"/>
        <v>0</v>
      </c>
      <c r="BI189" s="146">
        <f t="shared" si="48"/>
        <v>0</v>
      </c>
      <c r="BJ189" s="19" t="s">
        <v>83</v>
      </c>
      <c r="BK189" s="146">
        <f t="shared" si="49"/>
        <v>0</v>
      </c>
      <c r="BL189" s="19" t="s">
        <v>177</v>
      </c>
      <c r="BM189" s="145" t="s">
        <v>3507</v>
      </c>
    </row>
    <row r="190" spans="2:65" s="1" customFormat="1" ht="24.25" customHeight="1">
      <c r="B190" s="35"/>
      <c r="C190" s="134" t="s">
        <v>559</v>
      </c>
      <c r="D190" s="134" t="s">
        <v>172</v>
      </c>
      <c r="E190" s="135" t="s">
        <v>3508</v>
      </c>
      <c r="F190" s="136" t="s">
        <v>3509</v>
      </c>
      <c r="G190" s="137" t="s">
        <v>434</v>
      </c>
      <c r="H190" s="138">
        <v>16.600000000000001</v>
      </c>
      <c r="I190" s="139"/>
      <c r="J190" s="140">
        <f t="shared" si="40"/>
        <v>0</v>
      </c>
      <c r="K190" s="136" t="s">
        <v>34</v>
      </c>
      <c r="L190" s="35"/>
      <c r="M190" s="141" t="s">
        <v>34</v>
      </c>
      <c r="N190" s="142" t="s">
        <v>49</v>
      </c>
      <c r="P190" s="143">
        <f t="shared" si="41"/>
        <v>0</v>
      </c>
      <c r="Q190" s="143">
        <v>0</v>
      </c>
      <c r="R190" s="143">
        <f t="shared" si="42"/>
        <v>0</v>
      </c>
      <c r="S190" s="143">
        <v>0</v>
      </c>
      <c r="T190" s="144">
        <f t="shared" si="43"/>
        <v>0</v>
      </c>
      <c r="AR190" s="145" t="s">
        <v>177</v>
      </c>
      <c r="AT190" s="145" t="s">
        <v>172</v>
      </c>
      <c r="AU190" s="145" t="s">
        <v>89</v>
      </c>
      <c r="AY190" s="19" t="s">
        <v>169</v>
      </c>
      <c r="BE190" s="146">
        <f t="shared" si="44"/>
        <v>0</v>
      </c>
      <c r="BF190" s="146">
        <f t="shared" si="45"/>
        <v>0</v>
      </c>
      <c r="BG190" s="146">
        <f t="shared" si="46"/>
        <v>0</v>
      </c>
      <c r="BH190" s="146">
        <f t="shared" si="47"/>
        <v>0</v>
      </c>
      <c r="BI190" s="146">
        <f t="shared" si="48"/>
        <v>0</v>
      </c>
      <c r="BJ190" s="19" t="s">
        <v>83</v>
      </c>
      <c r="BK190" s="146">
        <f t="shared" si="49"/>
        <v>0</v>
      </c>
      <c r="BL190" s="19" t="s">
        <v>177</v>
      </c>
      <c r="BM190" s="145" t="s">
        <v>3510</v>
      </c>
    </row>
    <row r="191" spans="2:65" s="1" customFormat="1" ht="24.25" customHeight="1">
      <c r="B191" s="35"/>
      <c r="C191" s="134" t="s">
        <v>568</v>
      </c>
      <c r="D191" s="134" t="s">
        <v>172</v>
      </c>
      <c r="E191" s="135" t="s">
        <v>3511</v>
      </c>
      <c r="F191" s="136" t="s">
        <v>3512</v>
      </c>
      <c r="G191" s="137" t="s">
        <v>434</v>
      </c>
      <c r="H191" s="138">
        <v>63.2</v>
      </c>
      <c r="I191" s="139"/>
      <c r="J191" s="140">
        <f t="shared" si="40"/>
        <v>0</v>
      </c>
      <c r="K191" s="136" t="s">
        <v>34</v>
      </c>
      <c r="L191" s="35"/>
      <c r="M191" s="141" t="s">
        <v>34</v>
      </c>
      <c r="N191" s="142" t="s">
        <v>49</v>
      </c>
      <c r="P191" s="143">
        <f t="shared" si="41"/>
        <v>0</v>
      </c>
      <c r="Q191" s="143">
        <v>0</v>
      </c>
      <c r="R191" s="143">
        <f t="shared" si="42"/>
        <v>0</v>
      </c>
      <c r="S191" s="143">
        <v>0</v>
      </c>
      <c r="T191" s="144">
        <f t="shared" si="43"/>
        <v>0</v>
      </c>
      <c r="AR191" s="145" t="s">
        <v>177</v>
      </c>
      <c r="AT191" s="145" t="s">
        <v>172</v>
      </c>
      <c r="AU191" s="145" t="s">
        <v>89</v>
      </c>
      <c r="AY191" s="19" t="s">
        <v>169</v>
      </c>
      <c r="BE191" s="146">
        <f t="shared" si="44"/>
        <v>0</v>
      </c>
      <c r="BF191" s="146">
        <f t="shared" si="45"/>
        <v>0</v>
      </c>
      <c r="BG191" s="146">
        <f t="shared" si="46"/>
        <v>0</v>
      </c>
      <c r="BH191" s="146">
        <f t="shared" si="47"/>
        <v>0</v>
      </c>
      <c r="BI191" s="146">
        <f t="shared" si="48"/>
        <v>0</v>
      </c>
      <c r="BJ191" s="19" t="s">
        <v>83</v>
      </c>
      <c r="BK191" s="146">
        <f t="shared" si="49"/>
        <v>0</v>
      </c>
      <c r="BL191" s="19" t="s">
        <v>177</v>
      </c>
      <c r="BM191" s="145" t="s">
        <v>3513</v>
      </c>
    </row>
    <row r="192" spans="2:65" s="1" customFormat="1" ht="16.5" customHeight="1">
      <c r="B192" s="35"/>
      <c r="C192" s="134" t="s">
        <v>570</v>
      </c>
      <c r="D192" s="134" t="s">
        <v>172</v>
      </c>
      <c r="E192" s="135" t="s">
        <v>3514</v>
      </c>
      <c r="F192" s="136" t="s">
        <v>3515</v>
      </c>
      <c r="G192" s="137" t="s">
        <v>422</v>
      </c>
      <c r="H192" s="138">
        <v>5</v>
      </c>
      <c r="I192" s="139"/>
      <c r="J192" s="140">
        <f t="shared" si="40"/>
        <v>0</v>
      </c>
      <c r="K192" s="136" t="s">
        <v>34</v>
      </c>
      <c r="L192" s="35"/>
      <c r="M192" s="141" t="s">
        <v>34</v>
      </c>
      <c r="N192" s="142" t="s">
        <v>49</v>
      </c>
      <c r="P192" s="143">
        <f t="shared" si="41"/>
        <v>0</v>
      </c>
      <c r="Q192" s="143">
        <v>0</v>
      </c>
      <c r="R192" s="143">
        <f t="shared" si="42"/>
        <v>0</v>
      </c>
      <c r="S192" s="143">
        <v>0</v>
      </c>
      <c r="T192" s="144">
        <f t="shared" si="43"/>
        <v>0</v>
      </c>
      <c r="AR192" s="145" t="s">
        <v>177</v>
      </c>
      <c r="AT192" s="145" t="s">
        <v>172</v>
      </c>
      <c r="AU192" s="145" t="s">
        <v>89</v>
      </c>
      <c r="AY192" s="19" t="s">
        <v>169</v>
      </c>
      <c r="BE192" s="146">
        <f t="shared" si="44"/>
        <v>0</v>
      </c>
      <c r="BF192" s="146">
        <f t="shared" si="45"/>
        <v>0</v>
      </c>
      <c r="BG192" s="146">
        <f t="shared" si="46"/>
        <v>0</v>
      </c>
      <c r="BH192" s="146">
        <f t="shared" si="47"/>
        <v>0</v>
      </c>
      <c r="BI192" s="146">
        <f t="shared" si="48"/>
        <v>0</v>
      </c>
      <c r="BJ192" s="19" t="s">
        <v>83</v>
      </c>
      <c r="BK192" s="146">
        <f t="shared" si="49"/>
        <v>0</v>
      </c>
      <c r="BL192" s="19" t="s">
        <v>177</v>
      </c>
      <c r="BM192" s="145" t="s">
        <v>3516</v>
      </c>
    </row>
    <row r="193" spans="2:65" s="1" customFormat="1" ht="16.5" customHeight="1">
      <c r="B193" s="35"/>
      <c r="C193" s="134" t="s">
        <v>578</v>
      </c>
      <c r="D193" s="134" t="s">
        <v>172</v>
      </c>
      <c r="E193" s="135" t="s">
        <v>3517</v>
      </c>
      <c r="F193" s="136" t="s">
        <v>3518</v>
      </c>
      <c r="G193" s="137" t="s">
        <v>422</v>
      </c>
      <c r="H193" s="138">
        <v>50</v>
      </c>
      <c r="I193" s="139"/>
      <c r="J193" s="140">
        <f t="shared" si="40"/>
        <v>0</v>
      </c>
      <c r="K193" s="136" t="s">
        <v>34</v>
      </c>
      <c r="L193" s="35"/>
      <c r="M193" s="141" t="s">
        <v>34</v>
      </c>
      <c r="N193" s="142" t="s">
        <v>49</v>
      </c>
      <c r="P193" s="143">
        <f t="shared" si="41"/>
        <v>0</v>
      </c>
      <c r="Q193" s="143">
        <v>0</v>
      </c>
      <c r="R193" s="143">
        <f t="shared" si="42"/>
        <v>0</v>
      </c>
      <c r="S193" s="143">
        <v>0</v>
      </c>
      <c r="T193" s="144">
        <f t="shared" si="43"/>
        <v>0</v>
      </c>
      <c r="AR193" s="145" t="s">
        <v>177</v>
      </c>
      <c r="AT193" s="145" t="s">
        <v>172</v>
      </c>
      <c r="AU193" s="145" t="s">
        <v>89</v>
      </c>
      <c r="AY193" s="19" t="s">
        <v>169</v>
      </c>
      <c r="BE193" s="146">
        <f t="shared" si="44"/>
        <v>0</v>
      </c>
      <c r="BF193" s="146">
        <f t="shared" si="45"/>
        <v>0</v>
      </c>
      <c r="BG193" s="146">
        <f t="shared" si="46"/>
        <v>0</v>
      </c>
      <c r="BH193" s="146">
        <f t="shared" si="47"/>
        <v>0</v>
      </c>
      <c r="BI193" s="146">
        <f t="shared" si="48"/>
        <v>0</v>
      </c>
      <c r="BJ193" s="19" t="s">
        <v>83</v>
      </c>
      <c r="BK193" s="146">
        <f t="shared" si="49"/>
        <v>0</v>
      </c>
      <c r="BL193" s="19" t="s">
        <v>177</v>
      </c>
      <c r="BM193" s="145" t="s">
        <v>3519</v>
      </c>
    </row>
    <row r="194" spans="2:65" s="1" customFormat="1" ht="24.25" customHeight="1">
      <c r="B194" s="35"/>
      <c r="C194" s="134" t="s">
        <v>585</v>
      </c>
      <c r="D194" s="134" t="s">
        <v>172</v>
      </c>
      <c r="E194" s="135" t="s">
        <v>3520</v>
      </c>
      <c r="F194" s="136" t="s">
        <v>4676</v>
      </c>
      <c r="G194" s="137" t="s">
        <v>422</v>
      </c>
      <c r="H194" s="138">
        <v>1</v>
      </c>
      <c r="I194" s="139"/>
      <c r="J194" s="140">
        <f t="shared" si="40"/>
        <v>0</v>
      </c>
      <c r="K194" s="136" t="s">
        <v>34</v>
      </c>
      <c r="L194" s="35"/>
      <c r="M194" s="141" t="s">
        <v>34</v>
      </c>
      <c r="N194" s="142" t="s">
        <v>49</v>
      </c>
      <c r="P194" s="143">
        <f t="shared" si="41"/>
        <v>0</v>
      </c>
      <c r="Q194" s="143">
        <v>0</v>
      </c>
      <c r="R194" s="143">
        <f t="shared" si="42"/>
        <v>0</v>
      </c>
      <c r="S194" s="143">
        <v>0</v>
      </c>
      <c r="T194" s="144">
        <f t="shared" si="43"/>
        <v>0</v>
      </c>
      <c r="AR194" s="145" t="s">
        <v>177</v>
      </c>
      <c r="AT194" s="145" t="s">
        <v>172</v>
      </c>
      <c r="AU194" s="145" t="s">
        <v>89</v>
      </c>
      <c r="AY194" s="19" t="s">
        <v>169</v>
      </c>
      <c r="BE194" s="146">
        <f t="shared" si="44"/>
        <v>0</v>
      </c>
      <c r="BF194" s="146">
        <f t="shared" si="45"/>
        <v>0</v>
      </c>
      <c r="BG194" s="146">
        <f t="shared" si="46"/>
        <v>0</v>
      </c>
      <c r="BH194" s="146">
        <f t="shared" si="47"/>
        <v>0</v>
      </c>
      <c r="BI194" s="146">
        <f t="shared" si="48"/>
        <v>0</v>
      </c>
      <c r="BJ194" s="19" t="s">
        <v>83</v>
      </c>
      <c r="BK194" s="146">
        <f t="shared" si="49"/>
        <v>0</v>
      </c>
      <c r="BL194" s="19" t="s">
        <v>177</v>
      </c>
      <c r="BM194" s="145" t="s">
        <v>3521</v>
      </c>
    </row>
    <row r="195" spans="2:65" s="1" customFormat="1" ht="24.25" customHeight="1">
      <c r="B195" s="35"/>
      <c r="C195" s="134" t="s">
        <v>590</v>
      </c>
      <c r="D195" s="134" t="s">
        <v>172</v>
      </c>
      <c r="E195" s="135" t="s">
        <v>3522</v>
      </c>
      <c r="F195" s="136" t="s">
        <v>4677</v>
      </c>
      <c r="G195" s="137" t="s">
        <v>422</v>
      </c>
      <c r="H195" s="138">
        <v>3</v>
      </c>
      <c r="I195" s="139"/>
      <c r="J195" s="140">
        <f t="shared" si="40"/>
        <v>0</v>
      </c>
      <c r="K195" s="136" t="s">
        <v>34</v>
      </c>
      <c r="L195" s="35"/>
      <c r="M195" s="141" t="s">
        <v>34</v>
      </c>
      <c r="N195" s="142" t="s">
        <v>49</v>
      </c>
      <c r="P195" s="143">
        <f t="shared" si="41"/>
        <v>0</v>
      </c>
      <c r="Q195" s="143">
        <v>0</v>
      </c>
      <c r="R195" s="143">
        <f t="shared" si="42"/>
        <v>0</v>
      </c>
      <c r="S195" s="143">
        <v>0</v>
      </c>
      <c r="T195" s="144">
        <f t="shared" si="43"/>
        <v>0</v>
      </c>
      <c r="AR195" s="145" t="s">
        <v>177</v>
      </c>
      <c r="AT195" s="145" t="s">
        <v>172</v>
      </c>
      <c r="AU195" s="145" t="s">
        <v>89</v>
      </c>
      <c r="AY195" s="19" t="s">
        <v>169</v>
      </c>
      <c r="BE195" s="146">
        <f t="shared" si="44"/>
        <v>0</v>
      </c>
      <c r="BF195" s="146">
        <f t="shared" si="45"/>
        <v>0</v>
      </c>
      <c r="BG195" s="146">
        <f t="shared" si="46"/>
        <v>0</v>
      </c>
      <c r="BH195" s="146">
        <f t="shared" si="47"/>
        <v>0</v>
      </c>
      <c r="BI195" s="146">
        <f t="shared" si="48"/>
        <v>0</v>
      </c>
      <c r="BJ195" s="19" t="s">
        <v>83</v>
      </c>
      <c r="BK195" s="146">
        <f t="shared" si="49"/>
        <v>0</v>
      </c>
      <c r="BL195" s="19" t="s">
        <v>177</v>
      </c>
      <c r="BM195" s="145" t="s">
        <v>3523</v>
      </c>
    </row>
    <row r="196" spans="2:65" s="1" customFormat="1" ht="24.25" customHeight="1">
      <c r="B196" s="35"/>
      <c r="C196" s="134" t="s">
        <v>603</v>
      </c>
      <c r="D196" s="134" t="s">
        <v>172</v>
      </c>
      <c r="E196" s="135" t="s">
        <v>3524</v>
      </c>
      <c r="F196" s="136" t="s">
        <v>4678</v>
      </c>
      <c r="G196" s="137" t="s">
        <v>422</v>
      </c>
      <c r="H196" s="138">
        <v>3</v>
      </c>
      <c r="I196" s="139"/>
      <c r="J196" s="140">
        <f t="shared" si="40"/>
        <v>0</v>
      </c>
      <c r="K196" s="136" t="s">
        <v>34</v>
      </c>
      <c r="L196" s="35"/>
      <c r="M196" s="141" t="s">
        <v>34</v>
      </c>
      <c r="N196" s="142" t="s">
        <v>49</v>
      </c>
      <c r="P196" s="143">
        <f t="shared" si="41"/>
        <v>0</v>
      </c>
      <c r="Q196" s="143">
        <v>0</v>
      </c>
      <c r="R196" s="143">
        <f t="shared" si="42"/>
        <v>0</v>
      </c>
      <c r="S196" s="143">
        <v>0</v>
      </c>
      <c r="T196" s="144">
        <f t="shared" si="43"/>
        <v>0</v>
      </c>
      <c r="AR196" s="145" t="s">
        <v>177</v>
      </c>
      <c r="AT196" s="145" t="s">
        <v>172</v>
      </c>
      <c r="AU196" s="145" t="s">
        <v>89</v>
      </c>
      <c r="AY196" s="19" t="s">
        <v>169</v>
      </c>
      <c r="BE196" s="146">
        <f t="shared" si="44"/>
        <v>0</v>
      </c>
      <c r="BF196" s="146">
        <f t="shared" si="45"/>
        <v>0</v>
      </c>
      <c r="BG196" s="146">
        <f t="shared" si="46"/>
        <v>0</v>
      </c>
      <c r="BH196" s="146">
        <f t="shared" si="47"/>
        <v>0</v>
      </c>
      <c r="BI196" s="146">
        <f t="shared" si="48"/>
        <v>0</v>
      </c>
      <c r="BJ196" s="19" t="s">
        <v>83</v>
      </c>
      <c r="BK196" s="146">
        <f t="shared" si="49"/>
        <v>0</v>
      </c>
      <c r="BL196" s="19" t="s">
        <v>177</v>
      </c>
      <c r="BM196" s="145" t="s">
        <v>3525</v>
      </c>
    </row>
    <row r="197" spans="2:65" s="1" customFormat="1" ht="24.25" customHeight="1">
      <c r="B197" s="35"/>
      <c r="C197" s="134" t="s">
        <v>609</v>
      </c>
      <c r="D197" s="134" t="s">
        <v>172</v>
      </c>
      <c r="E197" s="135" t="s">
        <v>3526</v>
      </c>
      <c r="F197" s="136" t="s">
        <v>4679</v>
      </c>
      <c r="G197" s="137" t="s">
        <v>422</v>
      </c>
      <c r="H197" s="138">
        <v>1</v>
      </c>
      <c r="I197" s="139"/>
      <c r="J197" s="140">
        <f t="shared" si="40"/>
        <v>0</v>
      </c>
      <c r="K197" s="136" t="s">
        <v>34</v>
      </c>
      <c r="L197" s="35"/>
      <c r="M197" s="141" t="s">
        <v>34</v>
      </c>
      <c r="N197" s="142" t="s">
        <v>49</v>
      </c>
      <c r="P197" s="143">
        <f t="shared" si="41"/>
        <v>0</v>
      </c>
      <c r="Q197" s="143">
        <v>0</v>
      </c>
      <c r="R197" s="143">
        <f t="shared" si="42"/>
        <v>0</v>
      </c>
      <c r="S197" s="143">
        <v>0</v>
      </c>
      <c r="T197" s="144">
        <f t="shared" si="43"/>
        <v>0</v>
      </c>
      <c r="AR197" s="145" t="s">
        <v>177</v>
      </c>
      <c r="AT197" s="145" t="s">
        <v>172</v>
      </c>
      <c r="AU197" s="145" t="s">
        <v>89</v>
      </c>
      <c r="AY197" s="19" t="s">
        <v>169</v>
      </c>
      <c r="BE197" s="146">
        <f t="shared" si="44"/>
        <v>0</v>
      </c>
      <c r="BF197" s="146">
        <f t="shared" si="45"/>
        <v>0</v>
      </c>
      <c r="BG197" s="146">
        <f t="shared" si="46"/>
        <v>0</v>
      </c>
      <c r="BH197" s="146">
        <f t="shared" si="47"/>
        <v>0</v>
      </c>
      <c r="BI197" s="146">
        <f t="shared" si="48"/>
        <v>0</v>
      </c>
      <c r="BJ197" s="19" t="s">
        <v>83</v>
      </c>
      <c r="BK197" s="146">
        <f t="shared" si="49"/>
        <v>0</v>
      </c>
      <c r="BL197" s="19" t="s">
        <v>177</v>
      </c>
      <c r="BM197" s="145" t="s">
        <v>3527</v>
      </c>
    </row>
    <row r="198" spans="2:65" s="1" customFormat="1" ht="24.25" customHeight="1">
      <c r="B198" s="35"/>
      <c r="C198" s="134" t="s">
        <v>617</v>
      </c>
      <c r="D198" s="134" t="s">
        <v>172</v>
      </c>
      <c r="E198" s="135" t="s">
        <v>3528</v>
      </c>
      <c r="F198" s="136" t="s">
        <v>4680</v>
      </c>
      <c r="G198" s="137" t="s">
        <v>422</v>
      </c>
      <c r="H198" s="138">
        <v>1</v>
      </c>
      <c r="I198" s="139"/>
      <c r="J198" s="140">
        <f t="shared" si="40"/>
        <v>0</v>
      </c>
      <c r="K198" s="136" t="s">
        <v>34</v>
      </c>
      <c r="L198" s="35"/>
      <c r="M198" s="141" t="s">
        <v>34</v>
      </c>
      <c r="N198" s="142" t="s">
        <v>49</v>
      </c>
      <c r="P198" s="143">
        <f t="shared" si="41"/>
        <v>0</v>
      </c>
      <c r="Q198" s="143">
        <v>0</v>
      </c>
      <c r="R198" s="143">
        <f t="shared" si="42"/>
        <v>0</v>
      </c>
      <c r="S198" s="143">
        <v>0</v>
      </c>
      <c r="T198" s="144">
        <f t="shared" si="43"/>
        <v>0</v>
      </c>
      <c r="AR198" s="145" t="s">
        <v>177</v>
      </c>
      <c r="AT198" s="145" t="s">
        <v>172</v>
      </c>
      <c r="AU198" s="145" t="s">
        <v>89</v>
      </c>
      <c r="AY198" s="19" t="s">
        <v>169</v>
      </c>
      <c r="BE198" s="146">
        <f t="shared" si="44"/>
        <v>0</v>
      </c>
      <c r="BF198" s="146">
        <f t="shared" si="45"/>
        <v>0</v>
      </c>
      <c r="BG198" s="146">
        <f t="shared" si="46"/>
        <v>0</v>
      </c>
      <c r="BH198" s="146">
        <f t="shared" si="47"/>
        <v>0</v>
      </c>
      <c r="BI198" s="146">
        <f t="shared" si="48"/>
        <v>0</v>
      </c>
      <c r="BJ198" s="19" t="s">
        <v>83</v>
      </c>
      <c r="BK198" s="146">
        <f t="shared" si="49"/>
        <v>0</v>
      </c>
      <c r="BL198" s="19" t="s">
        <v>177</v>
      </c>
      <c r="BM198" s="145" t="s">
        <v>3529</v>
      </c>
    </row>
    <row r="199" spans="2:65" s="1" customFormat="1" ht="24.25" customHeight="1">
      <c r="B199" s="35"/>
      <c r="C199" s="134" t="s">
        <v>627</v>
      </c>
      <c r="D199" s="134" t="s">
        <v>172</v>
      </c>
      <c r="E199" s="135" t="s">
        <v>3530</v>
      </c>
      <c r="F199" s="136" t="s">
        <v>4681</v>
      </c>
      <c r="G199" s="137" t="s">
        <v>422</v>
      </c>
      <c r="H199" s="138">
        <v>1</v>
      </c>
      <c r="I199" s="139"/>
      <c r="J199" s="140">
        <f t="shared" si="40"/>
        <v>0</v>
      </c>
      <c r="K199" s="136" t="s">
        <v>34</v>
      </c>
      <c r="L199" s="35"/>
      <c r="M199" s="141" t="s">
        <v>34</v>
      </c>
      <c r="N199" s="142" t="s">
        <v>49</v>
      </c>
      <c r="P199" s="143">
        <f t="shared" si="41"/>
        <v>0</v>
      </c>
      <c r="Q199" s="143">
        <v>0</v>
      </c>
      <c r="R199" s="143">
        <f t="shared" si="42"/>
        <v>0</v>
      </c>
      <c r="S199" s="143">
        <v>0</v>
      </c>
      <c r="T199" s="144">
        <f t="shared" si="43"/>
        <v>0</v>
      </c>
      <c r="AR199" s="145" t="s">
        <v>177</v>
      </c>
      <c r="AT199" s="145" t="s">
        <v>172</v>
      </c>
      <c r="AU199" s="145" t="s">
        <v>89</v>
      </c>
      <c r="AY199" s="19" t="s">
        <v>169</v>
      </c>
      <c r="BE199" s="146">
        <f t="shared" si="44"/>
        <v>0</v>
      </c>
      <c r="BF199" s="146">
        <f t="shared" si="45"/>
        <v>0</v>
      </c>
      <c r="BG199" s="146">
        <f t="shared" si="46"/>
        <v>0</v>
      </c>
      <c r="BH199" s="146">
        <f t="shared" si="47"/>
        <v>0</v>
      </c>
      <c r="BI199" s="146">
        <f t="shared" si="48"/>
        <v>0</v>
      </c>
      <c r="BJ199" s="19" t="s">
        <v>83</v>
      </c>
      <c r="BK199" s="146">
        <f t="shared" si="49"/>
        <v>0</v>
      </c>
      <c r="BL199" s="19" t="s">
        <v>177</v>
      </c>
      <c r="BM199" s="145" t="s">
        <v>3531</v>
      </c>
    </row>
    <row r="200" spans="2:65" s="1" customFormat="1" ht="33" customHeight="1">
      <c r="B200" s="35"/>
      <c r="C200" s="134" t="s">
        <v>634</v>
      </c>
      <c r="D200" s="134" t="s">
        <v>172</v>
      </c>
      <c r="E200" s="135" t="s">
        <v>3532</v>
      </c>
      <c r="F200" s="136" t="s">
        <v>4682</v>
      </c>
      <c r="G200" s="137" t="s">
        <v>428</v>
      </c>
      <c r="H200" s="138">
        <v>2</v>
      </c>
      <c r="I200" s="139"/>
      <c r="J200" s="140">
        <f t="shared" si="40"/>
        <v>0</v>
      </c>
      <c r="K200" s="136" t="s">
        <v>34</v>
      </c>
      <c r="L200" s="35"/>
      <c r="M200" s="141" t="s">
        <v>34</v>
      </c>
      <c r="N200" s="142" t="s">
        <v>49</v>
      </c>
      <c r="P200" s="143">
        <f t="shared" si="41"/>
        <v>0</v>
      </c>
      <c r="Q200" s="143">
        <v>0</v>
      </c>
      <c r="R200" s="143">
        <f t="shared" si="42"/>
        <v>0</v>
      </c>
      <c r="S200" s="143">
        <v>0</v>
      </c>
      <c r="T200" s="144">
        <f t="shared" si="43"/>
        <v>0</v>
      </c>
      <c r="AR200" s="145" t="s">
        <v>177</v>
      </c>
      <c r="AT200" s="145" t="s">
        <v>172</v>
      </c>
      <c r="AU200" s="145" t="s">
        <v>89</v>
      </c>
      <c r="AY200" s="19" t="s">
        <v>169</v>
      </c>
      <c r="BE200" s="146">
        <f t="shared" si="44"/>
        <v>0</v>
      </c>
      <c r="BF200" s="146">
        <f t="shared" si="45"/>
        <v>0</v>
      </c>
      <c r="BG200" s="146">
        <f t="shared" si="46"/>
        <v>0</v>
      </c>
      <c r="BH200" s="146">
        <f t="shared" si="47"/>
        <v>0</v>
      </c>
      <c r="BI200" s="146">
        <f t="shared" si="48"/>
        <v>0</v>
      </c>
      <c r="BJ200" s="19" t="s">
        <v>83</v>
      </c>
      <c r="BK200" s="146">
        <f t="shared" si="49"/>
        <v>0</v>
      </c>
      <c r="BL200" s="19" t="s">
        <v>177</v>
      </c>
      <c r="BM200" s="145" t="s">
        <v>3533</v>
      </c>
    </row>
    <row r="201" spans="2:65" s="1" customFormat="1" ht="33" customHeight="1">
      <c r="B201" s="35"/>
      <c r="C201" s="134" t="s">
        <v>639</v>
      </c>
      <c r="D201" s="134" t="s">
        <v>172</v>
      </c>
      <c r="E201" s="135" t="s">
        <v>3534</v>
      </c>
      <c r="F201" s="136" t="s">
        <v>4683</v>
      </c>
      <c r="G201" s="137" t="s">
        <v>428</v>
      </c>
      <c r="H201" s="138">
        <v>1</v>
      </c>
      <c r="I201" s="139"/>
      <c r="J201" s="140">
        <f t="shared" si="40"/>
        <v>0</v>
      </c>
      <c r="K201" s="136" t="s">
        <v>34</v>
      </c>
      <c r="L201" s="35"/>
      <c r="M201" s="141" t="s">
        <v>34</v>
      </c>
      <c r="N201" s="142" t="s">
        <v>49</v>
      </c>
      <c r="P201" s="143">
        <f t="shared" si="41"/>
        <v>0</v>
      </c>
      <c r="Q201" s="143">
        <v>0</v>
      </c>
      <c r="R201" s="143">
        <f t="shared" si="42"/>
        <v>0</v>
      </c>
      <c r="S201" s="143">
        <v>0</v>
      </c>
      <c r="T201" s="144">
        <f t="shared" si="43"/>
        <v>0</v>
      </c>
      <c r="AR201" s="145" t="s">
        <v>177</v>
      </c>
      <c r="AT201" s="145" t="s">
        <v>172</v>
      </c>
      <c r="AU201" s="145" t="s">
        <v>89</v>
      </c>
      <c r="AY201" s="19" t="s">
        <v>169</v>
      </c>
      <c r="BE201" s="146">
        <f t="shared" si="44"/>
        <v>0</v>
      </c>
      <c r="BF201" s="146">
        <f t="shared" si="45"/>
        <v>0</v>
      </c>
      <c r="BG201" s="146">
        <f t="shared" si="46"/>
        <v>0</v>
      </c>
      <c r="BH201" s="146">
        <f t="shared" si="47"/>
        <v>0</v>
      </c>
      <c r="BI201" s="146">
        <f t="shared" si="48"/>
        <v>0</v>
      </c>
      <c r="BJ201" s="19" t="s">
        <v>83</v>
      </c>
      <c r="BK201" s="146">
        <f t="shared" si="49"/>
        <v>0</v>
      </c>
      <c r="BL201" s="19" t="s">
        <v>177</v>
      </c>
      <c r="BM201" s="145" t="s">
        <v>3535</v>
      </c>
    </row>
    <row r="202" spans="2:65" s="1" customFormat="1" ht="21.75" customHeight="1">
      <c r="B202" s="35"/>
      <c r="C202" s="134" t="s">
        <v>645</v>
      </c>
      <c r="D202" s="134" t="s">
        <v>172</v>
      </c>
      <c r="E202" s="135" t="s">
        <v>3536</v>
      </c>
      <c r="F202" s="136" t="s">
        <v>3537</v>
      </c>
      <c r="G202" s="137" t="s">
        <v>434</v>
      </c>
      <c r="H202" s="138">
        <v>229.1</v>
      </c>
      <c r="I202" s="139"/>
      <c r="J202" s="140">
        <f t="shared" si="40"/>
        <v>0</v>
      </c>
      <c r="K202" s="136" t="s">
        <v>34</v>
      </c>
      <c r="L202" s="35"/>
      <c r="M202" s="141" t="s">
        <v>34</v>
      </c>
      <c r="N202" s="142" t="s">
        <v>49</v>
      </c>
      <c r="P202" s="143">
        <f t="shared" si="41"/>
        <v>0</v>
      </c>
      <c r="Q202" s="143">
        <v>0</v>
      </c>
      <c r="R202" s="143">
        <f t="shared" si="42"/>
        <v>0</v>
      </c>
      <c r="S202" s="143">
        <v>0</v>
      </c>
      <c r="T202" s="144">
        <f t="shared" si="43"/>
        <v>0</v>
      </c>
      <c r="AR202" s="145" t="s">
        <v>177</v>
      </c>
      <c r="AT202" s="145" t="s">
        <v>172</v>
      </c>
      <c r="AU202" s="145" t="s">
        <v>89</v>
      </c>
      <c r="AY202" s="19" t="s">
        <v>169</v>
      </c>
      <c r="BE202" s="146">
        <f t="shared" si="44"/>
        <v>0</v>
      </c>
      <c r="BF202" s="146">
        <f t="shared" si="45"/>
        <v>0</v>
      </c>
      <c r="BG202" s="146">
        <f t="shared" si="46"/>
        <v>0</v>
      </c>
      <c r="BH202" s="146">
        <f t="shared" si="47"/>
        <v>0</v>
      </c>
      <c r="BI202" s="146">
        <f t="shared" si="48"/>
        <v>0</v>
      </c>
      <c r="BJ202" s="19" t="s">
        <v>83</v>
      </c>
      <c r="BK202" s="146">
        <f t="shared" si="49"/>
        <v>0</v>
      </c>
      <c r="BL202" s="19" t="s">
        <v>177</v>
      </c>
      <c r="BM202" s="145" t="s">
        <v>3538</v>
      </c>
    </row>
    <row r="203" spans="2:65" s="1" customFormat="1" ht="21.75" customHeight="1">
      <c r="B203" s="35"/>
      <c r="C203" s="134" t="s">
        <v>653</v>
      </c>
      <c r="D203" s="134" t="s">
        <v>172</v>
      </c>
      <c r="E203" s="135" t="s">
        <v>3539</v>
      </c>
      <c r="F203" s="136" t="s">
        <v>3540</v>
      </c>
      <c r="G203" s="137" t="s">
        <v>434</v>
      </c>
      <c r="H203" s="138">
        <v>229.1</v>
      </c>
      <c r="I203" s="139"/>
      <c r="J203" s="140">
        <f t="shared" si="40"/>
        <v>0</v>
      </c>
      <c r="K203" s="136" t="s">
        <v>34</v>
      </c>
      <c r="L203" s="35"/>
      <c r="M203" s="141" t="s">
        <v>34</v>
      </c>
      <c r="N203" s="142" t="s">
        <v>49</v>
      </c>
      <c r="P203" s="143">
        <f t="shared" si="41"/>
        <v>0</v>
      </c>
      <c r="Q203" s="143">
        <v>0</v>
      </c>
      <c r="R203" s="143">
        <f t="shared" si="42"/>
        <v>0</v>
      </c>
      <c r="S203" s="143">
        <v>0</v>
      </c>
      <c r="T203" s="144">
        <f t="shared" si="43"/>
        <v>0</v>
      </c>
      <c r="AR203" s="145" t="s">
        <v>177</v>
      </c>
      <c r="AT203" s="145" t="s">
        <v>172</v>
      </c>
      <c r="AU203" s="145" t="s">
        <v>89</v>
      </c>
      <c r="AY203" s="19" t="s">
        <v>169</v>
      </c>
      <c r="BE203" s="146">
        <f t="shared" si="44"/>
        <v>0</v>
      </c>
      <c r="BF203" s="146">
        <f t="shared" si="45"/>
        <v>0</v>
      </c>
      <c r="BG203" s="146">
        <f t="shared" si="46"/>
        <v>0</v>
      </c>
      <c r="BH203" s="146">
        <f t="shared" si="47"/>
        <v>0</v>
      </c>
      <c r="BI203" s="146">
        <f t="shared" si="48"/>
        <v>0</v>
      </c>
      <c r="BJ203" s="19" t="s">
        <v>83</v>
      </c>
      <c r="BK203" s="146">
        <f t="shared" si="49"/>
        <v>0</v>
      </c>
      <c r="BL203" s="19" t="s">
        <v>177</v>
      </c>
      <c r="BM203" s="145" t="s">
        <v>3541</v>
      </c>
    </row>
    <row r="204" spans="2:65" s="1" customFormat="1" ht="16.5" customHeight="1">
      <c r="B204" s="35"/>
      <c r="C204" s="134" t="s">
        <v>658</v>
      </c>
      <c r="D204" s="134" t="s">
        <v>172</v>
      </c>
      <c r="E204" s="135" t="s">
        <v>3542</v>
      </c>
      <c r="F204" s="136" t="s">
        <v>3543</v>
      </c>
      <c r="G204" s="137" t="s">
        <v>428</v>
      </c>
      <c r="H204" s="138">
        <v>1</v>
      </c>
      <c r="I204" s="139"/>
      <c r="J204" s="140">
        <f t="shared" si="40"/>
        <v>0</v>
      </c>
      <c r="K204" s="136" t="s">
        <v>34</v>
      </c>
      <c r="L204" s="35"/>
      <c r="M204" s="141" t="s">
        <v>34</v>
      </c>
      <c r="N204" s="142" t="s">
        <v>49</v>
      </c>
      <c r="P204" s="143">
        <f t="shared" si="41"/>
        <v>0</v>
      </c>
      <c r="Q204" s="143">
        <v>0</v>
      </c>
      <c r="R204" s="143">
        <f t="shared" si="42"/>
        <v>0</v>
      </c>
      <c r="S204" s="143">
        <v>0</v>
      </c>
      <c r="T204" s="144">
        <f t="shared" si="43"/>
        <v>0</v>
      </c>
      <c r="AR204" s="145" t="s">
        <v>177</v>
      </c>
      <c r="AT204" s="145" t="s">
        <v>172</v>
      </c>
      <c r="AU204" s="145" t="s">
        <v>89</v>
      </c>
      <c r="AY204" s="19" t="s">
        <v>169</v>
      </c>
      <c r="BE204" s="146">
        <f t="shared" si="44"/>
        <v>0</v>
      </c>
      <c r="BF204" s="146">
        <f t="shared" si="45"/>
        <v>0</v>
      </c>
      <c r="BG204" s="146">
        <f t="shared" si="46"/>
        <v>0</v>
      </c>
      <c r="BH204" s="146">
        <f t="shared" si="47"/>
        <v>0</v>
      </c>
      <c r="BI204" s="146">
        <f t="shared" si="48"/>
        <v>0</v>
      </c>
      <c r="BJ204" s="19" t="s">
        <v>83</v>
      </c>
      <c r="BK204" s="146">
        <f t="shared" si="49"/>
        <v>0</v>
      </c>
      <c r="BL204" s="19" t="s">
        <v>177</v>
      </c>
      <c r="BM204" s="145" t="s">
        <v>3544</v>
      </c>
    </row>
    <row r="205" spans="2:65" s="1" customFormat="1" ht="21.75" customHeight="1">
      <c r="B205" s="35"/>
      <c r="C205" s="134" t="s">
        <v>663</v>
      </c>
      <c r="D205" s="134" t="s">
        <v>172</v>
      </c>
      <c r="E205" s="135" t="s">
        <v>3545</v>
      </c>
      <c r="F205" s="136" t="s">
        <v>3546</v>
      </c>
      <c r="G205" s="137" t="s">
        <v>253</v>
      </c>
      <c r="H205" s="138">
        <v>0.35799999999999998</v>
      </c>
      <c r="I205" s="139"/>
      <c r="J205" s="140">
        <f t="shared" si="40"/>
        <v>0</v>
      </c>
      <c r="K205" s="136" t="s">
        <v>34</v>
      </c>
      <c r="L205" s="35"/>
      <c r="M205" s="141" t="s">
        <v>34</v>
      </c>
      <c r="N205" s="142" t="s">
        <v>49</v>
      </c>
      <c r="P205" s="143">
        <f t="shared" si="41"/>
        <v>0</v>
      </c>
      <c r="Q205" s="143">
        <v>0</v>
      </c>
      <c r="R205" s="143">
        <f t="shared" si="42"/>
        <v>0</v>
      </c>
      <c r="S205" s="143">
        <v>0</v>
      </c>
      <c r="T205" s="144">
        <f t="shared" si="43"/>
        <v>0</v>
      </c>
      <c r="AR205" s="145" t="s">
        <v>177</v>
      </c>
      <c r="AT205" s="145" t="s">
        <v>172</v>
      </c>
      <c r="AU205" s="145" t="s">
        <v>89</v>
      </c>
      <c r="AY205" s="19" t="s">
        <v>169</v>
      </c>
      <c r="BE205" s="146">
        <f t="shared" si="44"/>
        <v>0</v>
      </c>
      <c r="BF205" s="146">
        <f t="shared" si="45"/>
        <v>0</v>
      </c>
      <c r="BG205" s="146">
        <f t="shared" si="46"/>
        <v>0</v>
      </c>
      <c r="BH205" s="146">
        <f t="shared" si="47"/>
        <v>0</v>
      </c>
      <c r="BI205" s="146">
        <f t="shared" si="48"/>
        <v>0</v>
      </c>
      <c r="BJ205" s="19" t="s">
        <v>83</v>
      </c>
      <c r="BK205" s="146">
        <f t="shared" si="49"/>
        <v>0</v>
      </c>
      <c r="BL205" s="19" t="s">
        <v>177</v>
      </c>
      <c r="BM205" s="145" t="s">
        <v>3547</v>
      </c>
    </row>
    <row r="206" spans="2:65" s="11" customFormat="1" ht="22.75" customHeight="1">
      <c r="B206" s="122"/>
      <c r="D206" s="123" t="s">
        <v>77</v>
      </c>
      <c r="E206" s="132" t="s">
        <v>1624</v>
      </c>
      <c r="F206" s="132" t="s">
        <v>1625</v>
      </c>
      <c r="I206" s="125"/>
      <c r="J206" s="133">
        <f>BK206</f>
        <v>0</v>
      </c>
      <c r="L206" s="122"/>
      <c r="M206" s="127"/>
      <c r="P206" s="128">
        <f>SUM(P207:P246)</f>
        <v>0</v>
      </c>
      <c r="R206" s="128">
        <f>SUM(R207:R246)</f>
        <v>0</v>
      </c>
      <c r="T206" s="129">
        <f>SUM(T207:T246)</f>
        <v>0</v>
      </c>
      <c r="AR206" s="123" t="s">
        <v>89</v>
      </c>
      <c r="AT206" s="130" t="s">
        <v>77</v>
      </c>
      <c r="AU206" s="130" t="s">
        <v>83</v>
      </c>
      <c r="AY206" s="123" t="s">
        <v>169</v>
      </c>
      <c r="BK206" s="131">
        <f>SUM(BK207:BK246)</f>
        <v>0</v>
      </c>
    </row>
    <row r="207" spans="2:65" s="1" customFormat="1" ht="24.25" customHeight="1">
      <c r="B207" s="35"/>
      <c r="C207" s="134" t="s">
        <v>668</v>
      </c>
      <c r="D207" s="134" t="s">
        <v>172</v>
      </c>
      <c r="E207" s="135" t="s">
        <v>3548</v>
      </c>
      <c r="F207" s="136" t="s">
        <v>3549</v>
      </c>
      <c r="G207" s="137" t="s">
        <v>422</v>
      </c>
      <c r="H207" s="138">
        <v>1</v>
      </c>
      <c r="I207" s="139"/>
      <c r="J207" s="140">
        <f t="shared" ref="J207:J246" si="50">ROUND(I207*H207,2)</f>
        <v>0</v>
      </c>
      <c r="K207" s="136" t="s">
        <v>34</v>
      </c>
      <c r="L207" s="35"/>
      <c r="M207" s="141" t="s">
        <v>34</v>
      </c>
      <c r="N207" s="142" t="s">
        <v>49</v>
      </c>
      <c r="P207" s="143">
        <f t="shared" ref="P207:P246" si="51">O207*H207</f>
        <v>0</v>
      </c>
      <c r="Q207" s="143">
        <v>0</v>
      </c>
      <c r="R207" s="143">
        <f t="shared" ref="R207:R246" si="52">Q207*H207</f>
        <v>0</v>
      </c>
      <c r="S207" s="143">
        <v>0</v>
      </c>
      <c r="T207" s="144">
        <f t="shared" ref="T207:T246" si="53">S207*H207</f>
        <v>0</v>
      </c>
      <c r="AR207" s="145" t="s">
        <v>177</v>
      </c>
      <c r="AT207" s="145" t="s">
        <v>172</v>
      </c>
      <c r="AU207" s="145" t="s">
        <v>89</v>
      </c>
      <c r="AY207" s="19" t="s">
        <v>169</v>
      </c>
      <c r="BE207" s="146">
        <f t="shared" ref="BE207:BE246" si="54">IF(N207="základní",J207,0)</f>
        <v>0</v>
      </c>
      <c r="BF207" s="146">
        <f t="shared" ref="BF207:BF246" si="55">IF(N207="snížená",J207,0)</f>
        <v>0</v>
      </c>
      <c r="BG207" s="146">
        <f t="shared" ref="BG207:BG246" si="56">IF(N207="zákl. přenesená",J207,0)</f>
        <v>0</v>
      </c>
      <c r="BH207" s="146">
        <f t="shared" ref="BH207:BH246" si="57">IF(N207="sníž. přenesená",J207,0)</f>
        <v>0</v>
      </c>
      <c r="BI207" s="146">
        <f t="shared" ref="BI207:BI246" si="58">IF(N207="nulová",J207,0)</f>
        <v>0</v>
      </c>
      <c r="BJ207" s="19" t="s">
        <v>83</v>
      </c>
      <c r="BK207" s="146">
        <f t="shared" ref="BK207:BK246" si="59">ROUND(I207*H207,2)</f>
        <v>0</v>
      </c>
      <c r="BL207" s="19" t="s">
        <v>177</v>
      </c>
      <c r="BM207" s="145" t="s">
        <v>3550</v>
      </c>
    </row>
    <row r="208" spans="2:65" s="1" customFormat="1" ht="24.25" customHeight="1">
      <c r="B208" s="35"/>
      <c r="C208" s="134" t="s">
        <v>673</v>
      </c>
      <c r="D208" s="134" t="s">
        <v>172</v>
      </c>
      <c r="E208" s="135" t="s">
        <v>3551</v>
      </c>
      <c r="F208" s="136" t="s">
        <v>3552</v>
      </c>
      <c r="G208" s="137" t="s">
        <v>422</v>
      </c>
      <c r="H208" s="138">
        <v>4</v>
      </c>
      <c r="I208" s="139"/>
      <c r="J208" s="140">
        <f t="shared" si="50"/>
        <v>0</v>
      </c>
      <c r="K208" s="136" t="s">
        <v>34</v>
      </c>
      <c r="L208" s="35"/>
      <c r="M208" s="141" t="s">
        <v>34</v>
      </c>
      <c r="N208" s="142" t="s">
        <v>49</v>
      </c>
      <c r="P208" s="143">
        <f t="shared" si="51"/>
        <v>0</v>
      </c>
      <c r="Q208" s="143">
        <v>0</v>
      </c>
      <c r="R208" s="143">
        <f t="shared" si="52"/>
        <v>0</v>
      </c>
      <c r="S208" s="143">
        <v>0</v>
      </c>
      <c r="T208" s="144">
        <f t="shared" si="53"/>
        <v>0</v>
      </c>
      <c r="AR208" s="145" t="s">
        <v>177</v>
      </c>
      <c r="AT208" s="145" t="s">
        <v>172</v>
      </c>
      <c r="AU208" s="145" t="s">
        <v>89</v>
      </c>
      <c r="AY208" s="19" t="s">
        <v>169</v>
      </c>
      <c r="BE208" s="146">
        <f t="shared" si="54"/>
        <v>0</v>
      </c>
      <c r="BF208" s="146">
        <f t="shared" si="55"/>
        <v>0</v>
      </c>
      <c r="BG208" s="146">
        <f t="shared" si="56"/>
        <v>0</v>
      </c>
      <c r="BH208" s="146">
        <f t="shared" si="57"/>
        <v>0</v>
      </c>
      <c r="BI208" s="146">
        <f t="shared" si="58"/>
        <v>0</v>
      </c>
      <c r="BJ208" s="19" t="s">
        <v>83</v>
      </c>
      <c r="BK208" s="146">
        <f t="shared" si="59"/>
        <v>0</v>
      </c>
      <c r="BL208" s="19" t="s">
        <v>177</v>
      </c>
      <c r="BM208" s="145" t="s">
        <v>3553</v>
      </c>
    </row>
    <row r="209" spans="2:65" s="1" customFormat="1" ht="24.25" customHeight="1">
      <c r="B209" s="35"/>
      <c r="C209" s="134" t="s">
        <v>789</v>
      </c>
      <c r="D209" s="134" t="s">
        <v>172</v>
      </c>
      <c r="E209" s="135" t="s">
        <v>3554</v>
      </c>
      <c r="F209" s="136" t="s">
        <v>3555</v>
      </c>
      <c r="G209" s="137" t="s">
        <v>422</v>
      </c>
      <c r="H209" s="138">
        <v>15</v>
      </c>
      <c r="I209" s="139"/>
      <c r="J209" s="140">
        <f t="shared" si="50"/>
        <v>0</v>
      </c>
      <c r="K209" s="136" t="s">
        <v>34</v>
      </c>
      <c r="L209" s="35"/>
      <c r="M209" s="141" t="s">
        <v>34</v>
      </c>
      <c r="N209" s="142" t="s">
        <v>49</v>
      </c>
      <c r="P209" s="143">
        <f t="shared" si="51"/>
        <v>0</v>
      </c>
      <c r="Q209" s="143">
        <v>0</v>
      </c>
      <c r="R209" s="143">
        <f t="shared" si="52"/>
        <v>0</v>
      </c>
      <c r="S209" s="143">
        <v>0</v>
      </c>
      <c r="T209" s="144">
        <f t="shared" si="53"/>
        <v>0</v>
      </c>
      <c r="AR209" s="145" t="s">
        <v>177</v>
      </c>
      <c r="AT209" s="145" t="s">
        <v>172</v>
      </c>
      <c r="AU209" s="145" t="s">
        <v>89</v>
      </c>
      <c r="AY209" s="19" t="s">
        <v>169</v>
      </c>
      <c r="BE209" s="146">
        <f t="shared" si="54"/>
        <v>0</v>
      </c>
      <c r="BF209" s="146">
        <f t="shared" si="55"/>
        <v>0</v>
      </c>
      <c r="BG209" s="146">
        <f t="shared" si="56"/>
        <v>0</v>
      </c>
      <c r="BH209" s="146">
        <f t="shared" si="57"/>
        <v>0</v>
      </c>
      <c r="BI209" s="146">
        <f t="shared" si="58"/>
        <v>0</v>
      </c>
      <c r="BJ209" s="19" t="s">
        <v>83</v>
      </c>
      <c r="BK209" s="146">
        <f t="shared" si="59"/>
        <v>0</v>
      </c>
      <c r="BL209" s="19" t="s">
        <v>177</v>
      </c>
      <c r="BM209" s="145" t="s">
        <v>3556</v>
      </c>
    </row>
    <row r="210" spans="2:65" s="1" customFormat="1" ht="24.25" customHeight="1">
      <c r="B210" s="35"/>
      <c r="C210" s="134" t="s">
        <v>794</v>
      </c>
      <c r="D210" s="134" t="s">
        <v>172</v>
      </c>
      <c r="E210" s="135" t="s">
        <v>3557</v>
      </c>
      <c r="F210" s="136" t="s">
        <v>3558</v>
      </c>
      <c r="G210" s="137" t="s">
        <v>422</v>
      </c>
      <c r="H210" s="138">
        <v>1</v>
      </c>
      <c r="I210" s="139"/>
      <c r="J210" s="140">
        <f t="shared" si="50"/>
        <v>0</v>
      </c>
      <c r="K210" s="136" t="s">
        <v>34</v>
      </c>
      <c r="L210" s="35"/>
      <c r="M210" s="141" t="s">
        <v>34</v>
      </c>
      <c r="N210" s="142" t="s">
        <v>49</v>
      </c>
      <c r="P210" s="143">
        <f t="shared" si="51"/>
        <v>0</v>
      </c>
      <c r="Q210" s="143">
        <v>0</v>
      </c>
      <c r="R210" s="143">
        <f t="shared" si="52"/>
        <v>0</v>
      </c>
      <c r="S210" s="143">
        <v>0</v>
      </c>
      <c r="T210" s="144">
        <f t="shared" si="53"/>
        <v>0</v>
      </c>
      <c r="AR210" s="145" t="s">
        <v>177</v>
      </c>
      <c r="AT210" s="145" t="s">
        <v>172</v>
      </c>
      <c r="AU210" s="145" t="s">
        <v>89</v>
      </c>
      <c r="AY210" s="19" t="s">
        <v>169</v>
      </c>
      <c r="BE210" s="146">
        <f t="shared" si="54"/>
        <v>0</v>
      </c>
      <c r="BF210" s="146">
        <f t="shared" si="55"/>
        <v>0</v>
      </c>
      <c r="BG210" s="146">
        <f t="shared" si="56"/>
        <v>0</v>
      </c>
      <c r="BH210" s="146">
        <f t="shared" si="57"/>
        <v>0</v>
      </c>
      <c r="BI210" s="146">
        <f t="shared" si="58"/>
        <v>0</v>
      </c>
      <c r="BJ210" s="19" t="s">
        <v>83</v>
      </c>
      <c r="BK210" s="146">
        <f t="shared" si="59"/>
        <v>0</v>
      </c>
      <c r="BL210" s="19" t="s">
        <v>177</v>
      </c>
      <c r="BM210" s="145" t="s">
        <v>3559</v>
      </c>
    </row>
    <row r="211" spans="2:65" s="1" customFormat="1" ht="24.25" customHeight="1">
      <c r="B211" s="35"/>
      <c r="C211" s="134" t="s">
        <v>799</v>
      </c>
      <c r="D211" s="134" t="s">
        <v>172</v>
      </c>
      <c r="E211" s="135" t="s">
        <v>3560</v>
      </c>
      <c r="F211" s="136" t="s">
        <v>3561</v>
      </c>
      <c r="G211" s="137" t="s">
        <v>422</v>
      </c>
      <c r="H211" s="138">
        <v>1</v>
      </c>
      <c r="I211" s="139"/>
      <c r="J211" s="140">
        <f t="shared" si="50"/>
        <v>0</v>
      </c>
      <c r="K211" s="136" t="s">
        <v>34</v>
      </c>
      <c r="L211" s="35"/>
      <c r="M211" s="141" t="s">
        <v>34</v>
      </c>
      <c r="N211" s="142" t="s">
        <v>49</v>
      </c>
      <c r="P211" s="143">
        <f t="shared" si="51"/>
        <v>0</v>
      </c>
      <c r="Q211" s="143">
        <v>0</v>
      </c>
      <c r="R211" s="143">
        <f t="shared" si="52"/>
        <v>0</v>
      </c>
      <c r="S211" s="143">
        <v>0</v>
      </c>
      <c r="T211" s="144">
        <f t="shared" si="53"/>
        <v>0</v>
      </c>
      <c r="AR211" s="145" t="s">
        <v>177</v>
      </c>
      <c r="AT211" s="145" t="s">
        <v>172</v>
      </c>
      <c r="AU211" s="145" t="s">
        <v>89</v>
      </c>
      <c r="AY211" s="19" t="s">
        <v>169</v>
      </c>
      <c r="BE211" s="146">
        <f t="shared" si="54"/>
        <v>0</v>
      </c>
      <c r="BF211" s="146">
        <f t="shared" si="55"/>
        <v>0</v>
      </c>
      <c r="BG211" s="146">
        <f t="shared" si="56"/>
        <v>0</v>
      </c>
      <c r="BH211" s="146">
        <f t="shared" si="57"/>
        <v>0</v>
      </c>
      <c r="BI211" s="146">
        <f t="shared" si="58"/>
        <v>0</v>
      </c>
      <c r="BJ211" s="19" t="s">
        <v>83</v>
      </c>
      <c r="BK211" s="146">
        <f t="shared" si="59"/>
        <v>0</v>
      </c>
      <c r="BL211" s="19" t="s">
        <v>177</v>
      </c>
      <c r="BM211" s="145" t="s">
        <v>3562</v>
      </c>
    </row>
    <row r="212" spans="2:65" s="1" customFormat="1" ht="24.25" customHeight="1">
      <c r="B212" s="35"/>
      <c r="C212" s="134" t="s">
        <v>805</v>
      </c>
      <c r="D212" s="134" t="s">
        <v>172</v>
      </c>
      <c r="E212" s="135" t="s">
        <v>3563</v>
      </c>
      <c r="F212" s="136" t="s">
        <v>3564</v>
      </c>
      <c r="G212" s="137" t="s">
        <v>422</v>
      </c>
      <c r="H212" s="138">
        <v>1</v>
      </c>
      <c r="I212" s="139"/>
      <c r="J212" s="140">
        <f t="shared" si="50"/>
        <v>0</v>
      </c>
      <c r="K212" s="136" t="s">
        <v>34</v>
      </c>
      <c r="L212" s="35"/>
      <c r="M212" s="141" t="s">
        <v>34</v>
      </c>
      <c r="N212" s="142" t="s">
        <v>49</v>
      </c>
      <c r="P212" s="143">
        <f t="shared" si="51"/>
        <v>0</v>
      </c>
      <c r="Q212" s="143">
        <v>0</v>
      </c>
      <c r="R212" s="143">
        <f t="shared" si="52"/>
        <v>0</v>
      </c>
      <c r="S212" s="143">
        <v>0</v>
      </c>
      <c r="T212" s="144">
        <f t="shared" si="53"/>
        <v>0</v>
      </c>
      <c r="AR212" s="145" t="s">
        <v>177</v>
      </c>
      <c r="AT212" s="145" t="s">
        <v>172</v>
      </c>
      <c r="AU212" s="145" t="s">
        <v>89</v>
      </c>
      <c r="AY212" s="19" t="s">
        <v>169</v>
      </c>
      <c r="BE212" s="146">
        <f t="shared" si="54"/>
        <v>0</v>
      </c>
      <c r="BF212" s="146">
        <f t="shared" si="55"/>
        <v>0</v>
      </c>
      <c r="BG212" s="146">
        <f t="shared" si="56"/>
        <v>0</v>
      </c>
      <c r="BH212" s="146">
        <f t="shared" si="57"/>
        <v>0</v>
      </c>
      <c r="BI212" s="146">
        <f t="shared" si="58"/>
        <v>0</v>
      </c>
      <c r="BJ212" s="19" t="s">
        <v>83</v>
      </c>
      <c r="BK212" s="146">
        <f t="shared" si="59"/>
        <v>0</v>
      </c>
      <c r="BL212" s="19" t="s">
        <v>177</v>
      </c>
      <c r="BM212" s="145" t="s">
        <v>3565</v>
      </c>
    </row>
    <row r="213" spans="2:65" s="1" customFormat="1" ht="24.25" customHeight="1">
      <c r="B213" s="35"/>
      <c r="C213" s="134" t="s">
        <v>812</v>
      </c>
      <c r="D213" s="134" t="s">
        <v>172</v>
      </c>
      <c r="E213" s="135" t="s">
        <v>3566</v>
      </c>
      <c r="F213" s="136" t="s">
        <v>3567</v>
      </c>
      <c r="G213" s="137" t="s">
        <v>422</v>
      </c>
      <c r="H213" s="138">
        <v>1</v>
      </c>
      <c r="I213" s="139"/>
      <c r="J213" s="140">
        <f t="shared" si="50"/>
        <v>0</v>
      </c>
      <c r="K213" s="136" t="s">
        <v>34</v>
      </c>
      <c r="L213" s="35"/>
      <c r="M213" s="141" t="s">
        <v>34</v>
      </c>
      <c r="N213" s="142" t="s">
        <v>49</v>
      </c>
      <c r="P213" s="143">
        <f t="shared" si="51"/>
        <v>0</v>
      </c>
      <c r="Q213" s="143">
        <v>0</v>
      </c>
      <c r="R213" s="143">
        <f t="shared" si="52"/>
        <v>0</v>
      </c>
      <c r="S213" s="143">
        <v>0</v>
      </c>
      <c r="T213" s="144">
        <f t="shared" si="53"/>
        <v>0</v>
      </c>
      <c r="AR213" s="145" t="s">
        <v>177</v>
      </c>
      <c r="AT213" s="145" t="s">
        <v>172</v>
      </c>
      <c r="AU213" s="145" t="s">
        <v>89</v>
      </c>
      <c r="AY213" s="19" t="s">
        <v>169</v>
      </c>
      <c r="BE213" s="146">
        <f t="shared" si="54"/>
        <v>0</v>
      </c>
      <c r="BF213" s="146">
        <f t="shared" si="55"/>
        <v>0</v>
      </c>
      <c r="BG213" s="146">
        <f t="shared" si="56"/>
        <v>0</v>
      </c>
      <c r="BH213" s="146">
        <f t="shared" si="57"/>
        <v>0</v>
      </c>
      <c r="BI213" s="146">
        <f t="shared" si="58"/>
        <v>0</v>
      </c>
      <c r="BJ213" s="19" t="s">
        <v>83</v>
      </c>
      <c r="BK213" s="146">
        <f t="shared" si="59"/>
        <v>0</v>
      </c>
      <c r="BL213" s="19" t="s">
        <v>177</v>
      </c>
      <c r="BM213" s="145" t="s">
        <v>3568</v>
      </c>
    </row>
    <row r="214" spans="2:65" s="1" customFormat="1" ht="16.5" customHeight="1">
      <c r="B214" s="35"/>
      <c r="C214" s="134" t="s">
        <v>443</v>
      </c>
      <c r="D214" s="134" t="s">
        <v>172</v>
      </c>
      <c r="E214" s="135" t="s">
        <v>3569</v>
      </c>
      <c r="F214" s="136" t="s">
        <v>3570</v>
      </c>
      <c r="G214" s="137" t="s">
        <v>422</v>
      </c>
      <c r="H214" s="138">
        <v>1</v>
      </c>
      <c r="I214" s="139"/>
      <c r="J214" s="140">
        <f t="shared" si="50"/>
        <v>0</v>
      </c>
      <c r="K214" s="136" t="s">
        <v>34</v>
      </c>
      <c r="L214" s="35"/>
      <c r="M214" s="141" t="s">
        <v>34</v>
      </c>
      <c r="N214" s="142" t="s">
        <v>49</v>
      </c>
      <c r="P214" s="143">
        <f t="shared" si="51"/>
        <v>0</v>
      </c>
      <c r="Q214" s="143">
        <v>0</v>
      </c>
      <c r="R214" s="143">
        <f t="shared" si="52"/>
        <v>0</v>
      </c>
      <c r="S214" s="143">
        <v>0</v>
      </c>
      <c r="T214" s="144">
        <f t="shared" si="53"/>
        <v>0</v>
      </c>
      <c r="AR214" s="145" t="s">
        <v>177</v>
      </c>
      <c r="AT214" s="145" t="s">
        <v>172</v>
      </c>
      <c r="AU214" s="145" t="s">
        <v>89</v>
      </c>
      <c r="AY214" s="19" t="s">
        <v>169</v>
      </c>
      <c r="BE214" s="146">
        <f t="shared" si="54"/>
        <v>0</v>
      </c>
      <c r="BF214" s="146">
        <f t="shared" si="55"/>
        <v>0</v>
      </c>
      <c r="BG214" s="146">
        <f t="shared" si="56"/>
        <v>0</v>
      </c>
      <c r="BH214" s="146">
        <f t="shared" si="57"/>
        <v>0</v>
      </c>
      <c r="BI214" s="146">
        <f t="shared" si="58"/>
        <v>0</v>
      </c>
      <c r="BJ214" s="19" t="s">
        <v>83</v>
      </c>
      <c r="BK214" s="146">
        <f t="shared" si="59"/>
        <v>0</v>
      </c>
      <c r="BL214" s="19" t="s">
        <v>177</v>
      </c>
      <c r="BM214" s="145" t="s">
        <v>3571</v>
      </c>
    </row>
    <row r="215" spans="2:65" s="1" customFormat="1" ht="24.25" customHeight="1">
      <c r="B215" s="35"/>
      <c r="C215" s="134" t="s">
        <v>821</v>
      </c>
      <c r="D215" s="134" t="s">
        <v>172</v>
      </c>
      <c r="E215" s="135" t="s">
        <v>3572</v>
      </c>
      <c r="F215" s="136" t="s">
        <v>3573</v>
      </c>
      <c r="G215" s="137" t="s">
        <v>422</v>
      </c>
      <c r="H215" s="138">
        <v>4</v>
      </c>
      <c r="I215" s="139"/>
      <c r="J215" s="140">
        <f t="shared" si="50"/>
        <v>0</v>
      </c>
      <c r="K215" s="136" t="s">
        <v>34</v>
      </c>
      <c r="L215" s="35"/>
      <c r="M215" s="141" t="s">
        <v>34</v>
      </c>
      <c r="N215" s="142" t="s">
        <v>49</v>
      </c>
      <c r="P215" s="143">
        <f t="shared" si="51"/>
        <v>0</v>
      </c>
      <c r="Q215" s="143">
        <v>0</v>
      </c>
      <c r="R215" s="143">
        <f t="shared" si="52"/>
        <v>0</v>
      </c>
      <c r="S215" s="143">
        <v>0</v>
      </c>
      <c r="T215" s="144">
        <f t="shared" si="53"/>
        <v>0</v>
      </c>
      <c r="AR215" s="145" t="s">
        <v>177</v>
      </c>
      <c r="AT215" s="145" t="s">
        <v>172</v>
      </c>
      <c r="AU215" s="145" t="s">
        <v>89</v>
      </c>
      <c r="AY215" s="19" t="s">
        <v>169</v>
      </c>
      <c r="BE215" s="146">
        <f t="shared" si="54"/>
        <v>0</v>
      </c>
      <c r="BF215" s="146">
        <f t="shared" si="55"/>
        <v>0</v>
      </c>
      <c r="BG215" s="146">
        <f t="shared" si="56"/>
        <v>0</v>
      </c>
      <c r="BH215" s="146">
        <f t="shared" si="57"/>
        <v>0</v>
      </c>
      <c r="BI215" s="146">
        <f t="shared" si="58"/>
        <v>0</v>
      </c>
      <c r="BJ215" s="19" t="s">
        <v>83</v>
      </c>
      <c r="BK215" s="146">
        <f t="shared" si="59"/>
        <v>0</v>
      </c>
      <c r="BL215" s="19" t="s">
        <v>177</v>
      </c>
      <c r="BM215" s="145" t="s">
        <v>3574</v>
      </c>
    </row>
    <row r="216" spans="2:65" s="1" customFormat="1" ht="24.25" customHeight="1">
      <c r="B216" s="35"/>
      <c r="C216" s="134" t="s">
        <v>826</v>
      </c>
      <c r="D216" s="134" t="s">
        <v>172</v>
      </c>
      <c r="E216" s="135" t="s">
        <v>3575</v>
      </c>
      <c r="F216" s="136" t="s">
        <v>3576</v>
      </c>
      <c r="G216" s="137" t="s">
        <v>422</v>
      </c>
      <c r="H216" s="138">
        <v>1</v>
      </c>
      <c r="I216" s="139"/>
      <c r="J216" s="140">
        <f t="shared" si="50"/>
        <v>0</v>
      </c>
      <c r="K216" s="136" t="s">
        <v>34</v>
      </c>
      <c r="L216" s="35"/>
      <c r="M216" s="141" t="s">
        <v>34</v>
      </c>
      <c r="N216" s="142" t="s">
        <v>49</v>
      </c>
      <c r="P216" s="143">
        <f t="shared" si="51"/>
        <v>0</v>
      </c>
      <c r="Q216" s="143">
        <v>0</v>
      </c>
      <c r="R216" s="143">
        <f t="shared" si="52"/>
        <v>0</v>
      </c>
      <c r="S216" s="143">
        <v>0</v>
      </c>
      <c r="T216" s="144">
        <f t="shared" si="53"/>
        <v>0</v>
      </c>
      <c r="AR216" s="145" t="s">
        <v>177</v>
      </c>
      <c r="AT216" s="145" t="s">
        <v>172</v>
      </c>
      <c r="AU216" s="145" t="s">
        <v>89</v>
      </c>
      <c r="AY216" s="19" t="s">
        <v>169</v>
      </c>
      <c r="BE216" s="146">
        <f t="shared" si="54"/>
        <v>0</v>
      </c>
      <c r="BF216" s="146">
        <f t="shared" si="55"/>
        <v>0</v>
      </c>
      <c r="BG216" s="146">
        <f t="shared" si="56"/>
        <v>0</v>
      </c>
      <c r="BH216" s="146">
        <f t="shared" si="57"/>
        <v>0</v>
      </c>
      <c r="BI216" s="146">
        <f t="shared" si="58"/>
        <v>0</v>
      </c>
      <c r="BJ216" s="19" t="s">
        <v>83</v>
      </c>
      <c r="BK216" s="146">
        <f t="shared" si="59"/>
        <v>0</v>
      </c>
      <c r="BL216" s="19" t="s">
        <v>177</v>
      </c>
      <c r="BM216" s="145" t="s">
        <v>3577</v>
      </c>
    </row>
    <row r="217" spans="2:65" s="1" customFormat="1" ht="16.5" customHeight="1">
      <c r="B217" s="35"/>
      <c r="C217" s="134" t="s">
        <v>831</v>
      </c>
      <c r="D217" s="134" t="s">
        <v>172</v>
      </c>
      <c r="E217" s="135" t="s">
        <v>3578</v>
      </c>
      <c r="F217" s="136" t="s">
        <v>3579</v>
      </c>
      <c r="G217" s="137" t="s">
        <v>422</v>
      </c>
      <c r="H217" s="138">
        <v>1</v>
      </c>
      <c r="I217" s="139"/>
      <c r="J217" s="140">
        <f t="shared" si="50"/>
        <v>0</v>
      </c>
      <c r="K217" s="136" t="s">
        <v>34</v>
      </c>
      <c r="L217" s="35"/>
      <c r="M217" s="141" t="s">
        <v>34</v>
      </c>
      <c r="N217" s="142" t="s">
        <v>49</v>
      </c>
      <c r="P217" s="143">
        <f t="shared" si="51"/>
        <v>0</v>
      </c>
      <c r="Q217" s="143">
        <v>0</v>
      </c>
      <c r="R217" s="143">
        <f t="shared" si="52"/>
        <v>0</v>
      </c>
      <c r="S217" s="143">
        <v>0</v>
      </c>
      <c r="T217" s="144">
        <f t="shared" si="53"/>
        <v>0</v>
      </c>
      <c r="AR217" s="145" t="s">
        <v>177</v>
      </c>
      <c r="AT217" s="145" t="s">
        <v>172</v>
      </c>
      <c r="AU217" s="145" t="s">
        <v>89</v>
      </c>
      <c r="AY217" s="19" t="s">
        <v>169</v>
      </c>
      <c r="BE217" s="146">
        <f t="shared" si="54"/>
        <v>0</v>
      </c>
      <c r="BF217" s="146">
        <f t="shared" si="55"/>
        <v>0</v>
      </c>
      <c r="BG217" s="146">
        <f t="shared" si="56"/>
        <v>0</v>
      </c>
      <c r="BH217" s="146">
        <f t="shared" si="57"/>
        <v>0</v>
      </c>
      <c r="BI217" s="146">
        <f t="shared" si="58"/>
        <v>0</v>
      </c>
      <c r="BJ217" s="19" t="s">
        <v>83</v>
      </c>
      <c r="BK217" s="146">
        <f t="shared" si="59"/>
        <v>0</v>
      </c>
      <c r="BL217" s="19" t="s">
        <v>177</v>
      </c>
      <c r="BM217" s="145" t="s">
        <v>3580</v>
      </c>
    </row>
    <row r="218" spans="2:65" s="1" customFormat="1" ht="24.25" customHeight="1">
      <c r="B218" s="35"/>
      <c r="C218" s="134" t="s">
        <v>836</v>
      </c>
      <c r="D218" s="134" t="s">
        <v>172</v>
      </c>
      <c r="E218" s="135" t="s">
        <v>3581</v>
      </c>
      <c r="F218" s="136" t="s">
        <v>3582</v>
      </c>
      <c r="G218" s="137" t="s">
        <v>422</v>
      </c>
      <c r="H218" s="138">
        <v>1</v>
      </c>
      <c r="I218" s="139"/>
      <c r="J218" s="140">
        <f t="shared" si="50"/>
        <v>0</v>
      </c>
      <c r="K218" s="136" t="s">
        <v>34</v>
      </c>
      <c r="L218" s="35"/>
      <c r="M218" s="141" t="s">
        <v>34</v>
      </c>
      <c r="N218" s="142" t="s">
        <v>49</v>
      </c>
      <c r="P218" s="143">
        <f t="shared" si="51"/>
        <v>0</v>
      </c>
      <c r="Q218" s="143">
        <v>0</v>
      </c>
      <c r="R218" s="143">
        <f t="shared" si="52"/>
        <v>0</v>
      </c>
      <c r="S218" s="143">
        <v>0</v>
      </c>
      <c r="T218" s="144">
        <f t="shared" si="53"/>
        <v>0</v>
      </c>
      <c r="AR218" s="145" t="s">
        <v>177</v>
      </c>
      <c r="AT218" s="145" t="s">
        <v>172</v>
      </c>
      <c r="AU218" s="145" t="s">
        <v>89</v>
      </c>
      <c r="AY218" s="19" t="s">
        <v>169</v>
      </c>
      <c r="BE218" s="146">
        <f t="shared" si="54"/>
        <v>0</v>
      </c>
      <c r="BF218" s="146">
        <f t="shared" si="55"/>
        <v>0</v>
      </c>
      <c r="BG218" s="146">
        <f t="shared" si="56"/>
        <v>0</v>
      </c>
      <c r="BH218" s="146">
        <f t="shared" si="57"/>
        <v>0</v>
      </c>
      <c r="BI218" s="146">
        <f t="shared" si="58"/>
        <v>0</v>
      </c>
      <c r="BJ218" s="19" t="s">
        <v>83</v>
      </c>
      <c r="BK218" s="146">
        <f t="shared" si="59"/>
        <v>0</v>
      </c>
      <c r="BL218" s="19" t="s">
        <v>177</v>
      </c>
      <c r="BM218" s="145" t="s">
        <v>3583</v>
      </c>
    </row>
    <row r="219" spans="2:65" s="1" customFormat="1" ht="24.25" customHeight="1">
      <c r="B219" s="35"/>
      <c r="C219" s="134" t="s">
        <v>842</v>
      </c>
      <c r="D219" s="134" t="s">
        <v>172</v>
      </c>
      <c r="E219" s="135" t="s">
        <v>3584</v>
      </c>
      <c r="F219" s="136" t="s">
        <v>3585</v>
      </c>
      <c r="G219" s="137" t="s">
        <v>422</v>
      </c>
      <c r="H219" s="138">
        <v>15</v>
      </c>
      <c r="I219" s="139"/>
      <c r="J219" s="140">
        <f t="shared" si="50"/>
        <v>0</v>
      </c>
      <c r="K219" s="136" t="s">
        <v>34</v>
      </c>
      <c r="L219" s="35"/>
      <c r="M219" s="141" t="s">
        <v>34</v>
      </c>
      <c r="N219" s="142" t="s">
        <v>49</v>
      </c>
      <c r="P219" s="143">
        <f t="shared" si="51"/>
        <v>0</v>
      </c>
      <c r="Q219" s="143">
        <v>0</v>
      </c>
      <c r="R219" s="143">
        <f t="shared" si="52"/>
        <v>0</v>
      </c>
      <c r="S219" s="143">
        <v>0</v>
      </c>
      <c r="T219" s="144">
        <f t="shared" si="53"/>
        <v>0</v>
      </c>
      <c r="AR219" s="145" t="s">
        <v>177</v>
      </c>
      <c r="AT219" s="145" t="s">
        <v>172</v>
      </c>
      <c r="AU219" s="145" t="s">
        <v>89</v>
      </c>
      <c r="AY219" s="19" t="s">
        <v>169</v>
      </c>
      <c r="BE219" s="146">
        <f t="shared" si="54"/>
        <v>0</v>
      </c>
      <c r="BF219" s="146">
        <f t="shared" si="55"/>
        <v>0</v>
      </c>
      <c r="BG219" s="146">
        <f t="shared" si="56"/>
        <v>0</v>
      </c>
      <c r="BH219" s="146">
        <f t="shared" si="57"/>
        <v>0</v>
      </c>
      <c r="BI219" s="146">
        <f t="shared" si="58"/>
        <v>0</v>
      </c>
      <c r="BJ219" s="19" t="s">
        <v>83</v>
      </c>
      <c r="BK219" s="146">
        <f t="shared" si="59"/>
        <v>0</v>
      </c>
      <c r="BL219" s="19" t="s">
        <v>177</v>
      </c>
      <c r="BM219" s="145" t="s">
        <v>3586</v>
      </c>
    </row>
    <row r="220" spans="2:65" s="1" customFormat="1" ht="24.25" customHeight="1">
      <c r="B220" s="35"/>
      <c r="C220" s="134" t="s">
        <v>848</v>
      </c>
      <c r="D220" s="134" t="s">
        <v>172</v>
      </c>
      <c r="E220" s="135" t="s">
        <v>3587</v>
      </c>
      <c r="F220" s="136" t="s">
        <v>3588</v>
      </c>
      <c r="G220" s="137" t="s">
        <v>422</v>
      </c>
      <c r="H220" s="138">
        <v>1</v>
      </c>
      <c r="I220" s="139"/>
      <c r="J220" s="140">
        <f t="shared" si="50"/>
        <v>0</v>
      </c>
      <c r="K220" s="136" t="s">
        <v>34</v>
      </c>
      <c r="L220" s="35"/>
      <c r="M220" s="141" t="s">
        <v>34</v>
      </c>
      <c r="N220" s="142" t="s">
        <v>49</v>
      </c>
      <c r="P220" s="143">
        <f t="shared" si="51"/>
        <v>0</v>
      </c>
      <c r="Q220" s="143">
        <v>0</v>
      </c>
      <c r="R220" s="143">
        <f t="shared" si="52"/>
        <v>0</v>
      </c>
      <c r="S220" s="143">
        <v>0</v>
      </c>
      <c r="T220" s="144">
        <f t="shared" si="53"/>
        <v>0</v>
      </c>
      <c r="AR220" s="145" t="s">
        <v>177</v>
      </c>
      <c r="AT220" s="145" t="s">
        <v>172</v>
      </c>
      <c r="AU220" s="145" t="s">
        <v>89</v>
      </c>
      <c r="AY220" s="19" t="s">
        <v>169</v>
      </c>
      <c r="BE220" s="146">
        <f t="shared" si="54"/>
        <v>0</v>
      </c>
      <c r="BF220" s="146">
        <f t="shared" si="55"/>
        <v>0</v>
      </c>
      <c r="BG220" s="146">
        <f t="shared" si="56"/>
        <v>0</v>
      </c>
      <c r="BH220" s="146">
        <f t="shared" si="57"/>
        <v>0</v>
      </c>
      <c r="BI220" s="146">
        <f t="shared" si="58"/>
        <v>0</v>
      </c>
      <c r="BJ220" s="19" t="s">
        <v>83</v>
      </c>
      <c r="BK220" s="146">
        <f t="shared" si="59"/>
        <v>0</v>
      </c>
      <c r="BL220" s="19" t="s">
        <v>177</v>
      </c>
      <c r="BM220" s="145" t="s">
        <v>3589</v>
      </c>
    </row>
    <row r="221" spans="2:65" s="1" customFormat="1" ht="24.25" customHeight="1">
      <c r="B221" s="35"/>
      <c r="C221" s="134" t="s">
        <v>853</v>
      </c>
      <c r="D221" s="134" t="s">
        <v>172</v>
      </c>
      <c r="E221" s="135" t="s">
        <v>3590</v>
      </c>
      <c r="F221" s="136" t="s">
        <v>3591</v>
      </c>
      <c r="G221" s="137" t="s">
        <v>422</v>
      </c>
      <c r="H221" s="138">
        <v>4</v>
      </c>
      <c r="I221" s="139"/>
      <c r="J221" s="140">
        <f t="shared" si="50"/>
        <v>0</v>
      </c>
      <c r="K221" s="136" t="s">
        <v>34</v>
      </c>
      <c r="L221" s="35"/>
      <c r="M221" s="141" t="s">
        <v>34</v>
      </c>
      <c r="N221" s="142" t="s">
        <v>49</v>
      </c>
      <c r="P221" s="143">
        <f t="shared" si="51"/>
        <v>0</v>
      </c>
      <c r="Q221" s="143">
        <v>0</v>
      </c>
      <c r="R221" s="143">
        <f t="shared" si="52"/>
        <v>0</v>
      </c>
      <c r="S221" s="143">
        <v>0</v>
      </c>
      <c r="T221" s="144">
        <f t="shared" si="53"/>
        <v>0</v>
      </c>
      <c r="AR221" s="145" t="s">
        <v>177</v>
      </c>
      <c r="AT221" s="145" t="s">
        <v>172</v>
      </c>
      <c r="AU221" s="145" t="s">
        <v>89</v>
      </c>
      <c r="AY221" s="19" t="s">
        <v>169</v>
      </c>
      <c r="BE221" s="146">
        <f t="shared" si="54"/>
        <v>0</v>
      </c>
      <c r="BF221" s="146">
        <f t="shared" si="55"/>
        <v>0</v>
      </c>
      <c r="BG221" s="146">
        <f t="shared" si="56"/>
        <v>0</v>
      </c>
      <c r="BH221" s="146">
        <f t="shared" si="57"/>
        <v>0</v>
      </c>
      <c r="BI221" s="146">
        <f t="shared" si="58"/>
        <v>0</v>
      </c>
      <c r="BJ221" s="19" t="s">
        <v>83</v>
      </c>
      <c r="BK221" s="146">
        <f t="shared" si="59"/>
        <v>0</v>
      </c>
      <c r="BL221" s="19" t="s">
        <v>177</v>
      </c>
      <c r="BM221" s="145" t="s">
        <v>3592</v>
      </c>
    </row>
    <row r="222" spans="2:65" s="1" customFormat="1" ht="24.25" customHeight="1">
      <c r="B222" s="35"/>
      <c r="C222" s="134" t="s">
        <v>860</v>
      </c>
      <c r="D222" s="134" t="s">
        <v>172</v>
      </c>
      <c r="E222" s="135" t="s">
        <v>3593</v>
      </c>
      <c r="F222" s="136" t="s">
        <v>3594</v>
      </c>
      <c r="G222" s="137" t="s">
        <v>422</v>
      </c>
      <c r="H222" s="138">
        <v>1</v>
      </c>
      <c r="I222" s="139"/>
      <c r="J222" s="140">
        <f t="shared" si="50"/>
        <v>0</v>
      </c>
      <c r="K222" s="136" t="s">
        <v>34</v>
      </c>
      <c r="L222" s="35"/>
      <c r="M222" s="141" t="s">
        <v>34</v>
      </c>
      <c r="N222" s="142" t="s">
        <v>49</v>
      </c>
      <c r="P222" s="143">
        <f t="shared" si="51"/>
        <v>0</v>
      </c>
      <c r="Q222" s="143">
        <v>0</v>
      </c>
      <c r="R222" s="143">
        <f t="shared" si="52"/>
        <v>0</v>
      </c>
      <c r="S222" s="143">
        <v>0</v>
      </c>
      <c r="T222" s="144">
        <f t="shared" si="53"/>
        <v>0</v>
      </c>
      <c r="AR222" s="145" t="s">
        <v>177</v>
      </c>
      <c r="AT222" s="145" t="s">
        <v>172</v>
      </c>
      <c r="AU222" s="145" t="s">
        <v>89</v>
      </c>
      <c r="AY222" s="19" t="s">
        <v>169</v>
      </c>
      <c r="BE222" s="146">
        <f t="shared" si="54"/>
        <v>0</v>
      </c>
      <c r="BF222" s="146">
        <f t="shared" si="55"/>
        <v>0</v>
      </c>
      <c r="BG222" s="146">
        <f t="shared" si="56"/>
        <v>0</v>
      </c>
      <c r="BH222" s="146">
        <f t="shared" si="57"/>
        <v>0</v>
      </c>
      <c r="BI222" s="146">
        <f t="shared" si="58"/>
        <v>0</v>
      </c>
      <c r="BJ222" s="19" t="s">
        <v>83</v>
      </c>
      <c r="BK222" s="146">
        <f t="shared" si="59"/>
        <v>0</v>
      </c>
      <c r="BL222" s="19" t="s">
        <v>177</v>
      </c>
      <c r="BM222" s="145" t="s">
        <v>3595</v>
      </c>
    </row>
    <row r="223" spans="2:65" s="1" customFormat="1" ht="24.25" customHeight="1">
      <c r="B223" s="35"/>
      <c r="C223" s="134" t="s">
        <v>871</v>
      </c>
      <c r="D223" s="134" t="s">
        <v>172</v>
      </c>
      <c r="E223" s="135" t="s">
        <v>3596</v>
      </c>
      <c r="F223" s="136" t="s">
        <v>3597</v>
      </c>
      <c r="G223" s="137" t="s">
        <v>422</v>
      </c>
      <c r="H223" s="138">
        <v>1</v>
      </c>
      <c r="I223" s="139"/>
      <c r="J223" s="140">
        <f t="shared" si="50"/>
        <v>0</v>
      </c>
      <c r="K223" s="136" t="s">
        <v>34</v>
      </c>
      <c r="L223" s="35"/>
      <c r="M223" s="141" t="s">
        <v>34</v>
      </c>
      <c r="N223" s="142" t="s">
        <v>49</v>
      </c>
      <c r="P223" s="143">
        <f t="shared" si="51"/>
        <v>0</v>
      </c>
      <c r="Q223" s="143">
        <v>0</v>
      </c>
      <c r="R223" s="143">
        <f t="shared" si="52"/>
        <v>0</v>
      </c>
      <c r="S223" s="143">
        <v>0</v>
      </c>
      <c r="T223" s="144">
        <f t="shared" si="53"/>
        <v>0</v>
      </c>
      <c r="AR223" s="145" t="s">
        <v>177</v>
      </c>
      <c r="AT223" s="145" t="s">
        <v>172</v>
      </c>
      <c r="AU223" s="145" t="s">
        <v>89</v>
      </c>
      <c r="AY223" s="19" t="s">
        <v>169</v>
      </c>
      <c r="BE223" s="146">
        <f t="shared" si="54"/>
        <v>0</v>
      </c>
      <c r="BF223" s="146">
        <f t="shared" si="55"/>
        <v>0</v>
      </c>
      <c r="BG223" s="146">
        <f t="shared" si="56"/>
        <v>0</v>
      </c>
      <c r="BH223" s="146">
        <f t="shared" si="57"/>
        <v>0</v>
      </c>
      <c r="BI223" s="146">
        <f t="shared" si="58"/>
        <v>0</v>
      </c>
      <c r="BJ223" s="19" t="s">
        <v>83</v>
      </c>
      <c r="BK223" s="146">
        <f t="shared" si="59"/>
        <v>0</v>
      </c>
      <c r="BL223" s="19" t="s">
        <v>177</v>
      </c>
      <c r="BM223" s="145" t="s">
        <v>3598</v>
      </c>
    </row>
    <row r="224" spans="2:65" s="1" customFormat="1" ht="16.5" customHeight="1">
      <c r="B224" s="35"/>
      <c r="C224" s="134" t="s">
        <v>879</v>
      </c>
      <c r="D224" s="134" t="s">
        <v>172</v>
      </c>
      <c r="E224" s="135" t="s">
        <v>3599</v>
      </c>
      <c r="F224" s="136" t="s">
        <v>3600</v>
      </c>
      <c r="G224" s="137" t="s">
        <v>3601</v>
      </c>
      <c r="H224" s="138">
        <v>5</v>
      </c>
      <c r="I224" s="139"/>
      <c r="J224" s="140">
        <f t="shared" si="50"/>
        <v>0</v>
      </c>
      <c r="K224" s="136" t="s">
        <v>34</v>
      </c>
      <c r="L224" s="35"/>
      <c r="M224" s="141" t="s">
        <v>34</v>
      </c>
      <c r="N224" s="142" t="s">
        <v>49</v>
      </c>
      <c r="P224" s="143">
        <f t="shared" si="51"/>
        <v>0</v>
      </c>
      <c r="Q224" s="143">
        <v>0</v>
      </c>
      <c r="R224" s="143">
        <f t="shared" si="52"/>
        <v>0</v>
      </c>
      <c r="S224" s="143">
        <v>0</v>
      </c>
      <c r="T224" s="144">
        <f t="shared" si="53"/>
        <v>0</v>
      </c>
      <c r="AR224" s="145" t="s">
        <v>177</v>
      </c>
      <c r="AT224" s="145" t="s">
        <v>172</v>
      </c>
      <c r="AU224" s="145" t="s">
        <v>89</v>
      </c>
      <c r="AY224" s="19" t="s">
        <v>169</v>
      </c>
      <c r="BE224" s="146">
        <f t="shared" si="54"/>
        <v>0</v>
      </c>
      <c r="BF224" s="146">
        <f t="shared" si="55"/>
        <v>0</v>
      </c>
      <c r="BG224" s="146">
        <f t="shared" si="56"/>
        <v>0</v>
      </c>
      <c r="BH224" s="146">
        <f t="shared" si="57"/>
        <v>0</v>
      </c>
      <c r="BI224" s="146">
        <f t="shared" si="58"/>
        <v>0</v>
      </c>
      <c r="BJ224" s="19" t="s">
        <v>83</v>
      </c>
      <c r="BK224" s="146">
        <f t="shared" si="59"/>
        <v>0</v>
      </c>
      <c r="BL224" s="19" t="s">
        <v>177</v>
      </c>
      <c r="BM224" s="145" t="s">
        <v>3602</v>
      </c>
    </row>
    <row r="225" spans="2:65" s="1" customFormat="1" ht="16.5" customHeight="1">
      <c r="B225" s="35"/>
      <c r="C225" s="134" t="s">
        <v>891</v>
      </c>
      <c r="D225" s="134" t="s">
        <v>172</v>
      </c>
      <c r="E225" s="135" t="s">
        <v>3603</v>
      </c>
      <c r="F225" s="136" t="s">
        <v>3604</v>
      </c>
      <c r="G225" s="137" t="s">
        <v>3601</v>
      </c>
      <c r="H225" s="138">
        <v>1</v>
      </c>
      <c r="I225" s="139"/>
      <c r="J225" s="140">
        <f t="shared" si="50"/>
        <v>0</v>
      </c>
      <c r="K225" s="136" t="s">
        <v>34</v>
      </c>
      <c r="L225" s="35"/>
      <c r="M225" s="141" t="s">
        <v>34</v>
      </c>
      <c r="N225" s="142" t="s">
        <v>49</v>
      </c>
      <c r="P225" s="143">
        <f t="shared" si="51"/>
        <v>0</v>
      </c>
      <c r="Q225" s="143">
        <v>0</v>
      </c>
      <c r="R225" s="143">
        <f t="shared" si="52"/>
        <v>0</v>
      </c>
      <c r="S225" s="143">
        <v>0</v>
      </c>
      <c r="T225" s="144">
        <f t="shared" si="53"/>
        <v>0</v>
      </c>
      <c r="AR225" s="145" t="s">
        <v>177</v>
      </c>
      <c r="AT225" s="145" t="s">
        <v>172</v>
      </c>
      <c r="AU225" s="145" t="s">
        <v>89</v>
      </c>
      <c r="AY225" s="19" t="s">
        <v>169</v>
      </c>
      <c r="BE225" s="146">
        <f t="shared" si="54"/>
        <v>0</v>
      </c>
      <c r="BF225" s="146">
        <f t="shared" si="55"/>
        <v>0</v>
      </c>
      <c r="BG225" s="146">
        <f t="shared" si="56"/>
        <v>0</v>
      </c>
      <c r="BH225" s="146">
        <f t="shared" si="57"/>
        <v>0</v>
      </c>
      <c r="BI225" s="146">
        <f t="shared" si="58"/>
        <v>0</v>
      </c>
      <c r="BJ225" s="19" t="s">
        <v>83</v>
      </c>
      <c r="BK225" s="146">
        <f t="shared" si="59"/>
        <v>0</v>
      </c>
      <c r="BL225" s="19" t="s">
        <v>177</v>
      </c>
      <c r="BM225" s="145" t="s">
        <v>3605</v>
      </c>
    </row>
    <row r="226" spans="2:65" s="1" customFormat="1" ht="16.5" customHeight="1">
      <c r="B226" s="35"/>
      <c r="C226" s="134" t="s">
        <v>900</v>
      </c>
      <c r="D226" s="134" t="s">
        <v>172</v>
      </c>
      <c r="E226" s="135" t="s">
        <v>3606</v>
      </c>
      <c r="F226" s="136" t="s">
        <v>3607</v>
      </c>
      <c r="G226" s="137" t="s">
        <v>3601</v>
      </c>
      <c r="H226" s="138">
        <v>16</v>
      </c>
      <c r="I226" s="139"/>
      <c r="J226" s="140">
        <f t="shared" si="50"/>
        <v>0</v>
      </c>
      <c r="K226" s="136" t="s">
        <v>34</v>
      </c>
      <c r="L226" s="35"/>
      <c r="M226" s="141" t="s">
        <v>34</v>
      </c>
      <c r="N226" s="142" t="s">
        <v>49</v>
      </c>
      <c r="P226" s="143">
        <f t="shared" si="51"/>
        <v>0</v>
      </c>
      <c r="Q226" s="143">
        <v>0</v>
      </c>
      <c r="R226" s="143">
        <f t="shared" si="52"/>
        <v>0</v>
      </c>
      <c r="S226" s="143">
        <v>0</v>
      </c>
      <c r="T226" s="144">
        <f t="shared" si="53"/>
        <v>0</v>
      </c>
      <c r="AR226" s="145" t="s">
        <v>177</v>
      </c>
      <c r="AT226" s="145" t="s">
        <v>172</v>
      </c>
      <c r="AU226" s="145" t="s">
        <v>89</v>
      </c>
      <c r="AY226" s="19" t="s">
        <v>169</v>
      </c>
      <c r="BE226" s="146">
        <f t="shared" si="54"/>
        <v>0</v>
      </c>
      <c r="BF226" s="146">
        <f t="shared" si="55"/>
        <v>0</v>
      </c>
      <c r="BG226" s="146">
        <f t="shared" si="56"/>
        <v>0</v>
      </c>
      <c r="BH226" s="146">
        <f t="shared" si="57"/>
        <v>0</v>
      </c>
      <c r="BI226" s="146">
        <f t="shared" si="58"/>
        <v>0</v>
      </c>
      <c r="BJ226" s="19" t="s">
        <v>83</v>
      </c>
      <c r="BK226" s="146">
        <f t="shared" si="59"/>
        <v>0</v>
      </c>
      <c r="BL226" s="19" t="s">
        <v>177</v>
      </c>
      <c r="BM226" s="145" t="s">
        <v>3608</v>
      </c>
    </row>
    <row r="227" spans="2:65" s="1" customFormat="1" ht="16.5" customHeight="1">
      <c r="B227" s="35"/>
      <c r="C227" s="134" t="s">
        <v>905</v>
      </c>
      <c r="D227" s="134" t="s">
        <v>172</v>
      </c>
      <c r="E227" s="135" t="s">
        <v>3609</v>
      </c>
      <c r="F227" s="136" t="s">
        <v>3610</v>
      </c>
      <c r="G227" s="137" t="s">
        <v>428</v>
      </c>
      <c r="H227" s="138">
        <v>1</v>
      </c>
      <c r="I227" s="139"/>
      <c r="J227" s="140">
        <f t="shared" si="50"/>
        <v>0</v>
      </c>
      <c r="K227" s="136" t="s">
        <v>34</v>
      </c>
      <c r="L227" s="35"/>
      <c r="M227" s="141" t="s">
        <v>34</v>
      </c>
      <c r="N227" s="142" t="s">
        <v>49</v>
      </c>
      <c r="P227" s="143">
        <f t="shared" si="51"/>
        <v>0</v>
      </c>
      <c r="Q227" s="143">
        <v>0</v>
      </c>
      <c r="R227" s="143">
        <f t="shared" si="52"/>
        <v>0</v>
      </c>
      <c r="S227" s="143">
        <v>0</v>
      </c>
      <c r="T227" s="144">
        <f t="shared" si="53"/>
        <v>0</v>
      </c>
      <c r="AR227" s="145" t="s">
        <v>177</v>
      </c>
      <c r="AT227" s="145" t="s">
        <v>172</v>
      </c>
      <c r="AU227" s="145" t="s">
        <v>89</v>
      </c>
      <c r="AY227" s="19" t="s">
        <v>169</v>
      </c>
      <c r="BE227" s="146">
        <f t="shared" si="54"/>
        <v>0</v>
      </c>
      <c r="BF227" s="146">
        <f t="shared" si="55"/>
        <v>0</v>
      </c>
      <c r="BG227" s="146">
        <f t="shared" si="56"/>
        <v>0</v>
      </c>
      <c r="BH227" s="146">
        <f t="shared" si="57"/>
        <v>0</v>
      </c>
      <c r="BI227" s="146">
        <f t="shared" si="58"/>
        <v>0</v>
      </c>
      <c r="BJ227" s="19" t="s">
        <v>83</v>
      </c>
      <c r="BK227" s="146">
        <f t="shared" si="59"/>
        <v>0</v>
      </c>
      <c r="BL227" s="19" t="s">
        <v>177</v>
      </c>
      <c r="BM227" s="145" t="s">
        <v>3611</v>
      </c>
    </row>
    <row r="228" spans="2:65" s="1" customFormat="1" ht="16.5" customHeight="1">
      <c r="B228" s="35"/>
      <c r="C228" s="134" t="s">
        <v>912</v>
      </c>
      <c r="D228" s="134" t="s">
        <v>172</v>
      </c>
      <c r="E228" s="135" t="s">
        <v>3612</v>
      </c>
      <c r="F228" s="136" t="s">
        <v>3613</v>
      </c>
      <c r="G228" s="137" t="s">
        <v>428</v>
      </c>
      <c r="H228" s="138">
        <v>1</v>
      </c>
      <c r="I228" s="139"/>
      <c r="J228" s="140">
        <f t="shared" si="50"/>
        <v>0</v>
      </c>
      <c r="K228" s="136" t="s">
        <v>34</v>
      </c>
      <c r="L228" s="35"/>
      <c r="M228" s="141" t="s">
        <v>34</v>
      </c>
      <c r="N228" s="142" t="s">
        <v>49</v>
      </c>
      <c r="P228" s="143">
        <f t="shared" si="51"/>
        <v>0</v>
      </c>
      <c r="Q228" s="143">
        <v>0</v>
      </c>
      <c r="R228" s="143">
        <f t="shared" si="52"/>
        <v>0</v>
      </c>
      <c r="S228" s="143">
        <v>0</v>
      </c>
      <c r="T228" s="144">
        <f t="shared" si="53"/>
        <v>0</v>
      </c>
      <c r="AR228" s="145" t="s">
        <v>177</v>
      </c>
      <c r="AT228" s="145" t="s">
        <v>172</v>
      </c>
      <c r="AU228" s="145" t="s">
        <v>89</v>
      </c>
      <c r="AY228" s="19" t="s">
        <v>169</v>
      </c>
      <c r="BE228" s="146">
        <f t="shared" si="54"/>
        <v>0</v>
      </c>
      <c r="BF228" s="146">
        <f t="shared" si="55"/>
        <v>0</v>
      </c>
      <c r="BG228" s="146">
        <f t="shared" si="56"/>
        <v>0</v>
      </c>
      <c r="BH228" s="146">
        <f t="shared" si="57"/>
        <v>0</v>
      </c>
      <c r="BI228" s="146">
        <f t="shared" si="58"/>
        <v>0</v>
      </c>
      <c r="BJ228" s="19" t="s">
        <v>83</v>
      </c>
      <c r="BK228" s="146">
        <f t="shared" si="59"/>
        <v>0</v>
      </c>
      <c r="BL228" s="19" t="s">
        <v>177</v>
      </c>
      <c r="BM228" s="145" t="s">
        <v>3614</v>
      </c>
    </row>
    <row r="229" spans="2:65" s="1" customFormat="1" ht="24.25" customHeight="1">
      <c r="B229" s="35"/>
      <c r="C229" s="134" t="s">
        <v>918</v>
      </c>
      <c r="D229" s="134" t="s">
        <v>172</v>
      </c>
      <c r="E229" s="135" t="s">
        <v>3615</v>
      </c>
      <c r="F229" s="136" t="s">
        <v>3616</v>
      </c>
      <c r="G229" s="137" t="s">
        <v>422</v>
      </c>
      <c r="H229" s="138">
        <v>1</v>
      </c>
      <c r="I229" s="139"/>
      <c r="J229" s="140">
        <f t="shared" si="50"/>
        <v>0</v>
      </c>
      <c r="K229" s="136" t="s">
        <v>34</v>
      </c>
      <c r="L229" s="35"/>
      <c r="M229" s="141" t="s">
        <v>34</v>
      </c>
      <c r="N229" s="142" t="s">
        <v>49</v>
      </c>
      <c r="P229" s="143">
        <f t="shared" si="51"/>
        <v>0</v>
      </c>
      <c r="Q229" s="143">
        <v>0</v>
      </c>
      <c r="R229" s="143">
        <f t="shared" si="52"/>
        <v>0</v>
      </c>
      <c r="S229" s="143">
        <v>0</v>
      </c>
      <c r="T229" s="144">
        <f t="shared" si="53"/>
        <v>0</v>
      </c>
      <c r="AR229" s="145" t="s">
        <v>177</v>
      </c>
      <c r="AT229" s="145" t="s">
        <v>172</v>
      </c>
      <c r="AU229" s="145" t="s">
        <v>89</v>
      </c>
      <c r="AY229" s="19" t="s">
        <v>169</v>
      </c>
      <c r="BE229" s="146">
        <f t="shared" si="54"/>
        <v>0</v>
      </c>
      <c r="BF229" s="146">
        <f t="shared" si="55"/>
        <v>0</v>
      </c>
      <c r="BG229" s="146">
        <f t="shared" si="56"/>
        <v>0</v>
      </c>
      <c r="BH229" s="146">
        <f t="shared" si="57"/>
        <v>0</v>
      </c>
      <c r="BI229" s="146">
        <f t="shared" si="58"/>
        <v>0</v>
      </c>
      <c r="BJ229" s="19" t="s">
        <v>83</v>
      </c>
      <c r="BK229" s="146">
        <f t="shared" si="59"/>
        <v>0</v>
      </c>
      <c r="BL229" s="19" t="s">
        <v>177</v>
      </c>
      <c r="BM229" s="145" t="s">
        <v>3617</v>
      </c>
    </row>
    <row r="230" spans="2:65" s="1" customFormat="1" ht="16.5" customHeight="1">
      <c r="B230" s="35"/>
      <c r="C230" s="134" t="s">
        <v>924</v>
      </c>
      <c r="D230" s="134" t="s">
        <v>172</v>
      </c>
      <c r="E230" s="135" t="s">
        <v>3618</v>
      </c>
      <c r="F230" s="136" t="s">
        <v>3619</v>
      </c>
      <c r="G230" s="137" t="s">
        <v>428</v>
      </c>
      <c r="H230" s="138">
        <v>5</v>
      </c>
      <c r="I230" s="139"/>
      <c r="J230" s="140">
        <f t="shared" si="50"/>
        <v>0</v>
      </c>
      <c r="K230" s="136" t="s">
        <v>34</v>
      </c>
      <c r="L230" s="35"/>
      <c r="M230" s="141" t="s">
        <v>34</v>
      </c>
      <c r="N230" s="142" t="s">
        <v>49</v>
      </c>
      <c r="P230" s="143">
        <f t="shared" si="51"/>
        <v>0</v>
      </c>
      <c r="Q230" s="143">
        <v>0</v>
      </c>
      <c r="R230" s="143">
        <f t="shared" si="52"/>
        <v>0</v>
      </c>
      <c r="S230" s="143">
        <v>0</v>
      </c>
      <c r="T230" s="144">
        <f t="shared" si="53"/>
        <v>0</v>
      </c>
      <c r="AR230" s="145" t="s">
        <v>177</v>
      </c>
      <c r="AT230" s="145" t="s">
        <v>172</v>
      </c>
      <c r="AU230" s="145" t="s">
        <v>89</v>
      </c>
      <c r="AY230" s="19" t="s">
        <v>169</v>
      </c>
      <c r="BE230" s="146">
        <f t="shared" si="54"/>
        <v>0</v>
      </c>
      <c r="BF230" s="146">
        <f t="shared" si="55"/>
        <v>0</v>
      </c>
      <c r="BG230" s="146">
        <f t="shared" si="56"/>
        <v>0</v>
      </c>
      <c r="BH230" s="146">
        <f t="shared" si="57"/>
        <v>0</v>
      </c>
      <c r="BI230" s="146">
        <f t="shared" si="58"/>
        <v>0</v>
      </c>
      <c r="BJ230" s="19" t="s">
        <v>83</v>
      </c>
      <c r="BK230" s="146">
        <f t="shared" si="59"/>
        <v>0</v>
      </c>
      <c r="BL230" s="19" t="s">
        <v>177</v>
      </c>
      <c r="BM230" s="145" t="s">
        <v>3620</v>
      </c>
    </row>
    <row r="231" spans="2:65" s="1" customFormat="1" ht="16.5" customHeight="1">
      <c r="B231" s="35"/>
      <c r="C231" s="134" t="s">
        <v>922</v>
      </c>
      <c r="D231" s="134" t="s">
        <v>172</v>
      </c>
      <c r="E231" s="135" t="s">
        <v>3621</v>
      </c>
      <c r="F231" s="136" t="s">
        <v>3622</v>
      </c>
      <c r="G231" s="137" t="s">
        <v>428</v>
      </c>
      <c r="H231" s="138">
        <v>4</v>
      </c>
      <c r="I231" s="139"/>
      <c r="J231" s="140">
        <f t="shared" si="50"/>
        <v>0</v>
      </c>
      <c r="K231" s="136" t="s">
        <v>34</v>
      </c>
      <c r="L231" s="35"/>
      <c r="M231" s="141" t="s">
        <v>34</v>
      </c>
      <c r="N231" s="142" t="s">
        <v>49</v>
      </c>
      <c r="P231" s="143">
        <f t="shared" si="51"/>
        <v>0</v>
      </c>
      <c r="Q231" s="143">
        <v>0</v>
      </c>
      <c r="R231" s="143">
        <f t="shared" si="52"/>
        <v>0</v>
      </c>
      <c r="S231" s="143">
        <v>0</v>
      </c>
      <c r="T231" s="144">
        <f t="shared" si="53"/>
        <v>0</v>
      </c>
      <c r="AR231" s="145" t="s">
        <v>177</v>
      </c>
      <c r="AT231" s="145" t="s">
        <v>172</v>
      </c>
      <c r="AU231" s="145" t="s">
        <v>89</v>
      </c>
      <c r="AY231" s="19" t="s">
        <v>169</v>
      </c>
      <c r="BE231" s="146">
        <f t="shared" si="54"/>
        <v>0</v>
      </c>
      <c r="BF231" s="146">
        <f t="shared" si="55"/>
        <v>0</v>
      </c>
      <c r="BG231" s="146">
        <f t="shared" si="56"/>
        <v>0</v>
      </c>
      <c r="BH231" s="146">
        <f t="shared" si="57"/>
        <v>0</v>
      </c>
      <c r="BI231" s="146">
        <f t="shared" si="58"/>
        <v>0</v>
      </c>
      <c r="BJ231" s="19" t="s">
        <v>83</v>
      </c>
      <c r="BK231" s="146">
        <f t="shared" si="59"/>
        <v>0</v>
      </c>
      <c r="BL231" s="19" t="s">
        <v>177</v>
      </c>
      <c r="BM231" s="145" t="s">
        <v>3623</v>
      </c>
    </row>
    <row r="232" spans="2:65" s="1" customFormat="1" ht="16.5" customHeight="1">
      <c r="B232" s="35"/>
      <c r="C232" s="134" t="s">
        <v>938</v>
      </c>
      <c r="D232" s="134" t="s">
        <v>172</v>
      </c>
      <c r="E232" s="135" t="s">
        <v>3624</v>
      </c>
      <c r="F232" s="136" t="s">
        <v>3625</v>
      </c>
      <c r="G232" s="137" t="s">
        <v>428</v>
      </c>
      <c r="H232" s="138">
        <v>16</v>
      </c>
      <c r="I232" s="139"/>
      <c r="J232" s="140">
        <f t="shared" si="50"/>
        <v>0</v>
      </c>
      <c r="K232" s="136" t="s">
        <v>34</v>
      </c>
      <c r="L232" s="35"/>
      <c r="M232" s="141" t="s">
        <v>34</v>
      </c>
      <c r="N232" s="142" t="s">
        <v>49</v>
      </c>
      <c r="P232" s="143">
        <f t="shared" si="51"/>
        <v>0</v>
      </c>
      <c r="Q232" s="143">
        <v>0</v>
      </c>
      <c r="R232" s="143">
        <f t="shared" si="52"/>
        <v>0</v>
      </c>
      <c r="S232" s="143">
        <v>0</v>
      </c>
      <c r="T232" s="144">
        <f t="shared" si="53"/>
        <v>0</v>
      </c>
      <c r="AR232" s="145" t="s">
        <v>177</v>
      </c>
      <c r="AT232" s="145" t="s">
        <v>172</v>
      </c>
      <c r="AU232" s="145" t="s">
        <v>89</v>
      </c>
      <c r="AY232" s="19" t="s">
        <v>169</v>
      </c>
      <c r="BE232" s="146">
        <f t="shared" si="54"/>
        <v>0</v>
      </c>
      <c r="BF232" s="146">
        <f t="shared" si="55"/>
        <v>0</v>
      </c>
      <c r="BG232" s="146">
        <f t="shared" si="56"/>
        <v>0</v>
      </c>
      <c r="BH232" s="146">
        <f t="shared" si="57"/>
        <v>0</v>
      </c>
      <c r="BI232" s="146">
        <f t="shared" si="58"/>
        <v>0</v>
      </c>
      <c r="BJ232" s="19" t="s">
        <v>83</v>
      </c>
      <c r="BK232" s="146">
        <f t="shared" si="59"/>
        <v>0</v>
      </c>
      <c r="BL232" s="19" t="s">
        <v>177</v>
      </c>
      <c r="BM232" s="145" t="s">
        <v>3626</v>
      </c>
    </row>
    <row r="233" spans="2:65" s="1" customFormat="1" ht="16.5" customHeight="1">
      <c r="B233" s="35"/>
      <c r="C233" s="134" t="s">
        <v>943</v>
      </c>
      <c r="D233" s="134" t="s">
        <v>172</v>
      </c>
      <c r="E233" s="135" t="s">
        <v>3627</v>
      </c>
      <c r="F233" s="136" t="s">
        <v>3628</v>
      </c>
      <c r="G233" s="137" t="s">
        <v>428</v>
      </c>
      <c r="H233" s="138">
        <v>1</v>
      </c>
      <c r="I233" s="139"/>
      <c r="J233" s="140">
        <f t="shared" si="50"/>
        <v>0</v>
      </c>
      <c r="K233" s="136" t="s">
        <v>34</v>
      </c>
      <c r="L233" s="35"/>
      <c r="M233" s="141" t="s">
        <v>34</v>
      </c>
      <c r="N233" s="142" t="s">
        <v>49</v>
      </c>
      <c r="P233" s="143">
        <f t="shared" si="51"/>
        <v>0</v>
      </c>
      <c r="Q233" s="143">
        <v>0</v>
      </c>
      <c r="R233" s="143">
        <f t="shared" si="52"/>
        <v>0</v>
      </c>
      <c r="S233" s="143">
        <v>0</v>
      </c>
      <c r="T233" s="144">
        <f t="shared" si="53"/>
        <v>0</v>
      </c>
      <c r="AR233" s="145" t="s">
        <v>177</v>
      </c>
      <c r="AT233" s="145" t="s">
        <v>172</v>
      </c>
      <c r="AU233" s="145" t="s">
        <v>89</v>
      </c>
      <c r="AY233" s="19" t="s">
        <v>169</v>
      </c>
      <c r="BE233" s="146">
        <f t="shared" si="54"/>
        <v>0</v>
      </c>
      <c r="BF233" s="146">
        <f t="shared" si="55"/>
        <v>0</v>
      </c>
      <c r="BG233" s="146">
        <f t="shared" si="56"/>
        <v>0</v>
      </c>
      <c r="BH233" s="146">
        <f t="shared" si="57"/>
        <v>0</v>
      </c>
      <c r="BI233" s="146">
        <f t="shared" si="58"/>
        <v>0</v>
      </c>
      <c r="BJ233" s="19" t="s">
        <v>83</v>
      </c>
      <c r="BK233" s="146">
        <f t="shared" si="59"/>
        <v>0</v>
      </c>
      <c r="BL233" s="19" t="s">
        <v>177</v>
      </c>
      <c r="BM233" s="145" t="s">
        <v>3629</v>
      </c>
    </row>
    <row r="234" spans="2:65" s="1" customFormat="1" ht="16.5" customHeight="1">
      <c r="B234" s="35"/>
      <c r="C234" s="134" t="s">
        <v>949</v>
      </c>
      <c r="D234" s="134" t="s">
        <v>172</v>
      </c>
      <c r="E234" s="135" t="s">
        <v>3630</v>
      </c>
      <c r="F234" s="136" t="s">
        <v>3631</v>
      </c>
      <c r="G234" s="137" t="s">
        <v>428</v>
      </c>
      <c r="H234" s="138">
        <v>1</v>
      </c>
      <c r="I234" s="139"/>
      <c r="J234" s="140">
        <f t="shared" si="50"/>
        <v>0</v>
      </c>
      <c r="K234" s="136" t="s">
        <v>34</v>
      </c>
      <c r="L234" s="35"/>
      <c r="M234" s="141" t="s">
        <v>34</v>
      </c>
      <c r="N234" s="142" t="s">
        <v>49</v>
      </c>
      <c r="P234" s="143">
        <f t="shared" si="51"/>
        <v>0</v>
      </c>
      <c r="Q234" s="143">
        <v>0</v>
      </c>
      <c r="R234" s="143">
        <f t="shared" si="52"/>
        <v>0</v>
      </c>
      <c r="S234" s="143">
        <v>0</v>
      </c>
      <c r="T234" s="144">
        <f t="shared" si="53"/>
        <v>0</v>
      </c>
      <c r="AR234" s="145" t="s">
        <v>177</v>
      </c>
      <c r="AT234" s="145" t="s">
        <v>172</v>
      </c>
      <c r="AU234" s="145" t="s">
        <v>89</v>
      </c>
      <c r="AY234" s="19" t="s">
        <v>169</v>
      </c>
      <c r="BE234" s="146">
        <f t="shared" si="54"/>
        <v>0</v>
      </c>
      <c r="BF234" s="146">
        <f t="shared" si="55"/>
        <v>0</v>
      </c>
      <c r="BG234" s="146">
        <f t="shared" si="56"/>
        <v>0</v>
      </c>
      <c r="BH234" s="146">
        <f t="shared" si="57"/>
        <v>0</v>
      </c>
      <c r="BI234" s="146">
        <f t="shared" si="58"/>
        <v>0</v>
      </c>
      <c r="BJ234" s="19" t="s">
        <v>83</v>
      </c>
      <c r="BK234" s="146">
        <f t="shared" si="59"/>
        <v>0</v>
      </c>
      <c r="BL234" s="19" t="s">
        <v>177</v>
      </c>
      <c r="BM234" s="145" t="s">
        <v>3632</v>
      </c>
    </row>
    <row r="235" spans="2:65" s="1" customFormat="1" ht="21.75" customHeight="1">
      <c r="B235" s="35"/>
      <c r="C235" s="134" t="s">
        <v>955</v>
      </c>
      <c r="D235" s="134" t="s">
        <v>172</v>
      </c>
      <c r="E235" s="135" t="s">
        <v>3633</v>
      </c>
      <c r="F235" s="136" t="s">
        <v>4684</v>
      </c>
      <c r="G235" s="137" t="s">
        <v>428</v>
      </c>
      <c r="H235" s="138">
        <v>2</v>
      </c>
      <c r="I235" s="139"/>
      <c r="J235" s="140">
        <f t="shared" si="50"/>
        <v>0</v>
      </c>
      <c r="K235" s="136" t="s">
        <v>34</v>
      </c>
      <c r="L235" s="35"/>
      <c r="M235" s="141" t="s">
        <v>34</v>
      </c>
      <c r="N235" s="142" t="s">
        <v>49</v>
      </c>
      <c r="P235" s="143">
        <f t="shared" si="51"/>
        <v>0</v>
      </c>
      <c r="Q235" s="143">
        <v>0</v>
      </c>
      <c r="R235" s="143">
        <f t="shared" si="52"/>
        <v>0</v>
      </c>
      <c r="S235" s="143">
        <v>0</v>
      </c>
      <c r="T235" s="144">
        <f t="shared" si="53"/>
        <v>0</v>
      </c>
      <c r="AR235" s="145" t="s">
        <v>177</v>
      </c>
      <c r="AT235" s="145" t="s">
        <v>172</v>
      </c>
      <c r="AU235" s="145" t="s">
        <v>89</v>
      </c>
      <c r="AY235" s="19" t="s">
        <v>169</v>
      </c>
      <c r="BE235" s="146">
        <f t="shared" si="54"/>
        <v>0</v>
      </c>
      <c r="BF235" s="146">
        <f t="shared" si="55"/>
        <v>0</v>
      </c>
      <c r="BG235" s="146">
        <f t="shared" si="56"/>
        <v>0</v>
      </c>
      <c r="BH235" s="146">
        <f t="shared" si="57"/>
        <v>0</v>
      </c>
      <c r="BI235" s="146">
        <f t="shared" si="58"/>
        <v>0</v>
      </c>
      <c r="BJ235" s="19" t="s">
        <v>83</v>
      </c>
      <c r="BK235" s="146">
        <f t="shared" si="59"/>
        <v>0</v>
      </c>
      <c r="BL235" s="19" t="s">
        <v>177</v>
      </c>
      <c r="BM235" s="145" t="s">
        <v>3634</v>
      </c>
    </row>
    <row r="236" spans="2:65" s="1" customFormat="1" ht="16.5" customHeight="1">
      <c r="B236" s="35"/>
      <c r="C236" s="134" t="s">
        <v>961</v>
      </c>
      <c r="D236" s="134" t="s">
        <v>172</v>
      </c>
      <c r="E236" s="135" t="s">
        <v>3635</v>
      </c>
      <c r="F236" s="136" t="s">
        <v>3636</v>
      </c>
      <c r="G236" s="137" t="s">
        <v>428</v>
      </c>
      <c r="H236" s="138">
        <v>1</v>
      </c>
      <c r="I236" s="139"/>
      <c r="J236" s="140">
        <f t="shared" si="50"/>
        <v>0</v>
      </c>
      <c r="K236" s="136" t="s">
        <v>34</v>
      </c>
      <c r="L236" s="35"/>
      <c r="M236" s="141" t="s">
        <v>34</v>
      </c>
      <c r="N236" s="142" t="s">
        <v>49</v>
      </c>
      <c r="P236" s="143">
        <f t="shared" si="51"/>
        <v>0</v>
      </c>
      <c r="Q236" s="143">
        <v>0</v>
      </c>
      <c r="R236" s="143">
        <f t="shared" si="52"/>
        <v>0</v>
      </c>
      <c r="S236" s="143">
        <v>0</v>
      </c>
      <c r="T236" s="144">
        <f t="shared" si="53"/>
        <v>0</v>
      </c>
      <c r="AR236" s="145" t="s">
        <v>177</v>
      </c>
      <c r="AT236" s="145" t="s">
        <v>172</v>
      </c>
      <c r="AU236" s="145" t="s">
        <v>89</v>
      </c>
      <c r="AY236" s="19" t="s">
        <v>169</v>
      </c>
      <c r="BE236" s="146">
        <f t="shared" si="54"/>
        <v>0</v>
      </c>
      <c r="BF236" s="146">
        <f t="shared" si="55"/>
        <v>0</v>
      </c>
      <c r="BG236" s="146">
        <f t="shared" si="56"/>
        <v>0</v>
      </c>
      <c r="BH236" s="146">
        <f t="shared" si="57"/>
        <v>0</v>
      </c>
      <c r="BI236" s="146">
        <f t="shared" si="58"/>
        <v>0</v>
      </c>
      <c r="BJ236" s="19" t="s">
        <v>83</v>
      </c>
      <c r="BK236" s="146">
        <f t="shared" si="59"/>
        <v>0</v>
      </c>
      <c r="BL236" s="19" t="s">
        <v>177</v>
      </c>
      <c r="BM236" s="145" t="s">
        <v>3637</v>
      </c>
    </row>
    <row r="237" spans="2:65" s="1" customFormat="1" ht="16.5" customHeight="1">
      <c r="B237" s="35"/>
      <c r="C237" s="134" t="s">
        <v>967</v>
      </c>
      <c r="D237" s="134" t="s">
        <v>172</v>
      </c>
      <c r="E237" s="135" t="s">
        <v>3638</v>
      </c>
      <c r="F237" s="136" t="s">
        <v>3639</v>
      </c>
      <c r="G237" s="137" t="s">
        <v>422</v>
      </c>
      <c r="H237" s="138">
        <v>1</v>
      </c>
      <c r="I237" s="139"/>
      <c r="J237" s="140">
        <f t="shared" si="50"/>
        <v>0</v>
      </c>
      <c r="K237" s="136" t="s">
        <v>34</v>
      </c>
      <c r="L237" s="35"/>
      <c r="M237" s="141" t="s">
        <v>34</v>
      </c>
      <c r="N237" s="142" t="s">
        <v>49</v>
      </c>
      <c r="P237" s="143">
        <f t="shared" si="51"/>
        <v>0</v>
      </c>
      <c r="Q237" s="143">
        <v>0</v>
      </c>
      <c r="R237" s="143">
        <f t="shared" si="52"/>
        <v>0</v>
      </c>
      <c r="S237" s="143">
        <v>0</v>
      </c>
      <c r="T237" s="144">
        <f t="shared" si="53"/>
        <v>0</v>
      </c>
      <c r="AR237" s="145" t="s">
        <v>177</v>
      </c>
      <c r="AT237" s="145" t="s">
        <v>172</v>
      </c>
      <c r="AU237" s="145" t="s">
        <v>89</v>
      </c>
      <c r="AY237" s="19" t="s">
        <v>169</v>
      </c>
      <c r="BE237" s="146">
        <f t="shared" si="54"/>
        <v>0</v>
      </c>
      <c r="BF237" s="146">
        <f t="shared" si="55"/>
        <v>0</v>
      </c>
      <c r="BG237" s="146">
        <f t="shared" si="56"/>
        <v>0</v>
      </c>
      <c r="BH237" s="146">
        <f t="shared" si="57"/>
        <v>0</v>
      </c>
      <c r="BI237" s="146">
        <f t="shared" si="58"/>
        <v>0</v>
      </c>
      <c r="BJ237" s="19" t="s">
        <v>83</v>
      </c>
      <c r="BK237" s="146">
        <f t="shared" si="59"/>
        <v>0</v>
      </c>
      <c r="BL237" s="19" t="s">
        <v>177</v>
      </c>
      <c r="BM237" s="145" t="s">
        <v>3640</v>
      </c>
    </row>
    <row r="238" spans="2:65" s="1" customFormat="1" ht="24.25" customHeight="1">
      <c r="B238" s="35"/>
      <c r="C238" s="134" t="s">
        <v>972</v>
      </c>
      <c r="D238" s="134" t="s">
        <v>172</v>
      </c>
      <c r="E238" s="135" t="s">
        <v>3641</v>
      </c>
      <c r="F238" s="136" t="s">
        <v>4685</v>
      </c>
      <c r="G238" s="137" t="s">
        <v>428</v>
      </c>
      <c r="H238" s="138">
        <v>1</v>
      </c>
      <c r="I238" s="139"/>
      <c r="J238" s="140">
        <f t="shared" si="50"/>
        <v>0</v>
      </c>
      <c r="K238" s="136" t="s">
        <v>34</v>
      </c>
      <c r="L238" s="35"/>
      <c r="M238" s="141" t="s">
        <v>34</v>
      </c>
      <c r="N238" s="142" t="s">
        <v>49</v>
      </c>
      <c r="P238" s="143">
        <f t="shared" si="51"/>
        <v>0</v>
      </c>
      <c r="Q238" s="143">
        <v>0</v>
      </c>
      <c r="R238" s="143">
        <f t="shared" si="52"/>
        <v>0</v>
      </c>
      <c r="S238" s="143">
        <v>0</v>
      </c>
      <c r="T238" s="144">
        <f t="shared" si="53"/>
        <v>0</v>
      </c>
      <c r="AR238" s="145" t="s">
        <v>177</v>
      </c>
      <c r="AT238" s="145" t="s">
        <v>172</v>
      </c>
      <c r="AU238" s="145" t="s">
        <v>89</v>
      </c>
      <c r="AY238" s="19" t="s">
        <v>169</v>
      </c>
      <c r="BE238" s="146">
        <f t="shared" si="54"/>
        <v>0</v>
      </c>
      <c r="BF238" s="146">
        <f t="shared" si="55"/>
        <v>0</v>
      </c>
      <c r="BG238" s="146">
        <f t="shared" si="56"/>
        <v>0</v>
      </c>
      <c r="BH238" s="146">
        <f t="shared" si="57"/>
        <v>0</v>
      </c>
      <c r="BI238" s="146">
        <f t="shared" si="58"/>
        <v>0</v>
      </c>
      <c r="BJ238" s="19" t="s">
        <v>83</v>
      </c>
      <c r="BK238" s="146">
        <f t="shared" si="59"/>
        <v>0</v>
      </c>
      <c r="BL238" s="19" t="s">
        <v>177</v>
      </c>
      <c r="BM238" s="145" t="s">
        <v>3642</v>
      </c>
    </row>
    <row r="239" spans="2:65" s="1" customFormat="1" ht="24.25" customHeight="1">
      <c r="B239" s="35"/>
      <c r="C239" s="134" t="s">
        <v>978</v>
      </c>
      <c r="D239" s="134" t="s">
        <v>172</v>
      </c>
      <c r="E239" s="135" t="s">
        <v>3643</v>
      </c>
      <c r="F239" s="136" t="s">
        <v>4686</v>
      </c>
      <c r="G239" s="137" t="s">
        <v>428</v>
      </c>
      <c r="H239" s="138">
        <v>45</v>
      </c>
      <c r="I239" s="139"/>
      <c r="J239" s="140">
        <f t="shared" si="50"/>
        <v>0</v>
      </c>
      <c r="K239" s="136" t="s">
        <v>34</v>
      </c>
      <c r="L239" s="35"/>
      <c r="M239" s="141" t="s">
        <v>34</v>
      </c>
      <c r="N239" s="142" t="s">
        <v>49</v>
      </c>
      <c r="P239" s="143">
        <f t="shared" si="51"/>
        <v>0</v>
      </c>
      <c r="Q239" s="143">
        <v>0</v>
      </c>
      <c r="R239" s="143">
        <f t="shared" si="52"/>
        <v>0</v>
      </c>
      <c r="S239" s="143">
        <v>0</v>
      </c>
      <c r="T239" s="144">
        <f t="shared" si="53"/>
        <v>0</v>
      </c>
      <c r="AR239" s="145" t="s">
        <v>177</v>
      </c>
      <c r="AT239" s="145" t="s">
        <v>172</v>
      </c>
      <c r="AU239" s="145" t="s">
        <v>89</v>
      </c>
      <c r="AY239" s="19" t="s">
        <v>169</v>
      </c>
      <c r="BE239" s="146">
        <f t="shared" si="54"/>
        <v>0</v>
      </c>
      <c r="BF239" s="146">
        <f t="shared" si="55"/>
        <v>0</v>
      </c>
      <c r="BG239" s="146">
        <f t="shared" si="56"/>
        <v>0</v>
      </c>
      <c r="BH239" s="146">
        <f t="shared" si="57"/>
        <v>0</v>
      </c>
      <c r="BI239" s="146">
        <f t="shared" si="58"/>
        <v>0</v>
      </c>
      <c r="BJ239" s="19" t="s">
        <v>83</v>
      </c>
      <c r="BK239" s="146">
        <f t="shared" si="59"/>
        <v>0</v>
      </c>
      <c r="BL239" s="19" t="s">
        <v>177</v>
      </c>
      <c r="BM239" s="145" t="s">
        <v>3644</v>
      </c>
    </row>
    <row r="240" spans="2:65" s="1" customFormat="1" ht="16.5" customHeight="1">
      <c r="B240" s="35"/>
      <c r="C240" s="134" t="s">
        <v>984</v>
      </c>
      <c r="D240" s="134" t="s">
        <v>172</v>
      </c>
      <c r="E240" s="135" t="s">
        <v>3645</v>
      </c>
      <c r="F240" s="136" t="s">
        <v>3646</v>
      </c>
      <c r="G240" s="137" t="s">
        <v>428</v>
      </c>
      <c r="H240" s="138">
        <v>4</v>
      </c>
      <c r="I240" s="139"/>
      <c r="J240" s="140">
        <f t="shared" si="50"/>
        <v>0</v>
      </c>
      <c r="K240" s="136" t="s">
        <v>34</v>
      </c>
      <c r="L240" s="35"/>
      <c r="M240" s="141" t="s">
        <v>34</v>
      </c>
      <c r="N240" s="142" t="s">
        <v>49</v>
      </c>
      <c r="P240" s="143">
        <f t="shared" si="51"/>
        <v>0</v>
      </c>
      <c r="Q240" s="143">
        <v>0</v>
      </c>
      <c r="R240" s="143">
        <f t="shared" si="52"/>
        <v>0</v>
      </c>
      <c r="S240" s="143">
        <v>0</v>
      </c>
      <c r="T240" s="144">
        <f t="shared" si="53"/>
        <v>0</v>
      </c>
      <c r="AR240" s="145" t="s">
        <v>177</v>
      </c>
      <c r="AT240" s="145" t="s">
        <v>172</v>
      </c>
      <c r="AU240" s="145" t="s">
        <v>89</v>
      </c>
      <c r="AY240" s="19" t="s">
        <v>169</v>
      </c>
      <c r="BE240" s="146">
        <f t="shared" si="54"/>
        <v>0</v>
      </c>
      <c r="BF240" s="146">
        <f t="shared" si="55"/>
        <v>0</v>
      </c>
      <c r="BG240" s="146">
        <f t="shared" si="56"/>
        <v>0</v>
      </c>
      <c r="BH240" s="146">
        <f t="shared" si="57"/>
        <v>0</v>
      </c>
      <c r="BI240" s="146">
        <f t="shared" si="58"/>
        <v>0</v>
      </c>
      <c r="BJ240" s="19" t="s">
        <v>83</v>
      </c>
      <c r="BK240" s="146">
        <f t="shared" si="59"/>
        <v>0</v>
      </c>
      <c r="BL240" s="19" t="s">
        <v>177</v>
      </c>
      <c r="BM240" s="145" t="s">
        <v>3647</v>
      </c>
    </row>
    <row r="241" spans="2:65" s="1" customFormat="1" ht="16.5" customHeight="1">
      <c r="B241" s="35"/>
      <c r="C241" s="134" t="s">
        <v>988</v>
      </c>
      <c r="D241" s="134" t="s">
        <v>172</v>
      </c>
      <c r="E241" s="135" t="s">
        <v>3648</v>
      </c>
      <c r="F241" s="136" t="s">
        <v>3649</v>
      </c>
      <c r="G241" s="137" t="s">
        <v>422</v>
      </c>
      <c r="H241" s="138">
        <v>1</v>
      </c>
      <c r="I241" s="139"/>
      <c r="J241" s="140">
        <f t="shared" si="50"/>
        <v>0</v>
      </c>
      <c r="K241" s="136" t="s">
        <v>34</v>
      </c>
      <c r="L241" s="35"/>
      <c r="M241" s="141" t="s">
        <v>34</v>
      </c>
      <c r="N241" s="142" t="s">
        <v>49</v>
      </c>
      <c r="P241" s="143">
        <f t="shared" si="51"/>
        <v>0</v>
      </c>
      <c r="Q241" s="143">
        <v>0</v>
      </c>
      <c r="R241" s="143">
        <f t="shared" si="52"/>
        <v>0</v>
      </c>
      <c r="S241" s="143">
        <v>0</v>
      </c>
      <c r="T241" s="144">
        <f t="shared" si="53"/>
        <v>0</v>
      </c>
      <c r="AR241" s="145" t="s">
        <v>177</v>
      </c>
      <c r="AT241" s="145" t="s">
        <v>172</v>
      </c>
      <c r="AU241" s="145" t="s">
        <v>89</v>
      </c>
      <c r="AY241" s="19" t="s">
        <v>169</v>
      </c>
      <c r="BE241" s="146">
        <f t="shared" si="54"/>
        <v>0</v>
      </c>
      <c r="BF241" s="146">
        <f t="shared" si="55"/>
        <v>0</v>
      </c>
      <c r="BG241" s="146">
        <f t="shared" si="56"/>
        <v>0</v>
      </c>
      <c r="BH241" s="146">
        <f t="shared" si="57"/>
        <v>0</v>
      </c>
      <c r="BI241" s="146">
        <f t="shared" si="58"/>
        <v>0</v>
      </c>
      <c r="BJ241" s="19" t="s">
        <v>83</v>
      </c>
      <c r="BK241" s="146">
        <f t="shared" si="59"/>
        <v>0</v>
      </c>
      <c r="BL241" s="19" t="s">
        <v>177</v>
      </c>
      <c r="BM241" s="145" t="s">
        <v>3650</v>
      </c>
    </row>
    <row r="242" spans="2:65" s="1" customFormat="1" ht="16.5" customHeight="1">
      <c r="B242" s="35"/>
      <c r="C242" s="134" t="s">
        <v>992</v>
      </c>
      <c r="D242" s="134" t="s">
        <v>172</v>
      </c>
      <c r="E242" s="135" t="s">
        <v>3651</v>
      </c>
      <c r="F242" s="136" t="s">
        <v>3652</v>
      </c>
      <c r="G242" s="137" t="s">
        <v>422</v>
      </c>
      <c r="H242" s="138">
        <v>17</v>
      </c>
      <c r="I242" s="139"/>
      <c r="J242" s="140">
        <f t="shared" si="50"/>
        <v>0</v>
      </c>
      <c r="K242" s="136" t="s">
        <v>34</v>
      </c>
      <c r="L242" s="35"/>
      <c r="M242" s="141" t="s">
        <v>34</v>
      </c>
      <c r="N242" s="142" t="s">
        <v>49</v>
      </c>
      <c r="P242" s="143">
        <f t="shared" si="51"/>
        <v>0</v>
      </c>
      <c r="Q242" s="143">
        <v>0</v>
      </c>
      <c r="R242" s="143">
        <f t="shared" si="52"/>
        <v>0</v>
      </c>
      <c r="S242" s="143">
        <v>0</v>
      </c>
      <c r="T242" s="144">
        <f t="shared" si="53"/>
        <v>0</v>
      </c>
      <c r="AR242" s="145" t="s">
        <v>177</v>
      </c>
      <c r="AT242" s="145" t="s">
        <v>172</v>
      </c>
      <c r="AU242" s="145" t="s">
        <v>89</v>
      </c>
      <c r="AY242" s="19" t="s">
        <v>169</v>
      </c>
      <c r="BE242" s="146">
        <f t="shared" si="54"/>
        <v>0</v>
      </c>
      <c r="BF242" s="146">
        <f t="shared" si="55"/>
        <v>0</v>
      </c>
      <c r="BG242" s="146">
        <f t="shared" si="56"/>
        <v>0</v>
      </c>
      <c r="BH242" s="146">
        <f t="shared" si="57"/>
        <v>0</v>
      </c>
      <c r="BI242" s="146">
        <f t="shared" si="58"/>
        <v>0</v>
      </c>
      <c r="BJ242" s="19" t="s">
        <v>83</v>
      </c>
      <c r="BK242" s="146">
        <f t="shared" si="59"/>
        <v>0</v>
      </c>
      <c r="BL242" s="19" t="s">
        <v>177</v>
      </c>
      <c r="BM242" s="145" t="s">
        <v>3653</v>
      </c>
    </row>
    <row r="243" spans="2:65" s="1" customFormat="1" ht="24.25" customHeight="1">
      <c r="B243" s="35"/>
      <c r="C243" s="134" t="s">
        <v>997</v>
      </c>
      <c r="D243" s="134" t="s">
        <v>172</v>
      </c>
      <c r="E243" s="135" t="s">
        <v>3654</v>
      </c>
      <c r="F243" s="136" t="s">
        <v>3655</v>
      </c>
      <c r="G243" s="137" t="s">
        <v>422</v>
      </c>
      <c r="H243" s="138">
        <v>1</v>
      </c>
      <c r="I243" s="139"/>
      <c r="J243" s="140">
        <f t="shared" si="50"/>
        <v>0</v>
      </c>
      <c r="K243" s="136" t="s">
        <v>34</v>
      </c>
      <c r="L243" s="35"/>
      <c r="M243" s="141" t="s">
        <v>34</v>
      </c>
      <c r="N243" s="142" t="s">
        <v>49</v>
      </c>
      <c r="P243" s="143">
        <f t="shared" si="51"/>
        <v>0</v>
      </c>
      <c r="Q243" s="143">
        <v>0</v>
      </c>
      <c r="R243" s="143">
        <f t="shared" si="52"/>
        <v>0</v>
      </c>
      <c r="S243" s="143">
        <v>0</v>
      </c>
      <c r="T243" s="144">
        <f t="shared" si="53"/>
        <v>0</v>
      </c>
      <c r="AR243" s="145" t="s">
        <v>177</v>
      </c>
      <c r="AT243" s="145" t="s">
        <v>172</v>
      </c>
      <c r="AU243" s="145" t="s">
        <v>89</v>
      </c>
      <c r="AY243" s="19" t="s">
        <v>169</v>
      </c>
      <c r="BE243" s="146">
        <f t="shared" si="54"/>
        <v>0</v>
      </c>
      <c r="BF243" s="146">
        <f t="shared" si="55"/>
        <v>0</v>
      </c>
      <c r="BG243" s="146">
        <f t="shared" si="56"/>
        <v>0</v>
      </c>
      <c r="BH243" s="146">
        <f t="shared" si="57"/>
        <v>0</v>
      </c>
      <c r="BI243" s="146">
        <f t="shared" si="58"/>
        <v>0</v>
      </c>
      <c r="BJ243" s="19" t="s">
        <v>83</v>
      </c>
      <c r="BK243" s="146">
        <f t="shared" si="59"/>
        <v>0</v>
      </c>
      <c r="BL243" s="19" t="s">
        <v>177</v>
      </c>
      <c r="BM243" s="145" t="s">
        <v>3656</v>
      </c>
    </row>
    <row r="244" spans="2:65" s="1" customFormat="1" ht="24.25" customHeight="1">
      <c r="B244" s="35"/>
      <c r="C244" s="134" t="s">
        <v>1005</v>
      </c>
      <c r="D244" s="134" t="s">
        <v>172</v>
      </c>
      <c r="E244" s="135" t="s">
        <v>3657</v>
      </c>
      <c r="F244" s="136" t="s">
        <v>3658</v>
      </c>
      <c r="G244" s="137" t="s">
        <v>422</v>
      </c>
      <c r="H244" s="138">
        <v>1</v>
      </c>
      <c r="I244" s="139"/>
      <c r="J244" s="140">
        <f t="shared" si="50"/>
        <v>0</v>
      </c>
      <c r="K244" s="136" t="s">
        <v>34</v>
      </c>
      <c r="L244" s="35"/>
      <c r="M244" s="141" t="s">
        <v>34</v>
      </c>
      <c r="N244" s="142" t="s">
        <v>49</v>
      </c>
      <c r="P244" s="143">
        <f t="shared" si="51"/>
        <v>0</v>
      </c>
      <c r="Q244" s="143">
        <v>0</v>
      </c>
      <c r="R244" s="143">
        <f t="shared" si="52"/>
        <v>0</v>
      </c>
      <c r="S244" s="143">
        <v>0</v>
      </c>
      <c r="T244" s="144">
        <f t="shared" si="53"/>
        <v>0</v>
      </c>
      <c r="AR244" s="145" t="s">
        <v>177</v>
      </c>
      <c r="AT244" s="145" t="s">
        <v>172</v>
      </c>
      <c r="AU244" s="145" t="s">
        <v>89</v>
      </c>
      <c r="AY244" s="19" t="s">
        <v>169</v>
      </c>
      <c r="BE244" s="146">
        <f t="shared" si="54"/>
        <v>0</v>
      </c>
      <c r="BF244" s="146">
        <f t="shared" si="55"/>
        <v>0</v>
      </c>
      <c r="BG244" s="146">
        <f t="shared" si="56"/>
        <v>0</v>
      </c>
      <c r="BH244" s="146">
        <f t="shared" si="57"/>
        <v>0</v>
      </c>
      <c r="BI244" s="146">
        <f t="shared" si="58"/>
        <v>0</v>
      </c>
      <c r="BJ244" s="19" t="s">
        <v>83</v>
      </c>
      <c r="BK244" s="146">
        <f t="shared" si="59"/>
        <v>0</v>
      </c>
      <c r="BL244" s="19" t="s">
        <v>177</v>
      </c>
      <c r="BM244" s="145" t="s">
        <v>3659</v>
      </c>
    </row>
    <row r="245" spans="2:65" s="1" customFormat="1" ht="16.5" customHeight="1">
      <c r="B245" s="35"/>
      <c r="C245" s="134" t="s">
        <v>1011</v>
      </c>
      <c r="D245" s="134" t="s">
        <v>172</v>
      </c>
      <c r="E245" s="135" t="s">
        <v>3660</v>
      </c>
      <c r="F245" s="136" t="s">
        <v>4687</v>
      </c>
      <c r="G245" s="137" t="s">
        <v>428</v>
      </c>
      <c r="H245" s="138">
        <v>1</v>
      </c>
      <c r="I245" s="139"/>
      <c r="J245" s="140">
        <f t="shared" si="50"/>
        <v>0</v>
      </c>
      <c r="K245" s="136" t="s">
        <v>34</v>
      </c>
      <c r="L245" s="35"/>
      <c r="M245" s="141" t="s">
        <v>34</v>
      </c>
      <c r="N245" s="142" t="s">
        <v>49</v>
      </c>
      <c r="P245" s="143">
        <f t="shared" si="51"/>
        <v>0</v>
      </c>
      <c r="Q245" s="143">
        <v>0</v>
      </c>
      <c r="R245" s="143">
        <f t="shared" si="52"/>
        <v>0</v>
      </c>
      <c r="S245" s="143">
        <v>0</v>
      </c>
      <c r="T245" s="144">
        <f t="shared" si="53"/>
        <v>0</v>
      </c>
      <c r="AR245" s="145" t="s">
        <v>177</v>
      </c>
      <c r="AT245" s="145" t="s">
        <v>172</v>
      </c>
      <c r="AU245" s="145" t="s">
        <v>89</v>
      </c>
      <c r="AY245" s="19" t="s">
        <v>169</v>
      </c>
      <c r="BE245" s="146">
        <f t="shared" si="54"/>
        <v>0</v>
      </c>
      <c r="BF245" s="146">
        <f t="shared" si="55"/>
        <v>0</v>
      </c>
      <c r="BG245" s="146">
        <f t="shared" si="56"/>
        <v>0</v>
      </c>
      <c r="BH245" s="146">
        <f t="shared" si="57"/>
        <v>0</v>
      </c>
      <c r="BI245" s="146">
        <f t="shared" si="58"/>
        <v>0</v>
      </c>
      <c r="BJ245" s="19" t="s">
        <v>83</v>
      </c>
      <c r="BK245" s="146">
        <f t="shared" si="59"/>
        <v>0</v>
      </c>
      <c r="BL245" s="19" t="s">
        <v>177</v>
      </c>
      <c r="BM245" s="145" t="s">
        <v>3661</v>
      </c>
    </row>
    <row r="246" spans="2:65" s="1" customFormat="1" ht="21.75" customHeight="1">
      <c r="B246" s="35"/>
      <c r="C246" s="134" t="s">
        <v>1015</v>
      </c>
      <c r="D246" s="134" t="s">
        <v>172</v>
      </c>
      <c r="E246" s="135" t="s">
        <v>3662</v>
      </c>
      <c r="F246" s="136" t="s">
        <v>3663</v>
      </c>
      <c r="G246" s="137" t="s">
        <v>253</v>
      </c>
      <c r="H246" s="138">
        <v>0.76800000000000002</v>
      </c>
      <c r="I246" s="139"/>
      <c r="J246" s="140">
        <f t="shared" si="50"/>
        <v>0</v>
      </c>
      <c r="K246" s="136" t="s">
        <v>34</v>
      </c>
      <c r="L246" s="35"/>
      <c r="M246" s="141" t="s">
        <v>34</v>
      </c>
      <c r="N246" s="142" t="s">
        <v>49</v>
      </c>
      <c r="P246" s="143">
        <f t="shared" si="51"/>
        <v>0</v>
      </c>
      <c r="Q246" s="143">
        <v>0</v>
      </c>
      <c r="R246" s="143">
        <f t="shared" si="52"/>
        <v>0</v>
      </c>
      <c r="S246" s="143">
        <v>0</v>
      </c>
      <c r="T246" s="144">
        <f t="shared" si="53"/>
        <v>0</v>
      </c>
      <c r="AR246" s="145" t="s">
        <v>177</v>
      </c>
      <c r="AT246" s="145" t="s">
        <v>172</v>
      </c>
      <c r="AU246" s="145" t="s">
        <v>89</v>
      </c>
      <c r="AY246" s="19" t="s">
        <v>169</v>
      </c>
      <c r="BE246" s="146">
        <f t="shared" si="54"/>
        <v>0</v>
      </c>
      <c r="BF246" s="146">
        <f t="shared" si="55"/>
        <v>0</v>
      </c>
      <c r="BG246" s="146">
        <f t="shared" si="56"/>
        <v>0</v>
      </c>
      <c r="BH246" s="146">
        <f t="shared" si="57"/>
        <v>0</v>
      </c>
      <c r="BI246" s="146">
        <f t="shared" si="58"/>
        <v>0</v>
      </c>
      <c r="BJ246" s="19" t="s">
        <v>83</v>
      </c>
      <c r="BK246" s="146">
        <f t="shared" si="59"/>
        <v>0</v>
      </c>
      <c r="BL246" s="19" t="s">
        <v>177</v>
      </c>
      <c r="BM246" s="145" t="s">
        <v>3664</v>
      </c>
    </row>
    <row r="247" spans="2:65" s="11" customFormat="1" ht="22.75" customHeight="1">
      <c r="B247" s="122"/>
      <c r="D247" s="123" t="s">
        <v>77</v>
      </c>
      <c r="E247" s="132" t="s">
        <v>3665</v>
      </c>
      <c r="F247" s="132" t="s">
        <v>3666</v>
      </c>
      <c r="I247" s="125"/>
      <c r="J247" s="133">
        <f>BK247</f>
        <v>0</v>
      </c>
      <c r="L247" s="122"/>
      <c r="M247" s="127"/>
      <c r="P247" s="128">
        <f>SUM(P248:P254)</f>
        <v>0</v>
      </c>
      <c r="R247" s="128">
        <f>SUM(R248:R254)</f>
        <v>0</v>
      </c>
      <c r="T247" s="129">
        <f>SUM(T248:T254)</f>
        <v>0</v>
      </c>
      <c r="AR247" s="123" t="s">
        <v>89</v>
      </c>
      <c r="AT247" s="130" t="s">
        <v>77</v>
      </c>
      <c r="AU247" s="130" t="s">
        <v>83</v>
      </c>
      <c r="AY247" s="123" t="s">
        <v>169</v>
      </c>
      <c r="BK247" s="131">
        <f>SUM(BK248:BK254)</f>
        <v>0</v>
      </c>
    </row>
    <row r="248" spans="2:65" s="1" customFormat="1" ht="16.5" customHeight="1">
      <c r="B248" s="35"/>
      <c r="C248" s="134" t="s">
        <v>1025</v>
      </c>
      <c r="D248" s="134" t="s">
        <v>172</v>
      </c>
      <c r="E248" s="135" t="s">
        <v>3667</v>
      </c>
      <c r="F248" s="136" t="s">
        <v>3668</v>
      </c>
      <c r="G248" s="137" t="s">
        <v>428</v>
      </c>
      <c r="H248" s="138">
        <v>1</v>
      </c>
      <c r="I248" s="139"/>
      <c r="J248" s="140">
        <f t="shared" ref="J248:J254" si="60">ROUND(I248*H248,2)</f>
        <v>0</v>
      </c>
      <c r="K248" s="136" t="s">
        <v>34</v>
      </c>
      <c r="L248" s="35"/>
      <c r="M248" s="141" t="s">
        <v>34</v>
      </c>
      <c r="N248" s="142" t="s">
        <v>49</v>
      </c>
      <c r="P248" s="143">
        <f t="shared" ref="P248:P254" si="61">O248*H248</f>
        <v>0</v>
      </c>
      <c r="Q248" s="143">
        <v>0</v>
      </c>
      <c r="R248" s="143">
        <f t="shared" ref="R248:R254" si="62">Q248*H248</f>
        <v>0</v>
      </c>
      <c r="S248" s="143">
        <v>0</v>
      </c>
      <c r="T248" s="144">
        <f t="shared" ref="T248:T254" si="63">S248*H248</f>
        <v>0</v>
      </c>
      <c r="AR248" s="145" t="s">
        <v>177</v>
      </c>
      <c r="AT248" s="145" t="s">
        <v>172</v>
      </c>
      <c r="AU248" s="145" t="s">
        <v>89</v>
      </c>
      <c r="AY248" s="19" t="s">
        <v>169</v>
      </c>
      <c r="BE248" s="146">
        <f t="shared" ref="BE248:BE254" si="64">IF(N248="základní",J248,0)</f>
        <v>0</v>
      </c>
      <c r="BF248" s="146">
        <f t="shared" ref="BF248:BF254" si="65">IF(N248="snížená",J248,0)</f>
        <v>0</v>
      </c>
      <c r="BG248" s="146">
        <f t="shared" ref="BG248:BG254" si="66">IF(N248="zákl. přenesená",J248,0)</f>
        <v>0</v>
      </c>
      <c r="BH248" s="146">
        <f t="shared" ref="BH248:BH254" si="67">IF(N248="sníž. přenesená",J248,0)</f>
        <v>0</v>
      </c>
      <c r="BI248" s="146">
        <f t="shared" ref="BI248:BI254" si="68">IF(N248="nulová",J248,0)</f>
        <v>0</v>
      </c>
      <c r="BJ248" s="19" t="s">
        <v>83</v>
      </c>
      <c r="BK248" s="146">
        <f t="shared" ref="BK248:BK254" si="69">ROUND(I248*H248,2)</f>
        <v>0</v>
      </c>
      <c r="BL248" s="19" t="s">
        <v>177</v>
      </c>
      <c r="BM248" s="145" t="s">
        <v>3669</v>
      </c>
    </row>
    <row r="249" spans="2:65" s="1" customFormat="1" ht="16.5" customHeight="1">
      <c r="B249" s="35"/>
      <c r="C249" s="134" t="s">
        <v>1029</v>
      </c>
      <c r="D249" s="134" t="s">
        <v>172</v>
      </c>
      <c r="E249" s="135" t="s">
        <v>3670</v>
      </c>
      <c r="F249" s="136" t="s">
        <v>4688</v>
      </c>
      <c r="G249" s="137" t="s">
        <v>428</v>
      </c>
      <c r="H249" s="138">
        <v>6</v>
      </c>
      <c r="I249" s="139"/>
      <c r="J249" s="140">
        <f t="shared" si="60"/>
        <v>0</v>
      </c>
      <c r="K249" s="136" t="s">
        <v>34</v>
      </c>
      <c r="L249" s="35"/>
      <c r="M249" s="141" t="s">
        <v>34</v>
      </c>
      <c r="N249" s="142" t="s">
        <v>49</v>
      </c>
      <c r="P249" s="143">
        <f t="shared" si="61"/>
        <v>0</v>
      </c>
      <c r="Q249" s="143">
        <v>0</v>
      </c>
      <c r="R249" s="143">
        <f t="shared" si="62"/>
        <v>0</v>
      </c>
      <c r="S249" s="143">
        <v>0</v>
      </c>
      <c r="T249" s="144">
        <f t="shared" si="63"/>
        <v>0</v>
      </c>
      <c r="AR249" s="145" t="s">
        <v>177</v>
      </c>
      <c r="AT249" s="145" t="s">
        <v>172</v>
      </c>
      <c r="AU249" s="145" t="s">
        <v>89</v>
      </c>
      <c r="AY249" s="19" t="s">
        <v>169</v>
      </c>
      <c r="BE249" s="146">
        <f t="shared" si="64"/>
        <v>0</v>
      </c>
      <c r="BF249" s="146">
        <f t="shared" si="65"/>
        <v>0</v>
      </c>
      <c r="BG249" s="146">
        <f t="shared" si="66"/>
        <v>0</v>
      </c>
      <c r="BH249" s="146">
        <f t="shared" si="67"/>
        <v>0</v>
      </c>
      <c r="BI249" s="146">
        <f t="shared" si="68"/>
        <v>0</v>
      </c>
      <c r="BJ249" s="19" t="s">
        <v>83</v>
      </c>
      <c r="BK249" s="146">
        <f t="shared" si="69"/>
        <v>0</v>
      </c>
      <c r="BL249" s="19" t="s">
        <v>177</v>
      </c>
      <c r="BM249" s="145" t="s">
        <v>3671</v>
      </c>
    </row>
    <row r="250" spans="2:65" s="1" customFormat="1" ht="21.75" customHeight="1">
      <c r="B250" s="35"/>
      <c r="C250" s="134" t="s">
        <v>1035</v>
      </c>
      <c r="D250" s="134" t="s">
        <v>172</v>
      </c>
      <c r="E250" s="135" t="s">
        <v>3672</v>
      </c>
      <c r="F250" s="136" t="s">
        <v>4689</v>
      </c>
      <c r="G250" s="137" t="s">
        <v>428</v>
      </c>
      <c r="H250" s="138">
        <v>1</v>
      </c>
      <c r="I250" s="139"/>
      <c r="J250" s="140">
        <f t="shared" si="60"/>
        <v>0</v>
      </c>
      <c r="K250" s="136" t="s">
        <v>34</v>
      </c>
      <c r="L250" s="35"/>
      <c r="M250" s="141" t="s">
        <v>34</v>
      </c>
      <c r="N250" s="142" t="s">
        <v>49</v>
      </c>
      <c r="P250" s="143">
        <f t="shared" si="61"/>
        <v>0</v>
      </c>
      <c r="Q250" s="143">
        <v>0</v>
      </c>
      <c r="R250" s="143">
        <f t="shared" si="62"/>
        <v>0</v>
      </c>
      <c r="S250" s="143">
        <v>0</v>
      </c>
      <c r="T250" s="144">
        <f t="shared" si="63"/>
        <v>0</v>
      </c>
      <c r="AR250" s="145" t="s">
        <v>177</v>
      </c>
      <c r="AT250" s="145" t="s">
        <v>172</v>
      </c>
      <c r="AU250" s="145" t="s">
        <v>89</v>
      </c>
      <c r="AY250" s="19" t="s">
        <v>169</v>
      </c>
      <c r="BE250" s="146">
        <f t="shared" si="64"/>
        <v>0</v>
      </c>
      <c r="BF250" s="146">
        <f t="shared" si="65"/>
        <v>0</v>
      </c>
      <c r="BG250" s="146">
        <f t="shared" si="66"/>
        <v>0</v>
      </c>
      <c r="BH250" s="146">
        <f t="shared" si="67"/>
        <v>0</v>
      </c>
      <c r="BI250" s="146">
        <f t="shared" si="68"/>
        <v>0</v>
      </c>
      <c r="BJ250" s="19" t="s">
        <v>83</v>
      </c>
      <c r="BK250" s="146">
        <f t="shared" si="69"/>
        <v>0</v>
      </c>
      <c r="BL250" s="19" t="s">
        <v>177</v>
      </c>
      <c r="BM250" s="145" t="s">
        <v>3673</v>
      </c>
    </row>
    <row r="251" spans="2:65" s="1" customFormat="1" ht="16.5" customHeight="1">
      <c r="B251" s="35"/>
      <c r="C251" s="134" t="s">
        <v>1040</v>
      </c>
      <c r="D251" s="134" t="s">
        <v>172</v>
      </c>
      <c r="E251" s="135" t="s">
        <v>3674</v>
      </c>
      <c r="F251" s="136" t="s">
        <v>4690</v>
      </c>
      <c r="G251" s="137" t="s">
        <v>428</v>
      </c>
      <c r="H251" s="138">
        <v>3</v>
      </c>
      <c r="I251" s="139"/>
      <c r="J251" s="140">
        <f t="shared" si="60"/>
        <v>0</v>
      </c>
      <c r="K251" s="136" t="s">
        <v>34</v>
      </c>
      <c r="L251" s="35"/>
      <c r="M251" s="141" t="s">
        <v>34</v>
      </c>
      <c r="N251" s="142" t="s">
        <v>49</v>
      </c>
      <c r="P251" s="143">
        <f t="shared" si="61"/>
        <v>0</v>
      </c>
      <c r="Q251" s="143">
        <v>0</v>
      </c>
      <c r="R251" s="143">
        <f t="shared" si="62"/>
        <v>0</v>
      </c>
      <c r="S251" s="143">
        <v>0</v>
      </c>
      <c r="T251" s="144">
        <f t="shared" si="63"/>
        <v>0</v>
      </c>
      <c r="AR251" s="145" t="s">
        <v>177</v>
      </c>
      <c r="AT251" s="145" t="s">
        <v>172</v>
      </c>
      <c r="AU251" s="145" t="s">
        <v>89</v>
      </c>
      <c r="AY251" s="19" t="s">
        <v>169</v>
      </c>
      <c r="BE251" s="146">
        <f t="shared" si="64"/>
        <v>0</v>
      </c>
      <c r="BF251" s="146">
        <f t="shared" si="65"/>
        <v>0</v>
      </c>
      <c r="BG251" s="146">
        <f t="shared" si="66"/>
        <v>0</v>
      </c>
      <c r="BH251" s="146">
        <f t="shared" si="67"/>
        <v>0</v>
      </c>
      <c r="BI251" s="146">
        <f t="shared" si="68"/>
        <v>0</v>
      </c>
      <c r="BJ251" s="19" t="s">
        <v>83</v>
      </c>
      <c r="BK251" s="146">
        <f t="shared" si="69"/>
        <v>0</v>
      </c>
      <c r="BL251" s="19" t="s">
        <v>177</v>
      </c>
      <c r="BM251" s="145" t="s">
        <v>3675</v>
      </c>
    </row>
    <row r="252" spans="2:65" s="1" customFormat="1" ht="24.25" customHeight="1">
      <c r="B252" s="35"/>
      <c r="C252" s="134" t="s">
        <v>1046</v>
      </c>
      <c r="D252" s="134" t="s">
        <v>172</v>
      </c>
      <c r="E252" s="135" t="s">
        <v>3676</v>
      </c>
      <c r="F252" s="136" t="s">
        <v>4691</v>
      </c>
      <c r="G252" s="137" t="s">
        <v>428</v>
      </c>
      <c r="H252" s="138">
        <v>1</v>
      </c>
      <c r="I252" s="139"/>
      <c r="J252" s="140">
        <f t="shared" si="60"/>
        <v>0</v>
      </c>
      <c r="K252" s="136" t="s">
        <v>34</v>
      </c>
      <c r="L252" s="35"/>
      <c r="M252" s="141" t="s">
        <v>34</v>
      </c>
      <c r="N252" s="142" t="s">
        <v>49</v>
      </c>
      <c r="P252" s="143">
        <f t="shared" si="61"/>
        <v>0</v>
      </c>
      <c r="Q252" s="143">
        <v>0</v>
      </c>
      <c r="R252" s="143">
        <f t="shared" si="62"/>
        <v>0</v>
      </c>
      <c r="S252" s="143">
        <v>0</v>
      </c>
      <c r="T252" s="144">
        <f t="shared" si="63"/>
        <v>0</v>
      </c>
      <c r="AR252" s="145" t="s">
        <v>177</v>
      </c>
      <c r="AT252" s="145" t="s">
        <v>172</v>
      </c>
      <c r="AU252" s="145" t="s">
        <v>89</v>
      </c>
      <c r="AY252" s="19" t="s">
        <v>169</v>
      </c>
      <c r="BE252" s="146">
        <f t="shared" si="64"/>
        <v>0</v>
      </c>
      <c r="BF252" s="146">
        <f t="shared" si="65"/>
        <v>0</v>
      </c>
      <c r="BG252" s="146">
        <f t="shared" si="66"/>
        <v>0</v>
      </c>
      <c r="BH252" s="146">
        <f t="shared" si="67"/>
        <v>0</v>
      </c>
      <c r="BI252" s="146">
        <f t="shared" si="68"/>
        <v>0</v>
      </c>
      <c r="BJ252" s="19" t="s">
        <v>83</v>
      </c>
      <c r="BK252" s="146">
        <f t="shared" si="69"/>
        <v>0</v>
      </c>
      <c r="BL252" s="19" t="s">
        <v>177</v>
      </c>
      <c r="BM252" s="145" t="s">
        <v>3677</v>
      </c>
    </row>
    <row r="253" spans="2:65" s="1" customFormat="1" ht="16.5" customHeight="1">
      <c r="B253" s="35"/>
      <c r="C253" s="134" t="s">
        <v>1052</v>
      </c>
      <c r="D253" s="134" t="s">
        <v>172</v>
      </c>
      <c r="E253" s="135" t="s">
        <v>3678</v>
      </c>
      <c r="F253" s="136" t="s">
        <v>4692</v>
      </c>
      <c r="G253" s="137" t="s">
        <v>428</v>
      </c>
      <c r="H253" s="138">
        <v>1</v>
      </c>
      <c r="I253" s="139"/>
      <c r="J253" s="140">
        <f t="shared" si="60"/>
        <v>0</v>
      </c>
      <c r="K253" s="136" t="s">
        <v>34</v>
      </c>
      <c r="L253" s="35"/>
      <c r="M253" s="141" t="s">
        <v>34</v>
      </c>
      <c r="N253" s="142" t="s">
        <v>49</v>
      </c>
      <c r="P253" s="143">
        <f t="shared" si="61"/>
        <v>0</v>
      </c>
      <c r="Q253" s="143">
        <v>0</v>
      </c>
      <c r="R253" s="143">
        <f t="shared" si="62"/>
        <v>0</v>
      </c>
      <c r="S253" s="143">
        <v>0</v>
      </c>
      <c r="T253" s="144">
        <f t="shared" si="63"/>
        <v>0</v>
      </c>
      <c r="AR253" s="145" t="s">
        <v>177</v>
      </c>
      <c r="AT253" s="145" t="s">
        <v>172</v>
      </c>
      <c r="AU253" s="145" t="s">
        <v>89</v>
      </c>
      <c r="AY253" s="19" t="s">
        <v>169</v>
      </c>
      <c r="BE253" s="146">
        <f t="shared" si="64"/>
        <v>0</v>
      </c>
      <c r="BF253" s="146">
        <f t="shared" si="65"/>
        <v>0</v>
      </c>
      <c r="BG253" s="146">
        <f t="shared" si="66"/>
        <v>0</v>
      </c>
      <c r="BH253" s="146">
        <f t="shared" si="67"/>
        <v>0</v>
      </c>
      <c r="BI253" s="146">
        <f t="shared" si="68"/>
        <v>0</v>
      </c>
      <c r="BJ253" s="19" t="s">
        <v>83</v>
      </c>
      <c r="BK253" s="146">
        <f t="shared" si="69"/>
        <v>0</v>
      </c>
      <c r="BL253" s="19" t="s">
        <v>177</v>
      </c>
      <c r="BM253" s="145" t="s">
        <v>3679</v>
      </c>
    </row>
    <row r="254" spans="2:65" s="1" customFormat="1" ht="21.75" customHeight="1">
      <c r="B254" s="35"/>
      <c r="C254" s="134" t="s">
        <v>1061</v>
      </c>
      <c r="D254" s="134" t="s">
        <v>172</v>
      </c>
      <c r="E254" s="135" t="s">
        <v>3680</v>
      </c>
      <c r="F254" s="136" t="s">
        <v>3681</v>
      </c>
      <c r="G254" s="137" t="s">
        <v>253</v>
      </c>
      <c r="H254" s="138">
        <v>0.14099999999999999</v>
      </c>
      <c r="I254" s="139"/>
      <c r="J254" s="140">
        <f t="shared" si="60"/>
        <v>0</v>
      </c>
      <c r="K254" s="136" t="s">
        <v>34</v>
      </c>
      <c r="L254" s="35"/>
      <c r="M254" s="141" t="s">
        <v>34</v>
      </c>
      <c r="N254" s="142" t="s">
        <v>49</v>
      </c>
      <c r="P254" s="143">
        <f t="shared" si="61"/>
        <v>0</v>
      </c>
      <c r="Q254" s="143">
        <v>0</v>
      </c>
      <c r="R254" s="143">
        <f t="shared" si="62"/>
        <v>0</v>
      </c>
      <c r="S254" s="143">
        <v>0</v>
      </c>
      <c r="T254" s="144">
        <f t="shared" si="63"/>
        <v>0</v>
      </c>
      <c r="AR254" s="145" t="s">
        <v>177</v>
      </c>
      <c r="AT254" s="145" t="s">
        <v>172</v>
      </c>
      <c r="AU254" s="145" t="s">
        <v>89</v>
      </c>
      <c r="AY254" s="19" t="s">
        <v>169</v>
      </c>
      <c r="BE254" s="146">
        <f t="shared" si="64"/>
        <v>0</v>
      </c>
      <c r="BF254" s="146">
        <f t="shared" si="65"/>
        <v>0</v>
      </c>
      <c r="BG254" s="146">
        <f t="shared" si="66"/>
        <v>0</v>
      </c>
      <c r="BH254" s="146">
        <f t="shared" si="67"/>
        <v>0</v>
      </c>
      <c r="BI254" s="146">
        <f t="shared" si="68"/>
        <v>0</v>
      </c>
      <c r="BJ254" s="19" t="s">
        <v>83</v>
      </c>
      <c r="BK254" s="146">
        <f t="shared" si="69"/>
        <v>0</v>
      </c>
      <c r="BL254" s="19" t="s">
        <v>177</v>
      </c>
      <c r="BM254" s="145" t="s">
        <v>3682</v>
      </c>
    </row>
    <row r="255" spans="2:65" s="11" customFormat="1" ht="22.75" customHeight="1">
      <c r="B255" s="122"/>
      <c r="D255" s="123" t="s">
        <v>77</v>
      </c>
      <c r="E255" s="132" t="s">
        <v>2506</v>
      </c>
      <c r="F255" s="132" t="s">
        <v>2507</v>
      </c>
      <c r="I255" s="125"/>
      <c r="J255" s="133">
        <f>BK255</f>
        <v>0</v>
      </c>
      <c r="L255" s="122"/>
      <c r="M255" s="127"/>
      <c r="P255" s="128">
        <f>SUM(P256:P260)</f>
        <v>0</v>
      </c>
      <c r="R255" s="128">
        <f>SUM(R256:R260)</f>
        <v>0</v>
      </c>
      <c r="T255" s="129">
        <f>SUM(T256:T260)</f>
        <v>0</v>
      </c>
      <c r="AR255" s="123" t="s">
        <v>89</v>
      </c>
      <c r="AT255" s="130" t="s">
        <v>77</v>
      </c>
      <c r="AU255" s="130" t="s">
        <v>83</v>
      </c>
      <c r="AY255" s="123" t="s">
        <v>169</v>
      </c>
      <c r="BK255" s="131">
        <f>SUM(BK256:BK260)</f>
        <v>0</v>
      </c>
    </row>
    <row r="256" spans="2:65" s="1" customFormat="1" ht="16.5" customHeight="1">
      <c r="B256" s="35"/>
      <c r="C256" s="134" t="s">
        <v>1068</v>
      </c>
      <c r="D256" s="134" t="s">
        <v>172</v>
      </c>
      <c r="E256" s="135" t="s">
        <v>3683</v>
      </c>
      <c r="F256" s="136" t="s">
        <v>3684</v>
      </c>
      <c r="G256" s="137" t="s">
        <v>253</v>
      </c>
      <c r="H256" s="138">
        <v>0.03</v>
      </c>
      <c r="I256" s="139"/>
      <c r="J256" s="140">
        <f>ROUND(I256*H256,2)</f>
        <v>0</v>
      </c>
      <c r="K256" s="136" t="s">
        <v>34</v>
      </c>
      <c r="L256" s="35"/>
      <c r="M256" s="141" t="s">
        <v>34</v>
      </c>
      <c r="N256" s="142" t="s">
        <v>49</v>
      </c>
      <c r="P256" s="143">
        <f>O256*H256</f>
        <v>0</v>
      </c>
      <c r="Q256" s="143">
        <v>0</v>
      </c>
      <c r="R256" s="143">
        <f>Q256*H256</f>
        <v>0</v>
      </c>
      <c r="S256" s="143">
        <v>0</v>
      </c>
      <c r="T256" s="144">
        <f>S256*H256</f>
        <v>0</v>
      </c>
      <c r="AR256" s="145" t="s">
        <v>177</v>
      </c>
      <c r="AT256" s="145" t="s">
        <v>172</v>
      </c>
      <c r="AU256" s="145" t="s">
        <v>89</v>
      </c>
      <c r="AY256" s="19" t="s">
        <v>169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9" t="s">
        <v>83</v>
      </c>
      <c r="BK256" s="146">
        <f>ROUND(I256*H256,2)</f>
        <v>0</v>
      </c>
      <c r="BL256" s="19" t="s">
        <v>177</v>
      </c>
      <c r="BM256" s="145" t="s">
        <v>3685</v>
      </c>
    </row>
    <row r="257" spans="2:65" s="1" customFormat="1" ht="21.75" customHeight="1">
      <c r="B257" s="35"/>
      <c r="C257" s="134" t="s">
        <v>1073</v>
      </c>
      <c r="D257" s="134" t="s">
        <v>172</v>
      </c>
      <c r="E257" s="135" t="s">
        <v>3686</v>
      </c>
      <c r="F257" s="136" t="s">
        <v>3687</v>
      </c>
      <c r="G257" s="137" t="s">
        <v>620</v>
      </c>
      <c r="H257" s="138">
        <v>50</v>
      </c>
      <c r="I257" s="139"/>
      <c r="J257" s="140">
        <f>ROUND(I257*H257,2)</f>
        <v>0</v>
      </c>
      <c r="K257" s="136" t="s">
        <v>34</v>
      </c>
      <c r="L257" s="35"/>
      <c r="M257" s="141" t="s">
        <v>34</v>
      </c>
      <c r="N257" s="142" t="s">
        <v>49</v>
      </c>
      <c r="P257" s="143">
        <f>O257*H257</f>
        <v>0</v>
      </c>
      <c r="Q257" s="143">
        <v>0</v>
      </c>
      <c r="R257" s="143">
        <f>Q257*H257</f>
        <v>0</v>
      </c>
      <c r="S257" s="143">
        <v>0</v>
      </c>
      <c r="T257" s="144">
        <f>S257*H257</f>
        <v>0</v>
      </c>
      <c r="AR257" s="145" t="s">
        <v>177</v>
      </c>
      <c r="AT257" s="145" t="s">
        <v>172</v>
      </c>
      <c r="AU257" s="145" t="s">
        <v>89</v>
      </c>
      <c r="AY257" s="19" t="s">
        <v>169</v>
      </c>
      <c r="BE257" s="146">
        <f>IF(N257="základní",J257,0)</f>
        <v>0</v>
      </c>
      <c r="BF257" s="146">
        <f>IF(N257="snížená",J257,0)</f>
        <v>0</v>
      </c>
      <c r="BG257" s="146">
        <f>IF(N257="zákl. přenesená",J257,0)</f>
        <v>0</v>
      </c>
      <c r="BH257" s="146">
        <f>IF(N257="sníž. přenesená",J257,0)</f>
        <v>0</v>
      </c>
      <c r="BI257" s="146">
        <f>IF(N257="nulová",J257,0)</f>
        <v>0</v>
      </c>
      <c r="BJ257" s="19" t="s">
        <v>83</v>
      </c>
      <c r="BK257" s="146">
        <f>ROUND(I257*H257,2)</f>
        <v>0</v>
      </c>
      <c r="BL257" s="19" t="s">
        <v>177</v>
      </c>
      <c r="BM257" s="145" t="s">
        <v>3688</v>
      </c>
    </row>
    <row r="258" spans="2:65" s="1" customFormat="1" ht="24.25" customHeight="1">
      <c r="B258" s="35"/>
      <c r="C258" s="134" t="s">
        <v>1079</v>
      </c>
      <c r="D258" s="134" t="s">
        <v>172</v>
      </c>
      <c r="E258" s="135" t="s">
        <v>3689</v>
      </c>
      <c r="F258" s="136" t="s">
        <v>3690</v>
      </c>
      <c r="G258" s="137" t="s">
        <v>620</v>
      </c>
      <c r="H258" s="138">
        <v>50</v>
      </c>
      <c r="I258" s="139"/>
      <c r="J258" s="140">
        <f>ROUND(I258*H258,2)</f>
        <v>0</v>
      </c>
      <c r="K258" s="136" t="s">
        <v>34</v>
      </c>
      <c r="L258" s="35"/>
      <c r="M258" s="141" t="s">
        <v>34</v>
      </c>
      <c r="N258" s="142" t="s">
        <v>49</v>
      </c>
      <c r="P258" s="143">
        <f>O258*H258</f>
        <v>0</v>
      </c>
      <c r="Q258" s="143">
        <v>0</v>
      </c>
      <c r="R258" s="143">
        <f>Q258*H258</f>
        <v>0</v>
      </c>
      <c r="S258" s="143">
        <v>0</v>
      </c>
      <c r="T258" s="144">
        <f>S258*H258</f>
        <v>0</v>
      </c>
      <c r="AR258" s="145" t="s">
        <v>177</v>
      </c>
      <c r="AT258" s="145" t="s">
        <v>172</v>
      </c>
      <c r="AU258" s="145" t="s">
        <v>89</v>
      </c>
      <c r="AY258" s="19" t="s">
        <v>169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9" t="s">
        <v>83</v>
      </c>
      <c r="BK258" s="146">
        <f>ROUND(I258*H258,2)</f>
        <v>0</v>
      </c>
      <c r="BL258" s="19" t="s">
        <v>177</v>
      </c>
      <c r="BM258" s="145" t="s">
        <v>3691</v>
      </c>
    </row>
    <row r="259" spans="2:65" s="1" customFormat="1" ht="21.75" customHeight="1">
      <c r="B259" s="35"/>
      <c r="C259" s="134" t="s">
        <v>1085</v>
      </c>
      <c r="D259" s="134" t="s">
        <v>172</v>
      </c>
      <c r="E259" s="135" t="s">
        <v>3692</v>
      </c>
      <c r="F259" s="136" t="s">
        <v>3693</v>
      </c>
      <c r="G259" s="137" t="s">
        <v>2511</v>
      </c>
      <c r="H259" s="138">
        <v>20</v>
      </c>
      <c r="I259" s="139"/>
      <c r="J259" s="140">
        <f>ROUND(I259*H259,2)</f>
        <v>0</v>
      </c>
      <c r="K259" s="136" t="s">
        <v>34</v>
      </c>
      <c r="L259" s="35"/>
      <c r="M259" s="141" t="s">
        <v>34</v>
      </c>
      <c r="N259" s="142" t="s">
        <v>49</v>
      </c>
      <c r="P259" s="143">
        <f>O259*H259</f>
        <v>0</v>
      </c>
      <c r="Q259" s="143">
        <v>0</v>
      </c>
      <c r="R259" s="143">
        <f>Q259*H259</f>
        <v>0</v>
      </c>
      <c r="S259" s="143">
        <v>0</v>
      </c>
      <c r="T259" s="144">
        <f>S259*H259</f>
        <v>0</v>
      </c>
      <c r="AR259" s="145" t="s">
        <v>177</v>
      </c>
      <c r="AT259" s="145" t="s">
        <v>172</v>
      </c>
      <c r="AU259" s="145" t="s">
        <v>89</v>
      </c>
      <c r="AY259" s="19" t="s">
        <v>169</v>
      </c>
      <c r="BE259" s="146">
        <f>IF(N259="základní",J259,0)</f>
        <v>0</v>
      </c>
      <c r="BF259" s="146">
        <f>IF(N259="snížená",J259,0)</f>
        <v>0</v>
      </c>
      <c r="BG259" s="146">
        <f>IF(N259="zákl. přenesená",J259,0)</f>
        <v>0</v>
      </c>
      <c r="BH259" s="146">
        <f>IF(N259="sníž. přenesená",J259,0)</f>
        <v>0</v>
      </c>
      <c r="BI259" s="146">
        <f>IF(N259="nulová",J259,0)</f>
        <v>0</v>
      </c>
      <c r="BJ259" s="19" t="s">
        <v>83</v>
      </c>
      <c r="BK259" s="146">
        <f>ROUND(I259*H259,2)</f>
        <v>0</v>
      </c>
      <c r="BL259" s="19" t="s">
        <v>177</v>
      </c>
      <c r="BM259" s="145" t="s">
        <v>3694</v>
      </c>
    </row>
    <row r="260" spans="2:65" s="1" customFormat="1" ht="21.75" customHeight="1">
      <c r="B260" s="35"/>
      <c r="C260" s="134" t="s">
        <v>1091</v>
      </c>
      <c r="D260" s="134" t="s">
        <v>172</v>
      </c>
      <c r="E260" s="135" t="s">
        <v>3695</v>
      </c>
      <c r="F260" s="136" t="s">
        <v>3696</v>
      </c>
      <c r="G260" s="137" t="s">
        <v>253</v>
      </c>
      <c r="H260" s="138">
        <v>6.2E-2</v>
      </c>
      <c r="I260" s="139"/>
      <c r="J260" s="140">
        <f>ROUND(I260*H260,2)</f>
        <v>0</v>
      </c>
      <c r="K260" s="136" t="s">
        <v>34</v>
      </c>
      <c r="L260" s="35"/>
      <c r="M260" s="203" t="s">
        <v>34</v>
      </c>
      <c r="N260" s="204" t="s">
        <v>49</v>
      </c>
      <c r="O260" s="205"/>
      <c r="P260" s="206">
        <f>O260*H260</f>
        <v>0</v>
      </c>
      <c r="Q260" s="206">
        <v>0</v>
      </c>
      <c r="R260" s="206">
        <f>Q260*H260</f>
        <v>0</v>
      </c>
      <c r="S260" s="206">
        <v>0</v>
      </c>
      <c r="T260" s="207">
        <f>S260*H260</f>
        <v>0</v>
      </c>
      <c r="AR260" s="145" t="s">
        <v>177</v>
      </c>
      <c r="AT260" s="145" t="s">
        <v>172</v>
      </c>
      <c r="AU260" s="145" t="s">
        <v>89</v>
      </c>
      <c r="AY260" s="19" t="s">
        <v>169</v>
      </c>
      <c r="BE260" s="146">
        <f>IF(N260="základní",J260,0)</f>
        <v>0</v>
      </c>
      <c r="BF260" s="146">
        <f>IF(N260="snížená",J260,0)</f>
        <v>0</v>
      </c>
      <c r="BG260" s="146">
        <f>IF(N260="zákl. přenesená",J260,0)</f>
        <v>0</v>
      </c>
      <c r="BH260" s="146">
        <f>IF(N260="sníž. přenesená",J260,0)</f>
        <v>0</v>
      </c>
      <c r="BI260" s="146">
        <f>IF(N260="nulová",J260,0)</f>
        <v>0</v>
      </c>
      <c r="BJ260" s="19" t="s">
        <v>83</v>
      </c>
      <c r="BK260" s="146">
        <f>ROUND(I260*H260,2)</f>
        <v>0</v>
      </c>
      <c r="BL260" s="19" t="s">
        <v>177</v>
      </c>
      <c r="BM260" s="145" t="s">
        <v>3697</v>
      </c>
    </row>
    <row r="261" spans="2:65" s="1" customFormat="1" ht="7" customHeight="1">
      <c r="B261" s="44"/>
      <c r="C261" s="45"/>
      <c r="D261" s="45"/>
      <c r="E261" s="45"/>
      <c r="F261" s="45"/>
      <c r="G261" s="45"/>
      <c r="H261" s="45"/>
      <c r="I261" s="45"/>
      <c r="J261" s="45"/>
      <c r="K261" s="45"/>
      <c r="L261" s="35"/>
    </row>
  </sheetData>
  <sheetProtection algorithmName="SHA-512" hashValue="fmUzgKlXhcqEx36/F+TLw04DleCEKgp0R22zUxp19bjIZCT4DVPd8ULTlB45jKtc4A8fbclYJ5cV8bDvHqqKUw==" saltValue="+FYzVo+pG9WDbHLcCbppsQ==" spinCount="100000" sheet="1" objects="1" scenarios="1"/>
  <autoFilter ref="C107:K260" xr:uid="{00000000-0009-0000-0000-000003000000}"/>
  <mergeCells count="15">
    <mergeCell ref="E94:H94"/>
    <mergeCell ref="E98:H98"/>
    <mergeCell ref="E96:H96"/>
    <mergeCell ref="E100:H100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325"/>
  <sheetViews>
    <sheetView showGridLines="0" topLeftCell="A78" zoomScale="110" zoomScaleNormal="110" workbookViewId="0">
      <selection activeCell="F171" sqref="F171"/>
    </sheetView>
  </sheetViews>
  <sheetFormatPr baseColWidth="10" defaultRowHeight="16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9" t="s">
        <v>100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37" t="str">
        <f>'Rekapitulace stavby'!K6</f>
        <v>Přístavba ,stavební úpravy a střešní nástavba ZŠ Slatinice</v>
      </c>
      <c r="F7" s="338"/>
      <c r="G7" s="338"/>
      <c r="H7" s="338"/>
      <c r="L7" s="22"/>
    </row>
    <row r="8" spans="2:46" ht="13">
      <c r="B8" s="22"/>
      <c r="D8" s="29" t="s">
        <v>108</v>
      </c>
      <c r="L8" s="22"/>
    </row>
    <row r="9" spans="2:46" ht="16.5" customHeight="1">
      <c r="B9" s="22"/>
      <c r="E9" s="337" t="s">
        <v>109</v>
      </c>
      <c r="F9" s="322"/>
      <c r="G9" s="322"/>
      <c r="H9" s="322"/>
      <c r="L9" s="22"/>
    </row>
    <row r="10" spans="2:46" ht="12" customHeight="1">
      <c r="B10" s="22"/>
      <c r="D10" s="29" t="s">
        <v>110</v>
      </c>
      <c r="L10" s="22"/>
    </row>
    <row r="11" spans="2:46" s="1" customFormat="1" ht="16.5" customHeight="1">
      <c r="B11" s="35"/>
      <c r="E11" s="301" t="s">
        <v>3123</v>
      </c>
      <c r="F11" s="339"/>
      <c r="G11" s="339"/>
      <c r="H11" s="339"/>
      <c r="L11" s="35"/>
    </row>
    <row r="12" spans="2:46" s="1" customFormat="1" ht="12" customHeight="1">
      <c r="B12" s="35"/>
      <c r="D12" s="29" t="s">
        <v>3124</v>
      </c>
      <c r="L12" s="35"/>
    </row>
    <row r="13" spans="2:46" s="1" customFormat="1" ht="16.5" customHeight="1">
      <c r="B13" s="35"/>
      <c r="E13" s="295" t="s">
        <v>3698</v>
      </c>
      <c r="F13" s="339"/>
      <c r="G13" s="339"/>
      <c r="H13" s="339"/>
      <c r="L13" s="35"/>
    </row>
    <row r="14" spans="2:46" s="1" customFormat="1" ht="11">
      <c r="B14" s="35"/>
      <c r="L14" s="35"/>
    </row>
    <row r="15" spans="2:46" s="1" customFormat="1" ht="12" customHeight="1">
      <c r="B15" s="35"/>
      <c r="D15" s="29" t="s">
        <v>18</v>
      </c>
      <c r="F15" s="27" t="s">
        <v>34</v>
      </c>
      <c r="I15" s="29" t="s">
        <v>20</v>
      </c>
      <c r="J15" s="27" t="s">
        <v>34</v>
      </c>
      <c r="L15" s="35"/>
    </row>
    <row r="16" spans="2:46" s="1" customFormat="1" ht="12" customHeight="1">
      <c r="B16" s="35"/>
      <c r="D16" s="29" t="s">
        <v>21</v>
      </c>
      <c r="F16" s="27" t="s">
        <v>41</v>
      </c>
      <c r="I16" s="29" t="s">
        <v>23</v>
      </c>
      <c r="J16" s="52" t="str">
        <f>'Rekapitulace stavby'!AN8</f>
        <v>29. 2. 2024</v>
      </c>
      <c r="L16" s="35"/>
    </row>
    <row r="17" spans="2:12" s="1" customFormat="1" ht="10.75" customHeight="1">
      <c r="B17" s="35"/>
      <c r="L17" s="35"/>
    </row>
    <row r="18" spans="2:12" s="1" customFormat="1" ht="12" customHeight="1">
      <c r="B18" s="35"/>
      <c r="D18" s="29" t="s">
        <v>29</v>
      </c>
      <c r="I18" s="29" t="s">
        <v>30</v>
      </c>
      <c r="J18" s="27" t="s">
        <v>31</v>
      </c>
      <c r="L18" s="35"/>
    </row>
    <row r="19" spans="2:12" s="1" customFormat="1" ht="18" customHeight="1">
      <c r="B19" s="35"/>
      <c r="E19" s="27" t="s">
        <v>32</v>
      </c>
      <c r="I19" s="29" t="s">
        <v>33</v>
      </c>
      <c r="J19" s="27" t="s">
        <v>34</v>
      </c>
      <c r="L19" s="35"/>
    </row>
    <row r="20" spans="2:12" s="1" customFormat="1" ht="7" customHeight="1">
      <c r="B20" s="35"/>
      <c r="L20" s="35"/>
    </row>
    <row r="21" spans="2:12" s="1" customFormat="1" ht="12" customHeight="1">
      <c r="B21" s="35"/>
      <c r="D21" s="29" t="s">
        <v>35</v>
      </c>
      <c r="I21" s="29" t="s">
        <v>30</v>
      </c>
      <c r="J21" s="30" t="str">
        <f>'Rekapitulace stavby'!AN13</f>
        <v>Vyplň údaj</v>
      </c>
      <c r="L21" s="35"/>
    </row>
    <row r="22" spans="2:12" s="1" customFormat="1" ht="18" customHeight="1">
      <c r="B22" s="35"/>
      <c r="E22" s="340" t="str">
        <f>'Rekapitulace stavby'!E14</f>
        <v>Vyplň údaj</v>
      </c>
      <c r="F22" s="321"/>
      <c r="G22" s="321"/>
      <c r="H22" s="321"/>
      <c r="I22" s="29" t="s">
        <v>33</v>
      </c>
      <c r="J22" s="30" t="str">
        <f>'Rekapitulace stavby'!AN14</f>
        <v>Vyplň údaj</v>
      </c>
      <c r="L22" s="35"/>
    </row>
    <row r="23" spans="2:12" s="1" customFormat="1" ht="7" customHeight="1">
      <c r="B23" s="35"/>
      <c r="L23" s="35"/>
    </row>
    <row r="24" spans="2:12" s="1" customFormat="1" ht="12" customHeight="1">
      <c r="B24" s="35"/>
      <c r="D24" s="29" t="s">
        <v>37</v>
      </c>
      <c r="I24" s="29" t="s">
        <v>30</v>
      </c>
      <c r="J24" s="27" t="s">
        <v>34</v>
      </c>
      <c r="L24" s="35"/>
    </row>
    <row r="25" spans="2:12" s="1" customFormat="1" ht="18" customHeight="1">
      <c r="B25" s="35"/>
      <c r="E25" s="27" t="s">
        <v>38</v>
      </c>
      <c r="I25" s="29" t="s">
        <v>33</v>
      </c>
      <c r="J25" s="27" t="s">
        <v>34</v>
      </c>
      <c r="L25" s="35"/>
    </row>
    <row r="26" spans="2:12" s="1" customFormat="1" ht="7" customHeight="1">
      <c r="B26" s="35"/>
      <c r="L26" s="35"/>
    </row>
    <row r="27" spans="2:12" s="1" customFormat="1" ht="12" customHeight="1">
      <c r="B27" s="35"/>
      <c r="D27" s="29" t="s">
        <v>40</v>
      </c>
      <c r="I27" s="29" t="s">
        <v>30</v>
      </c>
      <c r="J27" s="27" t="s">
        <v>34</v>
      </c>
      <c r="L27" s="35"/>
    </row>
    <row r="28" spans="2:12" s="1" customFormat="1" ht="18" customHeight="1">
      <c r="B28" s="35"/>
      <c r="E28" s="27" t="s">
        <v>41</v>
      </c>
      <c r="I28" s="29" t="s">
        <v>33</v>
      </c>
      <c r="J28" s="27" t="s">
        <v>34</v>
      </c>
      <c r="L28" s="35"/>
    </row>
    <row r="29" spans="2:12" s="1" customFormat="1" ht="7" customHeight="1">
      <c r="B29" s="35"/>
      <c r="L29" s="35"/>
    </row>
    <row r="30" spans="2:12" s="1" customFormat="1" ht="12" customHeight="1">
      <c r="B30" s="35"/>
      <c r="D30" s="29" t="s">
        <v>42</v>
      </c>
      <c r="L30" s="35"/>
    </row>
    <row r="31" spans="2:12" s="7" customFormat="1" ht="16.5" customHeight="1">
      <c r="B31" s="94"/>
      <c r="E31" s="326" t="s">
        <v>34</v>
      </c>
      <c r="F31" s="326"/>
      <c r="G31" s="326"/>
      <c r="H31" s="326"/>
      <c r="L31" s="94"/>
    </row>
    <row r="32" spans="2:12" s="1" customFormat="1" ht="7" customHeight="1">
      <c r="B32" s="35"/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25.5" customHeight="1">
      <c r="B34" s="35"/>
      <c r="D34" s="95" t="s">
        <v>44</v>
      </c>
      <c r="J34" s="66">
        <f>ROUND(J104, 2)</f>
        <v>0</v>
      </c>
      <c r="L34" s="35"/>
    </row>
    <row r="35" spans="2:12" s="1" customFormat="1" ht="7" customHeight="1">
      <c r="B35" s="35"/>
      <c r="D35" s="53"/>
      <c r="E35" s="53"/>
      <c r="F35" s="53"/>
      <c r="G35" s="53"/>
      <c r="H35" s="53"/>
      <c r="I35" s="53"/>
      <c r="J35" s="53"/>
      <c r="K35" s="53"/>
      <c r="L35" s="35"/>
    </row>
    <row r="36" spans="2:12" s="1" customFormat="1" ht="14.5" customHeight="1">
      <c r="B36" s="35"/>
      <c r="F36" s="38" t="s">
        <v>46</v>
      </c>
      <c r="I36" s="38" t="s">
        <v>45</v>
      </c>
      <c r="J36" s="38" t="s">
        <v>47</v>
      </c>
      <c r="L36" s="35"/>
    </row>
    <row r="37" spans="2:12" s="1" customFormat="1" ht="14.5" customHeight="1">
      <c r="B37" s="35"/>
      <c r="D37" s="55" t="s">
        <v>48</v>
      </c>
      <c r="E37" s="29" t="s">
        <v>49</v>
      </c>
      <c r="F37" s="86">
        <f>ROUND((SUM(BE104:BE324)),  2)</f>
        <v>0</v>
      </c>
      <c r="I37" s="96">
        <v>0.21</v>
      </c>
      <c r="J37" s="86">
        <f>ROUND(((SUM(BE104:BE324))*I37),  2)</f>
        <v>0</v>
      </c>
      <c r="L37" s="35"/>
    </row>
    <row r="38" spans="2:12" s="1" customFormat="1" ht="14.5" customHeight="1">
      <c r="B38" s="35"/>
      <c r="E38" s="29" t="s">
        <v>50</v>
      </c>
      <c r="F38" s="86">
        <f>ROUND((SUM(BF104:BF324)),  2)</f>
        <v>0</v>
      </c>
      <c r="I38" s="96">
        <v>0.12</v>
      </c>
      <c r="J38" s="86">
        <f>ROUND(((SUM(BF104:BF324))*I38),  2)</f>
        <v>0</v>
      </c>
      <c r="L38" s="35"/>
    </row>
    <row r="39" spans="2:12" s="1" customFormat="1" ht="14.5" hidden="1" customHeight="1">
      <c r="B39" s="35"/>
      <c r="E39" s="29" t="s">
        <v>51</v>
      </c>
      <c r="F39" s="86">
        <f>ROUND((SUM(BG104:BG324)),  2)</f>
        <v>0</v>
      </c>
      <c r="I39" s="96">
        <v>0.21</v>
      </c>
      <c r="J39" s="86">
        <f>0</f>
        <v>0</v>
      </c>
      <c r="L39" s="35"/>
    </row>
    <row r="40" spans="2:12" s="1" customFormat="1" ht="14.5" hidden="1" customHeight="1">
      <c r="B40" s="35"/>
      <c r="E40" s="29" t="s">
        <v>52</v>
      </c>
      <c r="F40" s="86">
        <f>ROUND((SUM(BH104:BH324)),  2)</f>
        <v>0</v>
      </c>
      <c r="I40" s="96">
        <v>0.12</v>
      </c>
      <c r="J40" s="86">
        <f>0</f>
        <v>0</v>
      </c>
      <c r="L40" s="35"/>
    </row>
    <row r="41" spans="2:12" s="1" customFormat="1" ht="14.5" hidden="1" customHeight="1">
      <c r="B41" s="35"/>
      <c r="E41" s="29" t="s">
        <v>53</v>
      </c>
      <c r="F41" s="86">
        <f>ROUND((SUM(BI104:BI324)),  2)</f>
        <v>0</v>
      </c>
      <c r="I41" s="96">
        <v>0</v>
      </c>
      <c r="J41" s="86">
        <f>0</f>
        <v>0</v>
      </c>
      <c r="L41" s="35"/>
    </row>
    <row r="42" spans="2:12" s="1" customFormat="1" ht="7" customHeight="1">
      <c r="B42" s="35"/>
      <c r="L42" s="35"/>
    </row>
    <row r="43" spans="2:12" s="1" customFormat="1" ht="25.5" customHeight="1">
      <c r="B43" s="35"/>
      <c r="C43" s="97"/>
      <c r="D43" s="98" t="s">
        <v>54</v>
      </c>
      <c r="E43" s="57"/>
      <c r="F43" s="57"/>
      <c r="G43" s="99" t="s">
        <v>55</v>
      </c>
      <c r="H43" s="100" t="s">
        <v>56</v>
      </c>
      <c r="I43" s="57"/>
      <c r="J43" s="101">
        <f>SUM(J34:J41)</f>
        <v>0</v>
      </c>
      <c r="K43" s="102"/>
      <c r="L43" s="35"/>
    </row>
    <row r="44" spans="2:12" s="1" customFormat="1" ht="14.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5"/>
    </row>
    <row r="48" spans="2:12" s="1" customFormat="1" ht="7" customHeight="1"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35"/>
    </row>
    <row r="49" spans="2:12" s="1" customFormat="1" ht="25" customHeight="1">
      <c r="B49" s="35"/>
      <c r="C49" s="23" t="s">
        <v>112</v>
      </c>
      <c r="L49" s="35"/>
    </row>
    <row r="50" spans="2:12" s="1" customFormat="1" ht="7" customHeight="1">
      <c r="B50" s="35"/>
      <c r="L50" s="35"/>
    </row>
    <row r="51" spans="2:12" s="1" customFormat="1" ht="12" customHeight="1">
      <c r="B51" s="35"/>
      <c r="C51" s="29" t="s">
        <v>16</v>
      </c>
      <c r="L51" s="35"/>
    </row>
    <row r="52" spans="2:12" s="1" customFormat="1" ht="16.5" customHeight="1">
      <c r="B52" s="35"/>
      <c r="E52" s="337" t="str">
        <f>E7</f>
        <v>Přístavba ,stavební úpravy a střešní nástavba ZŠ Slatinice</v>
      </c>
      <c r="F52" s="338"/>
      <c r="G52" s="338"/>
      <c r="H52" s="338"/>
      <c r="L52" s="35"/>
    </row>
    <row r="53" spans="2:12" ht="12" customHeight="1">
      <c r="B53" s="22"/>
      <c r="C53" s="29" t="s">
        <v>108</v>
      </c>
      <c r="L53" s="22"/>
    </row>
    <row r="54" spans="2:12" ht="16.5" customHeight="1">
      <c r="B54" s="22"/>
      <c r="E54" s="337" t="s">
        <v>109</v>
      </c>
      <c r="F54" s="322"/>
      <c r="G54" s="322"/>
      <c r="H54" s="322"/>
      <c r="L54" s="22"/>
    </row>
    <row r="55" spans="2:12" ht="12" customHeight="1">
      <c r="B55" s="22"/>
      <c r="C55" s="29" t="s">
        <v>110</v>
      </c>
      <c r="L55" s="22"/>
    </row>
    <row r="56" spans="2:12" s="1" customFormat="1" ht="16.5" customHeight="1">
      <c r="B56" s="35"/>
      <c r="E56" s="301" t="s">
        <v>3123</v>
      </c>
      <c r="F56" s="339"/>
      <c r="G56" s="339"/>
      <c r="H56" s="339"/>
      <c r="L56" s="35"/>
    </row>
    <row r="57" spans="2:12" s="1" customFormat="1" ht="12" customHeight="1">
      <c r="B57" s="35"/>
      <c r="C57" s="29" t="s">
        <v>3124</v>
      </c>
      <c r="L57" s="35"/>
    </row>
    <row r="58" spans="2:12" s="1" customFormat="1" ht="16.5" customHeight="1">
      <c r="B58" s="35"/>
      <c r="E58" s="295" t="str">
        <f>E13</f>
        <v>3 - D 1.4 Elektroinstalace- silnoproud</v>
      </c>
      <c r="F58" s="339"/>
      <c r="G58" s="339"/>
      <c r="H58" s="339"/>
      <c r="L58" s="35"/>
    </row>
    <row r="59" spans="2:12" s="1" customFormat="1" ht="7" customHeight="1">
      <c r="B59" s="35"/>
      <c r="L59" s="35"/>
    </row>
    <row r="60" spans="2:12" s="1" customFormat="1" ht="12" customHeight="1">
      <c r="B60" s="35"/>
      <c r="C60" s="29" t="s">
        <v>21</v>
      </c>
      <c r="F60" s="27" t="str">
        <f>F16</f>
        <v xml:space="preserve"> </v>
      </c>
      <c r="I60" s="29" t="s">
        <v>23</v>
      </c>
      <c r="J60" s="52" t="str">
        <f>IF(J16="","",J16)</f>
        <v>29. 2. 2024</v>
      </c>
      <c r="L60" s="35"/>
    </row>
    <row r="61" spans="2:12" s="1" customFormat="1" ht="7" customHeight="1">
      <c r="B61" s="35"/>
      <c r="L61" s="35"/>
    </row>
    <row r="62" spans="2:12" s="1" customFormat="1" ht="40" customHeight="1">
      <c r="B62" s="35"/>
      <c r="C62" s="29" t="s">
        <v>29</v>
      </c>
      <c r="F62" s="27" t="str">
        <f>E19</f>
        <v>Obec Slatinice č.p.50</v>
      </c>
      <c r="I62" s="29" t="s">
        <v>37</v>
      </c>
      <c r="J62" s="33" t="str">
        <f>E25</f>
        <v>MgA,Ing arch. L. Blažek ,Ing arch H. Zatloukalová</v>
      </c>
      <c r="L62" s="35"/>
    </row>
    <row r="63" spans="2:12" s="1" customFormat="1" ht="15.25" customHeight="1">
      <c r="B63" s="35"/>
      <c r="C63" s="29" t="s">
        <v>35</v>
      </c>
      <c r="F63" s="27" t="str">
        <f>IF(E22="","",E22)</f>
        <v>Vyplň údaj</v>
      </c>
      <c r="I63" s="29" t="s">
        <v>40</v>
      </c>
      <c r="J63" s="33" t="str">
        <f>E28</f>
        <v xml:space="preserve"> </v>
      </c>
      <c r="L63" s="35"/>
    </row>
    <row r="64" spans="2:12" s="1" customFormat="1" ht="10.25" customHeight="1">
      <c r="B64" s="35"/>
      <c r="L64" s="35"/>
    </row>
    <row r="65" spans="2:47" s="1" customFormat="1" ht="29.25" customHeight="1">
      <c r="B65" s="35"/>
      <c r="C65" s="103" t="s">
        <v>113</v>
      </c>
      <c r="D65" s="97"/>
      <c r="E65" s="97"/>
      <c r="F65" s="97"/>
      <c r="G65" s="97"/>
      <c r="H65" s="97"/>
      <c r="I65" s="97"/>
      <c r="J65" s="104" t="s">
        <v>114</v>
      </c>
      <c r="K65" s="97"/>
      <c r="L65" s="35"/>
    </row>
    <row r="66" spans="2:47" s="1" customFormat="1" ht="10.25" customHeight="1">
      <c r="B66" s="35"/>
      <c r="L66" s="35"/>
    </row>
    <row r="67" spans="2:47" s="1" customFormat="1" ht="22.75" customHeight="1">
      <c r="B67" s="35"/>
      <c r="C67" s="105" t="s">
        <v>76</v>
      </c>
      <c r="J67" s="66">
        <f>J104</f>
        <v>0</v>
      </c>
      <c r="L67" s="35"/>
      <c r="AU67" s="19" t="s">
        <v>115</v>
      </c>
    </row>
    <row r="68" spans="2:47" s="8" customFormat="1" ht="25" customHeight="1">
      <c r="B68" s="106"/>
      <c r="D68" s="107" t="s">
        <v>132</v>
      </c>
      <c r="E68" s="108"/>
      <c r="F68" s="108"/>
      <c r="G68" s="108"/>
      <c r="H68" s="108"/>
      <c r="I68" s="108"/>
      <c r="J68" s="109">
        <f>J105</f>
        <v>0</v>
      </c>
      <c r="L68" s="106"/>
    </row>
    <row r="69" spans="2:47" s="9" customFormat="1" ht="20" customHeight="1">
      <c r="B69" s="110"/>
      <c r="D69" s="111" t="s">
        <v>3699</v>
      </c>
      <c r="E69" s="112"/>
      <c r="F69" s="112"/>
      <c r="G69" s="112"/>
      <c r="H69" s="112"/>
      <c r="I69" s="112"/>
      <c r="J69" s="113">
        <f>J106</f>
        <v>0</v>
      </c>
      <c r="L69" s="110"/>
    </row>
    <row r="70" spans="2:47" s="9" customFormat="1" ht="20" customHeight="1">
      <c r="B70" s="110"/>
      <c r="D70" s="111" t="s">
        <v>3700</v>
      </c>
      <c r="E70" s="112"/>
      <c r="F70" s="112"/>
      <c r="G70" s="112"/>
      <c r="H70" s="112"/>
      <c r="I70" s="112"/>
      <c r="J70" s="113">
        <f>J109</f>
        <v>0</v>
      </c>
      <c r="L70" s="110"/>
    </row>
    <row r="71" spans="2:47" s="9" customFormat="1" ht="20" customHeight="1">
      <c r="B71" s="110"/>
      <c r="D71" s="111" t="s">
        <v>3701</v>
      </c>
      <c r="E71" s="112"/>
      <c r="F71" s="112"/>
      <c r="G71" s="112"/>
      <c r="H71" s="112"/>
      <c r="I71" s="112"/>
      <c r="J71" s="113">
        <f>J255</f>
        <v>0</v>
      </c>
      <c r="L71" s="110"/>
    </row>
    <row r="72" spans="2:47" s="9" customFormat="1" ht="14.75" customHeight="1">
      <c r="B72" s="110"/>
      <c r="D72" s="111" t="s">
        <v>3702</v>
      </c>
      <c r="E72" s="112"/>
      <c r="F72" s="112"/>
      <c r="G72" s="112"/>
      <c r="H72" s="112"/>
      <c r="I72" s="112"/>
      <c r="J72" s="113">
        <f>J256</f>
        <v>0</v>
      </c>
      <c r="L72" s="110"/>
    </row>
    <row r="73" spans="2:47" s="9" customFormat="1" ht="20" customHeight="1">
      <c r="B73" s="110"/>
      <c r="D73" s="111" t="s">
        <v>3703</v>
      </c>
      <c r="E73" s="112"/>
      <c r="F73" s="112"/>
      <c r="G73" s="112"/>
      <c r="H73" s="112"/>
      <c r="I73" s="112"/>
      <c r="J73" s="113">
        <f>J267</f>
        <v>0</v>
      </c>
      <c r="L73" s="110"/>
    </row>
    <row r="74" spans="2:47" s="8" customFormat="1" ht="25" customHeight="1">
      <c r="B74" s="106"/>
      <c r="D74" s="107" t="s">
        <v>152</v>
      </c>
      <c r="E74" s="108"/>
      <c r="F74" s="108"/>
      <c r="G74" s="108"/>
      <c r="H74" s="108"/>
      <c r="I74" s="108"/>
      <c r="J74" s="109">
        <f>J280</f>
        <v>0</v>
      </c>
      <c r="L74" s="106"/>
    </row>
    <row r="75" spans="2:47" s="9" customFormat="1" ht="20" customHeight="1">
      <c r="B75" s="110"/>
      <c r="D75" s="111" t="s">
        <v>3704</v>
      </c>
      <c r="E75" s="112"/>
      <c r="F75" s="112"/>
      <c r="G75" s="112"/>
      <c r="H75" s="112"/>
      <c r="I75" s="112"/>
      <c r="J75" s="113">
        <f>J281</f>
        <v>0</v>
      </c>
      <c r="L75" s="110"/>
    </row>
    <row r="76" spans="2:47" s="8" customFormat="1" ht="25" customHeight="1">
      <c r="B76" s="106"/>
      <c r="D76" s="107" t="s">
        <v>3705</v>
      </c>
      <c r="E76" s="108"/>
      <c r="F76" s="108"/>
      <c r="G76" s="108"/>
      <c r="H76" s="108"/>
      <c r="I76" s="108"/>
      <c r="J76" s="109">
        <f>J309</f>
        <v>0</v>
      </c>
      <c r="L76" s="106"/>
    </row>
    <row r="77" spans="2:47" s="8" customFormat="1" ht="25" customHeight="1">
      <c r="B77" s="106"/>
      <c r="D77" s="107" t="s">
        <v>3706</v>
      </c>
      <c r="E77" s="108"/>
      <c r="F77" s="108"/>
      <c r="G77" s="108"/>
      <c r="H77" s="108"/>
      <c r="I77" s="108"/>
      <c r="J77" s="109">
        <f>J317</f>
        <v>0</v>
      </c>
      <c r="L77" s="106"/>
    </row>
    <row r="78" spans="2:47" s="9" customFormat="1" ht="20" customHeight="1">
      <c r="B78" s="110"/>
      <c r="D78" s="111" t="s">
        <v>3707</v>
      </c>
      <c r="E78" s="112"/>
      <c r="F78" s="112"/>
      <c r="G78" s="112"/>
      <c r="H78" s="112"/>
      <c r="I78" s="112"/>
      <c r="J78" s="113">
        <f>J318</f>
        <v>0</v>
      </c>
      <c r="L78" s="110"/>
    </row>
    <row r="79" spans="2:47" s="9" customFormat="1" ht="20" customHeight="1">
      <c r="B79" s="110"/>
      <c r="D79" s="111" t="s">
        <v>3708</v>
      </c>
      <c r="E79" s="112"/>
      <c r="F79" s="112"/>
      <c r="G79" s="112"/>
      <c r="H79" s="112"/>
      <c r="I79" s="112"/>
      <c r="J79" s="113">
        <f>J320</f>
        <v>0</v>
      </c>
      <c r="L79" s="110"/>
    </row>
    <row r="80" spans="2:47" s="9" customFormat="1" ht="20" customHeight="1">
      <c r="B80" s="110"/>
      <c r="D80" s="111" t="s">
        <v>3709</v>
      </c>
      <c r="E80" s="112"/>
      <c r="F80" s="112"/>
      <c r="G80" s="112"/>
      <c r="H80" s="112"/>
      <c r="I80" s="112"/>
      <c r="J80" s="113">
        <f>J322</f>
        <v>0</v>
      </c>
      <c r="L80" s="110"/>
    </row>
    <row r="81" spans="2:12" s="1" customFormat="1" ht="21.75" customHeight="1">
      <c r="B81" s="35"/>
      <c r="L81" s="35"/>
    </row>
    <row r="82" spans="2:12" s="1" customFormat="1" ht="7" customHeight="1">
      <c r="B82" s="44"/>
      <c r="C82" s="45"/>
      <c r="D82" s="45"/>
      <c r="E82" s="45"/>
      <c r="F82" s="45"/>
      <c r="G82" s="45"/>
      <c r="H82" s="45"/>
      <c r="I82" s="45"/>
      <c r="J82" s="45"/>
      <c r="K82" s="45"/>
      <c r="L82" s="35"/>
    </row>
    <row r="86" spans="2:12" s="1" customFormat="1" ht="7" customHeight="1">
      <c r="B86" s="46"/>
      <c r="C86" s="47"/>
      <c r="D86" s="47"/>
      <c r="E86" s="47"/>
      <c r="F86" s="47"/>
      <c r="G86" s="47"/>
      <c r="H86" s="47"/>
      <c r="I86" s="47"/>
      <c r="J86" s="47"/>
      <c r="K86" s="47"/>
      <c r="L86" s="35"/>
    </row>
    <row r="87" spans="2:12" s="1" customFormat="1" ht="25" customHeight="1">
      <c r="B87" s="35"/>
      <c r="C87" s="23" t="s">
        <v>154</v>
      </c>
      <c r="L87" s="35"/>
    </row>
    <row r="88" spans="2:12" s="1" customFormat="1" ht="7" customHeight="1">
      <c r="B88" s="35"/>
      <c r="L88" s="35"/>
    </row>
    <row r="89" spans="2:12" s="1" customFormat="1" ht="12" customHeight="1">
      <c r="B89" s="35"/>
      <c r="C89" s="29" t="s">
        <v>16</v>
      </c>
      <c r="L89" s="35"/>
    </row>
    <row r="90" spans="2:12" s="1" customFormat="1" ht="16.5" customHeight="1">
      <c r="B90" s="35"/>
      <c r="E90" s="337" t="str">
        <f>E7</f>
        <v>Přístavba ,stavební úpravy a střešní nástavba ZŠ Slatinice</v>
      </c>
      <c r="F90" s="338"/>
      <c r="G90" s="338"/>
      <c r="H90" s="338"/>
      <c r="L90" s="35"/>
    </row>
    <row r="91" spans="2:12" ht="12" customHeight="1">
      <c r="B91" s="22"/>
      <c r="C91" s="29" t="s">
        <v>108</v>
      </c>
      <c r="L91" s="22"/>
    </row>
    <row r="92" spans="2:12" ht="16.5" customHeight="1">
      <c r="B92" s="22"/>
      <c r="E92" s="337" t="s">
        <v>109</v>
      </c>
      <c r="F92" s="322"/>
      <c r="G92" s="322"/>
      <c r="H92" s="322"/>
      <c r="L92" s="22"/>
    </row>
    <row r="93" spans="2:12" ht="12" customHeight="1">
      <c r="B93" s="22"/>
      <c r="C93" s="29" t="s">
        <v>110</v>
      </c>
      <c r="L93" s="22"/>
    </row>
    <row r="94" spans="2:12" s="1" customFormat="1" ht="16.5" customHeight="1">
      <c r="B94" s="35"/>
      <c r="E94" s="301" t="s">
        <v>3123</v>
      </c>
      <c r="F94" s="339"/>
      <c r="G94" s="339"/>
      <c r="H94" s="339"/>
      <c r="L94" s="35"/>
    </row>
    <row r="95" spans="2:12" s="1" customFormat="1" ht="12" customHeight="1">
      <c r="B95" s="35"/>
      <c r="C95" s="29" t="s">
        <v>3124</v>
      </c>
      <c r="L95" s="35"/>
    </row>
    <row r="96" spans="2:12" s="1" customFormat="1" ht="16.5" customHeight="1">
      <c r="B96" s="35"/>
      <c r="E96" s="295" t="str">
        <f>E13</f>
        <v>3 - D 1.4 Elektroinstalace- silnoproud</v>
      </c>
      <c r="F96" s="339"/>
      <c r="G96" s="339"/>
      <c r="H96" s="339"/>
      <c r="L96" s="35"/>
    </row>
    <row r="97" spans="2:65" s="1" customFormat="1" ht="7" customHeight="1">
      <c r="B97" s="35"/>
      <c r="L97" s="35"/>
    </row>
    <row r="98" spans="2:65" s="1" customFormat="1" ht="12" customHeight="1">
      <c r="B98" s="35"/>
      <c r="C98" s="29" t="s">
        <v>21</v>
      </c>
      <c r="F98" s="27" t="str">
        <f>F16</f>
        <v xml:space="preserve"> </v>
      </c>
      <c r="I98" s="29" t="s">
        <v>23</v>
      </c>
      <c r="J98" s="52" t="str">
        <f>IF(J16="","",J16)</f>
        <v>29. 2. 2024</v>
      </c>
      <c r="L98" s="35"/>
    </row>
    <row r="99" spans="2:65" s="1" customFormat="1" ht="7" customHeight="1">
      <c r="B99" s="35"/>
      <c r="L99" s="35"/>
    </row>
    <row r="100" spans="2:65" s="1" customFormat="1" ht="40" customHeight="1">
      <c r="B100" s="35"/>
      <c r="C100" s="29" t="s">
        <v>29</v>
      </c>
      <c r="F100" s="27" t="str">
        <f>E19</f>
        <v>Obec Slatinice č.p.50</v>
      </c>
      <c r="I100" s="29" t="s">
        <v>37</v>
      </c>
      <c r="J100" s="33" t="str">
        <f>E25</f>
        <v>MgA,Ing arch. L. Blažek ,Ing arch H. Zatloukalová</v>
      </c>
      <c r="L100" s="35"/>
    </row>
    <row r="101" spans="2:65" s="1" customFormat="1" ht="15.25" customHeight="1">
      <c r="B101" s="35"/>
      <c r="C101" s="29" t="s">
        <v>35</v>
      </c>
      <c r="F101" s="27" t="str">
        <f>IF(E22="","",E22)</f>
        <v>Vyplň údaj</v>
      </c>
      <c r="I101" s="29" t="s">
        <v>40</v>
      </c>
      <c r="J101" s="33" t="str">
        <f>E28</f>
        <v xml:space="preserve"> </v>
      </c>
      <c r="L101" s="35"/>
    </row>
    <row r="102" spans="2:65" s="1" customFormat="1" ht="10.25" customHeight="1">
      <c r="B102" s="35"/>
      <c r="L102" s="35"/>
    </row>
    <row r="103" spans="2:65" s="10" customFormat="1" ht="29.25" customHeight="1">
      <c r="B103" s="114"/>
      <c r="C103" s="115" t="s">
        <v>155</v>
      </c>
      <c r="D103" s="116" t="s">
        <v>63</v>
      </c>
      <c r="E103" s="116" t="s">
        <v>59</v>
      </c>
      <c r="F103" s="116" t="s">
        <v>60</v>
      </c>
      <c r="G103" s="116" t="s">
        <v>156</v>
      </c>
      <c r="H103" s="116" t="s">
        <v>157</v>
      </c>
      <c r="I103" s="116" t="s">
        <v>158</v>
      </c>
      <c r="J103" s="116" t="s">
        <v>114</v>
      </c>
      <c r="K103" s="117" t="s">
        <v>159</v>
      </c>
      <c r="L103" s="114"/>
      <c r="M103" s="59" t="s">
        <v>34</v>
      </c>
      <c r="N103" s="60" t="s">
        <v>48</v>
      </c>
      <c r="O103" s="60" t="s">
        <v>160</v>
      </c>
      <c r="P103" s="60" t="s">
        <v>161</v>
      </c>
      <c r="Q103" s="60" t="s">
        <v>162</v>
      </c>
      <c r="R103" s="60" t="s">
        <v>163</v>
      </c>
      <c r="S103" s="60" t="s">
        <v>164</v>
      </c>
      <c r="T103" s="61" t="s">
        <v>165</v>
      </c>
    </row>
    <row r="104" spans="2:65" s="1" customFormat="1" ht="22.75" customHeight="1">
      <c r="B104" s="35"/>
      <c r="C104" s="64" t="s">
        <v>166</v>
      </c>
      <c r="J104" s="118">
        <f>BK104</f>
        <v>0</v>
      </c>
      <c r="L104" s="35"/>
      <c r="M104" s="62"/>
      <c r="N104" s="53"/>
      <c r="O104" s="53"/>
      <c r="P104" s="119">
        <f>P105+P280+P309+P317</f>
        <v>0</v>
      </c>
      <c r="Q104" s="53"/>
      <c r="R104" s="119">
        <f>R105+R280+R309+R317</f>
        <v>0</v>
      </c>
      <c r="S104" s="53"/>
      <c r="T104" s="120">
        <f>T105+T280+T309+T317</f>
        <v>0</v>
      </c>
      <c r="AT104" s="19" t="s">
        <v>77</v>
      </c>
      <c r="AU104" s="19" t="s">
        <v>115</v>
      </c>
      <c r="BK104" s="121">
        <f>BK105+BK280+BK309+BK317</f>
        <v>0</v>
      </c>
    </row>
    <row r="105" spans="2:65" s="11" customFormat="1" ht="26" customHeight="1">
      <c r="B105" s="122"/>
      <c r="D105" s="123" t="s">
        <v>77</v>
      </c>
      <c r="E105" s="124" t="s">
        <v>1403</v>
      </c>
      <c r="F105" s="124" t="s">
        <v>1404</v>
      </c>
      <c r="I105" s="125"/>
      <c r="J105" s="126">
        <f>BK105</f>
        <v>0</v>
      </c>
      <c r="L105" s="122"/>
      <c r="M105" s="127"/>
      <c r="P105" s="128">
        <f>P106+P109+P255+P267</f>
        <v>0</v>
      </c>
      <c r="R105" s="128">
        <f>R106+R109+R255+R267</f>
        <v>0</v>
      </c>
      <c r="T105" s="129">
        <f>T106+T109+T255+T267</f>
        <v>0</v>
      </c>
      <c r="AR105" s="123" t="s">
        <v>89</v>
      </c>
      <c r="AT105" s="130" t="s">
        <v>77</v>
      </c>
      <c r="AU105" s="130" t="s">
        <v>78</v>
      </c>
      <c r="AY105" s="123" t="s">
        <v>169</v>
      </c>
      <c r="BK105" s="131">
        <f>BK106+BK109+BK255+BK267</f>
        <v>0</v>
      </c>
    </row>
    <row r="106" spans="2:65" s="11" customFormat="1" ht="22.75" customHeight="1">
      <c r="B106" s="122"/>
      <c r="D106" s="123" t="s">
        <v>77</v>
      </c>
      <c r="E106" s="132" t="s">
        <v>3710</v>
      </c>
      <c r="F106" s="132" t="s">
        <v>3711</v>
      </c>
      <c r="I106" s="125"/>
      <c r="J106" s="133">
        <f>BK106</f>
        <v>0</v>
      </c>
      <c r="L106" s="122"/>
      <c r="M106" s="127"/>
      <c r="P106" s="128">
        <f>SUM(P107:P108)</f>
        <v>0</v>
      </c>
      <c r="R106" s="128">
        <f>SUM(R107:R108)</f>
        <v>0</v>
      </c>
      <c r="T106" s="129">
        <f>SUM(T107:T108)</f>
        <v>0</v>
      </c>
      <c r="AR106" s="123" t="s">
        <v>89</v>
      </c>
      <c r="AT106" s="130" t="s">
        <v>77</v>
      </c>
      <c r="AU106" s="130" t="s">
        <v>83</v>
      </c>
      <c r="AY106" s="123" t="s">
        <v>169</v>
      </c>
      <c r="BK106" s="131">
        <f>SUM(BK107:BK108)</f>
        <v>0</v>
      </c>
    </row>
    <row r="107" spans="2:65" s="1" customFormat="1" ht="24.25" customHeight="1">
      <c r="B107" s="35"/>
      <c r="C107" s="134" t="s">
        <v>83</v>
      </c>
      <c r="D107" s="134" t="s">
        <v>172</v>
      </c>
      <c r="E107" s="135" t="s">
        <v>3712</v>
      </c>
      <c r="F107" s="136" t="s">
        <v>3713</v>
      </c>
      <c r="G107" s="137" t="s">
        <v>422</v>
      </c>
      <c r="H107" s="138">
        <v>1</v>
      </c>
      <c r="I107" s="139"/>
      <c r="J107" s="140">
        <f>ROUND(I107*H107,2)</f>
        <v>0</v>
      </c>
      <c r="K107" s="136" t="s">
        <v>34</v>
      </c>
      <c r="L107" s="35"/>
      <c r="M107" s="141" t="s">
        <v>34</v>
      </c>
      <c r="N107" s="142" t="s">
        <v>49</v>
      </c>
      <c r="P107" s="143">
        <f>O107*H107</f>
        <v>0</v>
      </c>
      <c r="Q107" s="143">
        <v>0</v>
      </c>
      <c r="R107" s="143">
        <f>Q107*H107</f>
        <v>0</v>
      </c>
      <c r="S107" s="143">
        <v>0</v>
      </c>
      <c r="T107" s="144">
        <f>S107*H107</f>
        <v>0</v>
      </c>
      <c r="AR107" s="145" t="s">
        <v>270</v>
      </c>
      <c r="AT107" s="145" t="s">
        <v>172</v>
      </c>
      <c r="AU107" s="145" t="s">
        <v>89</v>
      </c>
      <c r="AY107" s="19" t="s">
        <v>169</v>
      </c>
      <c r="BE107" s="146">
        <f>IF(N107="základní",J107,0)</f>
        <v>0</v>
      </c>
      <c r="BF107" s="146">
        <f>IF(N107="snížená",J107,0)</f>
        <v>0</v>
      </c>
      <c r="BG107" s="146">
        <f>IF(N107="zákl. přenesená",J107,0)</f>
        <v>0</v>
      </c>
      <c r="BH107" s="146">
        <f>IF(N107="sníž. přenesená",J107,0)</f>
        <v>0</v>
      </c>
      <c r="BI107" s="146">
        <f>IF(N107="nulová",J107,0)</f>
        <v>0</v>
      </c>
      <c r="BJ107" s="19" t="s">
        <v>83</v>
      </c>
      <c r="BK107" s="146">
        <f>ROUND(I107*H107,2)</f>
        <v>0</v>
      </c>
      <c r="BL107" s="19" t="s">
        <v>270</v>
      </c>
      <c r="BM107" s="145" t="s">
        <v>3714</v>
      </c>
    </row>
    <row r="108" spans="2:65" s="1" customFormat="1" ht="24.25" customHeight="1">
      <c r="B108" s="35"/>
      <c r="C108" s="134" t="s">
        <v>89</v>
      </c>
      <c r="D108" s="134" t="s">
        <v>172</v>
      </c>
      <c r="E108" s="135" t="s">
        <v>3715</v>
      </c>
      <c r="F108" s="136" t="s">
        <v>3716</v>
      </c>
      <c r="G108" s="137" t="s">
        <v>422</v>
      </c>
      <c r="H108" s="138">
        <v>1</v>
      </c>
      <c r="I108" s="139"/>
      <c r="J108" s="140">
        <f>ROUND(I108*H108,2)</f>
        <v>0</v>
      </c>
      <c r="K108" s="136" t="s">
        <v>34</v>
      </c>
      <c r="L108" s="35"/>
      <c r="M108" s="141" t="s">
        <v>34</v>
      </c>
      <c r="N108" s="142" t="s">
        <v>49</v>
      </c>
      <c r="P108" s="143">
        <f>O108*H108</f>
        <v>0</v>
      </c>
      <c r="Q108" s="143">
        <v>0</v>
      </c>
      <c r="R108" s="143">
        <f>Q108*H108</f>
        <v>0</v>
      </c>
      <c r="S108" s="143">
        <v>0</v>
      </c>
      <c r="T108" s="144">
        <f>S108*H108</f>
        <v>0</v>
      </c>
      <c r="AR108" s="145" t="s">
        <v>270</v>
      </c>
      <c r="AT108" s="145" t="s">
        <v>172</v>
      </c>
      <c r="AU108" s="145" t="s">
        <v>89</v>
      </c>
      <c r="AY108" s="19" t="s">
        <v>169</v>
      </c>
      <c r="BE108" s="146">
        <f>IF(N108="základní",J108,0)</f>
        <v>0</v>
      </c>
      <c r="BF108" s="146">
        <f>IF(N108="snížená",J108,0)</f>
        <v>0</v>
      </c>
      <c r="BG108" s="146">
        <f>IF(N108="zákl. přenesená",J108,0)</f>
        <v>0</v>
      </c>
      <c r="BH108" s="146">
        <f>IF(N108="sníž. přenesená",J108,0)</f>
        <v>0</v>
      </c>
      <c r="BI108" s="146">
        <f>IF(N108="nulová",J108,0)</f>
        <v>0</v>
      </c>
      <c r="BJ108" s="19" t="s">
        <v>83</v>
      </c>
      <c r="BK108" s="146">
        <f>ROUND(I108*H108,2)</f>
        <v>0</v>
      </c>
      <c r="BL108" s="19" t="s">
        <v>270</v>
      </c>
      <c r="BM108" s="145" t="s">
        <v>3717</v>
      </c>
    </row>
    <row r="109" spans="2:65" s="11" customFormat="1" ht="22.75" customHeight="1">
      <c r="B109" s="122"/>
      <c r="D109" s="123" t="s">
        <v>77</v>
      </c>
      <c r="E109" s="132" t="s">
        <v>3718</v>
      </c>
      <c r="F109" s="132" t="s">
        <v>3719</v>
      </c>
      <c r="I109" s="125"/>
      <c r="J109" s="133">
        <f>BK109</f>
        <v>0</v>
      </c>
      <c r="L109" s="122"/>
      <c r="M109" s="127"/>
      <c r="P109" s="128">
        <f>SUM(P110:P254)</f>
        <v>0</v>
      </c>
      <c r="R109" s="128">
        <f>SUM(R110:R254)</f>
        <v>0</v>
      </c>
      <c r="T109" s="129">
        <f>SUM(T110:T254)</f>
        <v>0</v>
      </c>
      <c r="AR109" s="123" t="s">
        <v>89</v>
      </c>
      <c r="AT109" s="130" t="s">
        <v>77</v>
      </c>
      <c r="AU109" s="130" t="s">
        <v>83</v>
      </c>
      <c r="AY109" s="123" t="s">
        <v>169</v>
      </c>
      <c r="BK109" s="131">
        <f>SUM(BK110:BK254)</f>
        <v>0</v>
      </c>
    </row>
    <row r="110" spans="2:65" s="1" customFormat="1" ht="24.25" customHeight="1">
      <c r="B110" s="35"/>
      <c r="C110" s="134" t="s">
        <v>95</v>
      </c>
      <c r="D110" s="134" t="s">
        <v>172</v>
      </c>
      <c r="E110" s="135" t="s">
        <v>3720</v>
      </c>
      <c r="F110" s="136" t="s">
        <v>3721</v>
      </c>
      <c r="G110" s="137" t="s">
        <v>434</v>
      </c>
      <c r="H110" s="138">
        <v>450</v>
      </c>
      <c r="I110" s="139"/>
      <c r="J110" s="140">
        <f>ROUND(I110*H110,2)</f>
        <v>0</v>
      </c>
      <c r="K110" s="136" t="s">
        <v>34</v>
      </c>
      <c r="L110" s="35"/>
      <c r="M110" s="141" t="s">
        <v>34</v>
      </c>
      <c r="N110" s="142" t="s">
        <v>49</v>
      </c>
      <c r="P110" s="143">
        <f>O110*H110</f>
        <v>0</v>
      </c>
      <c r="Q110" s="143">
        <v>0</v>
      </c>
      <c r="R110" s="143">
        <f>Q110*H110</f>
        <v>0</v>
      </c>
      <c r="S110" s="143">
        <v>0</v>
      </c>
      <c r="T110" s="144">
        <f>S110*H110</f>
        <v>0</v>
      </c>
      <c r="AR110" s="145" t="s">
        <v>270</v>
      </c>
      <c r="AT110" s="145" t="s">
        <v>172</v>
      </c>
      <c r="AU110" s="145" t="s">
        <v>89</v>
      </c>
      <c r="AY110" s="19" t="s">
        <v>169</v>
      </c>
      <c r="BE110" s="146">
        <f>IF(N110="základní",J110,0)</f>
        <v>0</v>
      </c>
      <c r="BF110" s="146">
        <f>IF(N110="snížená",J110,0)</f>
        <v>0</v>
      </c>
      <c r="BG110" s="146">
        <f>IF(N110="zákl. přenesená",J110,0)</f>
        <v>0</v>
      </c>
      <c r="BH110" s="146">
        <f>IF(N110="sníž. přenesená",J110,0)</f>
        <v>0</v>
      </c>
      <c r="BI110" s="146">
        <f>IF(N110="nulová",J110,0)</f>
        <v>0</v>
      </c>
      <c r="BJ110" s="19" t="s">
        <v>83</v>
      </c>
      <c r="BK110" s="146">
        <f>ROUND(I110*H110,2)</f>
        <v>0</v>
      </c>
      <c r="BL110" s="19" t="s">
        <v>270</v>
      </c>
      <c r="BM110" s="145" t="s">
        <v>3722</v>
      </c>
    </row>
    <row r="111" spans="2:65" s="1" customFormat="1" ht="21.75" customHeight="1">
      <c r="B111" s="35"/>
      <c r="C111" s="172" t="s">
        <v>177</v>
      </c>
      <c r="D111" s="172" t="s">
        <v>288</v>
      </c>
      <c r="E111" s="173" t="s">
        <v>3723</v>
      </c>
      <c r="F111" s="174" t="s">
        <v>3724</v>
      </c>
      <c r="G111" s="175" t="s">
        <v>434</v>
      </c>
      <c r="H111" s="176">
        <v>450</v>
      </c>
      <c r="I111" s="177"/>
      <c r="J111" s="178">
        <f>ROUND(I111*H111,2)</f>
        <v>0</v>
      </c>
      <c r="K111" s="174" t="s">
        <v>34</v>
      </c>
      <c r="L111" s="179"/>
      <c r="M111" s="180" t="s">
        <v>34</v>
      </c>
      <c r="N111" s="181" t="s">
        <v>49</v>
      </c>
      <c r="P111" s="143">
        <f>O111*H111</f>
        <v>0</v>
      </c>
      <c r="Q111" s="143">
        <v>0</v>
      </c>
      <c r="R111" s="143">
        <f>Q111*H111</f>
        <v>0</v>
      </c>
      <c r="S111" s="143">
        <v>0</v>
      </c>
      <c r="T111" s="144">
        <f>S111*H111</f>
        <v>0</v>
      </c>
      <c r="AR111" s="145" t="s">
        <v>381</v>
      </c>
      <c r="AT111" s="145" t="s">
        <v>288</v>
      </c>
      <c r="AU111" s="145" t="s">
        <v>89</v>
      </c>
      <c r="AY111" s="19" t="s">
        <v>169</v>
      </c>
      <c r="BE111" s="146">
        <f>IF(N111="základní",J111,0)</f>
        <v>0</v>
      </c>
      <c r="BF111" s="146">
        <f>IF(N111="snížená",J111,0)</f>
        <v>0</v>
      </c>
      <c r="BG111" s="146">
        <f>IF(N111="zákl. přenesená",J111,0)</f>
        <v>0</v>
      </c>
      <c r="BH111" s="146">
        <f>IF(N111="sníž. přenesená",J111,0)</f>
        <v>0</v>
      </c>
      <c r="BI111" s="146">
        <f>IF(N111="nulová",J111,0)</f>
        <v>0</v>
      </c>
      <c r="BJ111" s="19" t="s">
        <v>83</v>
      </c>
      <c r="BK111" s="146">
        <f>ROUND(I111*H111,2)</f>
        <v>0</v>
      </c>
      <c r="BL111" s="19" t="s">
        <v>270</v>
      </c>
      <c r="BM111" s="145" t="s">
        <v>3725</v>
      </c>
    </row>
    <row r="112" spans="2:65" s="13" customFormat="1" ht="12">
      <c r="B112" s="154"/>
      <c r="D112" s="148" t="s">
        <v>179</v>
      </c>
      <c r="E112" s="155" t="s">
        <v>34</v>
      </c>
      <c r="F112" s="156" t="s">
        <v>2993</v>
      </c>
      <c r="H112" s="157">
        <v>450</v>
      </c>
      <c r="I112" s="158"/>
      <c r="L112" s="154"/>
      <c r="M112" s="159"/>
      <c r="T112" s="160"/>
      <c r="AT112" s="155" t="s">
        <v>179</v>
      </c>
      <c r="AU112" s="155" t="s">
        <v>89</v>
      </c>
      <c r="AV112" s="13" t="s">
        <v>89</v>
      </c>
      <c r="AW112" s="13" t="s">
        <v>39</v>
      </c>
      <c r="AX112" s="13" t="s">
        <v>78</v>
      </c>
      <c r="AY112" s="155" t="s">
        <v>169</v>
      </c>
    </row>
    <row r="113" spans="2:65" s="14" customFormat="1" ht="12">
      <c r="B113" s="161"/>
      <c r="D113" s="148" t="s">
        <v>179</v>
      </c>
      <c r="E113" s="162" t="s">
        <v>34</v>
      </c>
      <c r="F113" s="163" t="s">
        <v>195</v>
      </c>
      <c r="H113" s="164">
        <v>450</v>
      </c>
      <c r="I113" s="165"/>
      <c r="L113" s="161"/>
      <c r="M113" s="166"/>
      <c r="T113" s="167"/>
      <c r="AT113" s="162" t="s">
        <v>179</v>
      </c>
      <c r="AU113" s="162" t="s">
        <v>89</v>
      </c>
      <c r="AV113" s="14" t="s">
        <v>177</v>
      </c>
      <c r="AW113" s="14" t="s">
        <v>39</v>
      </c>
      <c r="AX113" s="14" t="s">
        <v>83</v>
      </c>
      <c r="AY113" s="162" t="s">
        <v>169</v>
      </c>
    </row>
    <row r="114" spans="2:65" s="1" customFormat="1" ht="21.75" customHeight="1">
      <c r="B114" s="35"/>
      <c r="C114" s="134" t="s">
        <v>201</v>
      </c>
      <c r="D114" s="134" t="s">
        <v>172</v>
      </c>
      <c r="E114" s="135" t="s">
        <v>3726</v>
      </c>
      <c r="F114" s="136" t="s">
        <v>3727</v>
      </c>
      <c r="G114" s="137" t="s">
        <v>422</v>
      </c>
      <c r="H114" s="138">
        <v>250</v>
      </c>
      <c r="I114" s="139"/>
      <c r="J114" s="140">
        <f>ROUND(I114*H114,2)</f>
        <v>0</v>
      </c>
      <c r="K114" s="136" t="s">
        <v>34</v>
      </c>
      <c r="L114" s="35"/>
      <c r="M114" s="141" t="s">
        <v>34</v>
      </c>
      <c r="N114" s="142" t="s">
        <v>49</v>
      </c>
      <c r="P114" s="143">
        <f>O114*H114</f>
        <v>0</v>
      </c>
      <c r="Q114" s="143">
        <v>0</v>
      </c>
      <c r="R114" s="143">
        <f>Q114*H114</f>
        <v>0</v>
      </c>
      <c r="S114" s="143">
        <v>0</v>
      </c>
      <c r="T114" s="144">
        <f>S114*H114</f>
        <v>0</v>
      </c>
      <c r="AR114" s="145" t="s">
        <v>270</v>
      </c>
      <c r="AT114" s="145" t="s">
        <v>172</v>
      </c>
      <c r="AU114" s="145" t="s">
        <v>89</v>
      </c>
      <c r="AY114" s="19" t="s">
        <v>169</v>
      </c>
      <c r="BE114" s="146">
        <f>IF(N114="základní",J114,0)</f>
        <v>0</v>
      </c>
      <c r="BF114" s="146">
        <f>IF(N114="snížená",J114,0)</f>
        <v>0</v>
      </c>
      <c r="BG114" s="146">
        <f>IF(N114="zákl. přenesená",J114,0)</f>
        <v>0</v>
      </c>
      <c r="BH114" s="146">
        <f>IF(N114="sníž. přenesená",J114,0)</f>
        <v>0</v>
      </c>
      <c r="BI114" s="146">
        <f>IF(N114="nulová",J114,0)</f>
        <v>0</v>
      </c>
      <c r="BJ114" s="19" t="s">
        <v>83</v>
      </c>
      <c r="BK114" s="146">
        <f>ROUND(I114*H114,2)</f>
        <v>0</v>
      </c>
      <c r="BL114" s="19" t="s">
        <v>270</v>
      </c>
      <c r="BM114" s="145" t="s">
        <v>3728</v>
      </c>
    </row>
    <row r="115" spans="2:65" s="13" customFormat="1" ht="12">
      <c r="B115" s="154"/>
      <c r="D115" s="148" t="s">
        <v>179</v>
      </c>
      <c r="E115" s="155" t="s">
        <v>34</v>
      </c>
      <c r="F115" s="156" t="s">
        <v>1801</v>
      </c>
      <c r="H115" s="157">
        <v>250</v>
      </c>
      <c r="I115" s="158"/>
      <c r="L115" s="154"/>
      <c r="M115" s="159"/>
      <c r="T115" s="160"/>
      <c r="AT115" s="155" t="s">
        <v>179</v>
      </c>
      <c r="AU115" s="155" t="s">
        <v>89</v>
      </c>
      <c r="AV115" s="13" t="s">
        <v>89</v>
      </c>
      <c r="AW115" s="13" t="s">
        <v>39</v>
      </c>
      <c r="AX115" s="13" t="s">
        <v>78</v>
      </c>
      <c r="AY115" s="155" t="s">
        <v>169</v>
      </c>
    </row>
    <row r="116" spans="2:65" s="14" customFormat="1" ht="12">
      <c r="B116" s="161"/>
      <c r="D116" s="148" t="s">
        <v>179</v>
      </c>
      <c r="E116" s="162" t="s">
        <v>34</v>
      </c>
      <c r="F116" s="163" t="s">
        <v>195</v>
      </c>
      <c r="H116" s="164">
        <v>250</v>
      </c>
      <c r="I116" s="165"/>
      <c r="L116" s="161"/>
      <c r="M116" s="166"/>
      <c r="T116" s="167"/>
      <c r="AT116" s="162" t="s">
        <v>179</v>
      </c>
      <c r="AU116" s="162" t="s">
        <v>89</v>
      </c>
      <c r="AV116" s="14" t="s">
        <v>177</v>
      </c>
      <c r="AW116" s="14" t="s">
        <v>39</v>
      </c>
      <c r="AX116" s="14" t="s">
        <v>83</v>
      </c>
      <c r="AY116" s="162" t="s">
        <v>169</v>
      </c>
    </row>
    <row r="117" spans="2:65" s="1" customFormat="1" ht="21.75" customHeight="1">
      <c r="B117" s="35"/>
      <c r="C117" s="172" t="s">
        <v>210</v>
      </c>
      <c r="D117" s="172" t="s">
        <v>288</v>
      </c>
      <c r="E117" s="173" t="s">
        <v>3729</v>
      </c>
      <c r="F117" s="174" t="s">
        <v>3730</v>
      </c>
      <c r="G117" s="175" t="s">
        <v>422</v>
      </c>
      <c r="H117" s="176">
        <v>250</v>
      </c>
      <c r="I117" s="177"/>
      <c r="J117" s="178">
        <f>ROUND(I117*H117,2)</f>
        <v>0</v>
      </c>
      <c r="K117" s="174" t="s">
        <v>34</v>
      </c>
      <c r="L117" s="179"/>
      <c r="M117" s="180" t="s">
        <v>34</v>
      </c>
      <c r="N117" s="181" t="s">
        <v>49</v>
      </c>
      <c r="P117" s="143">
        <f>O117*H117</f>
        <v>0</v>
      </c>
      <c r="Q117" s="143">
        <v>0</v>
      </c>
      <c r="R117" s="143">
        <f>Q117*H117</f>
        <v>0</v>
      </c>
      <c r="S117" s="143">
        <v>0</v>
      </c>
      <c r="T117" s="144">
        <f>S117*H117</f>
        <v>0</v>
      </c>
      <c r="AR117" s="145" t="s">
        <v>381</v>
      </c>
      <c r="AT117" s="145" t="s">
        <v>288</v>
      </c>
      <c r="AU117" s="145" t="s">
        <v>89</v>
      </c>
      <c r="AY117" s="19" t="s">
        <v>169</v>
      </c>
      <c r="BE117" s="146">
        <f>IF(N117="základní",J117,0)</f>
        <v>0</v>
      </c>
      <c r="BF117" s="146">
        <f>IF(N117="snížená",J117,0)</f>
        <v>0</v>
      </c>
      <c r="BG117" s="146">
        <f>IF(N117="zákl. přenesená",J117,0)</f>
        <v>0</v>
      </c>
      <c r="BH117" s="146">
        <f>IF(N117="sníž. přenesená",J117,0)</f>
        <v>0</v>
      </c>
      <c r="BI117" s="146">
        <f>IF(N117="nulová",J117,0)</f>
        <v>0</v>
      </c>
      <c r="BJ117" s="19" t="s">
        <v>83</v>
      </c>
      <c r="BK117" s="146">
        <f>ROUND(I117*H117,2)</f>
        <v>0</v>
      </c>
      <c r="BL117" s="19" t="s">
        <v>270</v>
      </c>
      <c r="BM117" s="145" t="s">
        <v>3731</v>
      </c>
    </row>
    <row r="118" spans="2:65" s="13" customFormat="1" ht="12">
      <c r="B118" s="154"/>
      <c r="D118" s="148" t="s">
        <v>179</v>
      </c>
      <c r="E118" s="155" t="s">
        <v>34</v>
      </c>
      <c r="F118" s="156" t="s">
        <v>1801</v>
      </c>
      <c r="H118" s="157">
        <v>250</v>
      </c>
      <c r="I118" s="158"/>
      <c r="L118" s="154"/>
      <c r="M118" s="159"/>
      <c r="T118" s="160"/>
      <c r="AT118" s="155" t="s">
        <v>179</v>
      </c>
      <c r="AU118" s="155" t="s">
        <v>89</v>
      </c>
      <c r="AV118" s="13" t="s">
        <v>89</v>
      </c>
      <c r="AW118" s="13" t="s">
        <v>39</v>
      </c>
      <c r="AX118" s="13" t="s">
        <v>78</v>
      </c>
      <c r="AY118" s="155" t="s">
        <v>169</v>
      </c>
    </row>
    <row r="119" spans="2:65" s="14" customFormat="1" ht="12">
      <c r="B119" s="161"/>
      <c r="D119" s="148" t="s">
        <v>179</v>
      </c>
      <c r="E119" s="162" t="s">
        <v>34</v>
      </c>
      <c r="F119" s="163" t="s">
        <v>195</v>
      </c>
      <c r="H119" s="164">
        <v>250</v>
      </c>
      <c r="I119" s="165"/>
      <c r="L119" s="161"/>
      <c r="M119" s="166"/>
      <c r="T119" s="167"/>
      <c r="AT119" s="162" t="s">
        <v>179</v>
      </c>
      <c r="AU119" s="162" t="s">
        <v>89</v>
      </c>
      <c r="AV119" s="14" t="s">
        <v>177</v>
      </c>
      <c r="AW119" s="14" t="s">
        <v>39</v>
      </c>
      <c r="AX119" s="14" t="s">
        <v>83</v>
      </c>
      <c r="AY119" s="162" t="s">
        <v>169</v>
      </c>
    </row>
    <row r="120" spans="2:65" s="1" customFormat="1" ht="16.5" customHeight="1">
      <c r="B120" s="35"/>
      <c r="C120" s="134" t="s">
        <v>219</v>
      </c>
      <c r="D120" s="134" t="s">
        <v>172</v>
      </c>
      <c r="E120" s="135" t="s">
        <v>3732</v>
      </c>
      <c r="F120" s="136" t="s">
        <v>3733</v>
      </c>
      <c r="G120" s="137" t="s">
        <v>422</v>
      </c>
      <c r="H120" s="138">
        <v>20</v>
      </c>
      <c r="I120" s="139"/>
      <c r="J120" s="140">
        <f t="shared" ref="J120:J135" si="0">ROUND(I120*H120,2)</f>
        <v>0</v>
      </c>
      <c r="K120" s="136" t="s">
        <v>34</v>
      </c>
      <c r="L120" s="35"/>
      <c r="M120" s="141" t="s">
        <v>34</v>
      </c>
      <c r="N120" s="142" t="s">
        <v>49</v>
      </c>
      <c r="P120" s="143">
        <f t="shared" ref="P120:P135" si="1">O120*H120</f>
        <v>0</v>
      </c>
      <c r="Q120" s="143">
        <v>0</v>
      </c>
      <c r="R120" s="143">
        <f t="shared" ref="R120:R135" si="2">Q120*H120</f>
        <v>0</v>
      </c>
      <c r="S120" s="143">
        <v>0</v>
      </c>
      <c r="T120" s="144">
        <f t="shared" ref="T120:T135" si="3">S120*H120</f>
        <v>0</v>
      </c>
      <c r="AR120" s="145" t="s">
        <v>270</v>
      </c>
      <c r="AT120" s="145" t="s">
        <v>172</v>
      </c>
      <c r="AU120" s="145" t="s">
        <v>89</v>
      </c>
      <c r="AY120" s="19" t="s">
        <v>169</v>
      </c>
      <c r="BE120" s="146">
        <f t="shared" ref="BE120:BE135" si="4">IF(N120="základní",J120,0)</f>
        <v>0</v>
      </c>
      <c r="BF120" s="146">
        <f t="shared" ref="BF120:BF135" si="5">IF(N120="snížená",J120,0)</f>
        <v>0</v>
      </c>
      <c r="BG120" s="146">
        <f t="shared" ref="BG120:BG135" si="6">IF(N120="zákl. přenesená",J120,0)</f>
        <v>0</v>
      </c>
      <c r="BH120" s="146">
        <f t="shared" ref="BH120:BH135" si="7">IF(N120="sníž. přenesená",J120,0)</f>
        <v>0</v>
      </c>
      <c r="BI120" s="146">
        <f t="shared" ref="BI120:BI135" si="8">IF(N120="nulová",J120,0)</f>
        <v>0</v>
      </c>
      <c r="BJ120" s="19" t="s">
        <v>83</v>
      </c>
      <c r="BK120" s="146">
        <f t="shared" ref="BK120:BK135" si="9">ROUND(I120*H120,2)</f>
        <v>0</v>
      </c>
      <c r="BL120" s="19" t="s">
        <v>270</v>
      </c>
      <c r="BM120" s="145" t="s">
        <v>3734</v>
      </c>
    </row>
    <row r="121" spans="2:65" s="1" customFormat="1" ht="24.25" customHeight="1">
      <c r="B121" s="35"/>
      <c r="C121" s="172" t="s">
        <v>225</v>
      </c>
      <c r="D121" s="172" t="s">
        <v>288</v>
      </c>
      <c r="E121" s="173" t="s">
        <v>3735</v>
      </c>
      <c r="F121" s="174" t="s">
        <v>3736</v>
      </c>
      <c r="G121" s="175" t="s">
        <v>422</v>
      </c>
      <c r="H121" s="176">
        <v>20</v>
      </c>
      <c r="I121" s="177"/>
      <c r="J121" s="178">
        <f t="shared" si="0"/>
        <v>0</v>
      </c>
      <c r="K121" s="174" t="s">
        <v>34</v>
      </c>
      <c r="L121" s="179"/>
      <c r="M121" s="180" t="s">
        <v>34</v>
      </c>
      <c r="N121" s="181" t="s">
        <v>49</v>
      </c>
      <c r="P121" s="143">
        <f t="shared" si="1"/>
        <v>0</v>
      </c>
      <c r="Q121" s="143">
        <v>0</v>
      </c>
      <c r="R121" s="143">
        <f t="shared" si="2"/>
        <v>0</v>
      </c>
      <c r="S121" s="143">
        <v>0</v>
      </c>
      <c r="T121" s="144">
        <f t="shared" si="3"/>
        <v>0</v>
      </c>
      <c r="AR121" s="145" t="s">
        <v>381</v>
      </c>
      <c r="AT121" s="145" t="s">
        <v>288</v>
      </c>
      <c r="AU121" s="145" t="s">
        <v>89</v>
      </c>
      <c r="AY121" s="19" t="s">
        <v>169</v>
      </c>
      <c r="BE121" s="146">
        <f t="shared" si="4"/>
        <v>0</v>
      </c>
      <c r="BF121" s="146">
        <f t="shared" si="5"/>
        <v>0</v>
      </c>
      <c r="BG121" s="146">
        <f t="shared" si="6"/>
        <v>0</v>
      </c>
      <c r="BH121" s="146">
        <f t="shared" si="7"/>
        <v>0</v>
      </c>
      <c r="BI121" s="146">
        <f t="shared" si="8"/>
        <v>0</v>
      </c>
      <c r="BJ121" s="19" t="s">
        <v>83</v>
      </c>
      <c r="BK121" s="146">
        <f t="shared" si="9"/>
        <v>0</v>
      </c>
      <c r="BL121" s="19" t="s">
        <v>270</v>
      </c>
      <c r="BM121" s="145" t="s">
        <v>3737</v>
      </c>
    </row>
    <row r="122" spans="2:65" s="1" customFormat="1" ht="24.25" customHeight="1">
      <c r="B122" s="35"/>
      <c r="C122" s="134" t="s">
        <v>231</v>
      </c>
      <c r="D122" s="134" t="s">
        <v>172</v>
      </c>
      <c r="E122" s="135" t="s">
        <v>3738</v>
      </c>
      <c r="F122" s="136" t="s">
        <v>3739</v>
      </c>
      <c r="G122" s="137" t="s">
        <v>434</v>
      </c>
      <c r="H122" s="138">
        <v>659</v>
      </c>
      <c r="I122" s="139"/>
      <c r="J122" s="140">
        <f t="shared" si="0"/>
        <v>0</v>
      </c>
      <c r="K122" s="136" t="s">
        <v>34</v>
      </c>
      <c r="L122" s="35"/>
      <c r="M122" s="141" t="s">
        <v>34</v>
      </c>
      <c r="N122" s="142" t="s">
        <v>49</v>
      </c>
      <c r="P122" s="143">
        <f t="shared" si="1"/>
        <v>0</v>
      </c>
      <c r="Q122" s="143">
        <v>0</v>
      </c>
      <c r="R122" s="143">
        <f t="shared" si="2"/>
        <v>0</v>
      </c>
      <c r="S122" s="143">
        <v>0</v>
      </c>
      <c r="T122" s="144">
        <f t="shared" si="3"/>
        <v>0</v>
      </c>
      <c r="AR122" s="145" t="s">
        <v>270</v>
      </c>
      <c r="AT122" s="145" t="s">
        <v>172</v>
      </c>
      <c r="AU122" s="145" t="s">
        <v>89</v>
      </c>
      <c r="AY122" s="19" t="s">
        <v>169</v>
      </c>
      <c r="BE122" s="146">
        <f t="shared" si="4"/>
        <v>0</v>
      </c>
      <c r="BF122" s="146">
        <f t="shared" si="5"/>
        <v>0</v>
      </c>
      <c r="BG122" s="146">
        <f t="shared" si="6"/>
        <v>0</v>
      </c>
      <c r="BH122" s="146">
        <f t="shared" si="7"/>
        <v>0</v>
      </c>
      <c r="BI122" s="146">
        <f t="shared" si="8"/>
        <v>0</v>
      </c>
      <c r="BJ122" s="19" t="s">
        <v>83</v>
      </c>
      <c r="BK122" s="146">
        <f t="shared" si="9"/>
        <v>0</v>
      </c>
      <c r="BL122" s="19" t="s">
        <v>270</v>
      </c>
      <c r="BM122" s="145" t="s">
        <v>3740</v>
      </c>
    </row>
    <row r="123" spans="2:65" s="1" customFormat="1" ht="24.25" customHeight="1">
      <c r="B123" s="35"/>
      <c r="C123" s="172" t="s">
        <v>171</v>
      </c>
      <c r="D123" s="172" t="s">
        <v>288</v>
      </c>
      <c r="E123" s="173" t="s">
        <v>3741</v>
      </c>
      <c r="F123" s="174" t="s">
        <v>3742</v>
      </c>
      <c r="G123" s="175" t="s">
        <v>434</v>
      </c>
      <c r="H123" s="176">
        <v>501</v>
      </c>
      <c r="I123" s="177"/>
      <c r="J123" s="178">
        <f t="shared" si="0"/>
        <v>0</v>
      </c>
      <c r="K123" s="174" t="s">
        <v>34</v>
      </c>
      <c r="L123" s="179"/>
      <c r="M123" s="180" t="s">
        <v>34</v>
      </c>
      <c r="N123" s="181" t="s">
        <v>49</v>
      </c>
      <c r="P123" s="143">
        <f t="shared" si="1"/>
        <v>0</v>
      </c>
      <c r="Q123" s="143">
        <v>0</v>
      </c>
      <c r="R123" s="143">
        <f t="shared" si="2"/>
        <v>0</v>
      </c>
      <c r="S123" s="143">
        <v>0</v>
      </c>
      <c r="T123" s="144">
        <f t="shared" si="3"/>
        <v>0</v>
      </c>
      <c r="AR123" s="145" t="s">
        <v>381</v>
      </c>
      <c r="AT123" s="145" t="s">
        <v>288</v>
      </c>
      <c r="AU123" s="145" t="s">
        <v>89</v>
      </c>
      <c r="AY123" s="19" t="s">
        <v>169</v>
      </c>
      <c r="BE123" s="146">
        <f t="shared" si="4"/>
        <v>0</v>
      </c>
      <c r="BF123" s="146">
        <f t="shared" si="5"/>
        <v>0</v>
      </c>
      <c r="BG123" s="146">
        <f t="shared" si="6"/>
        <v>0</v>
      </c>
      <c r="BH123" s="146">
        <f t="shared" si="7"/>
        <v>0</v>
      </c>
      <c r="BI123" s="146">
        <f t="shared" si="8"/>
        <v>0</v>
      </c>
      <c r="BJ123" s="19" t="s">
        <v>83</v>
      </c>
      <c r="BK123" s="146">
        <f t="shared" si="9"/>
        <v>0</v>
      </c>
      <c r="BL123" s="19" t="s">
        <v>270</v>
      </c>
      <c r="BM123" s="145" t="s">
        <v>3743</v>
      </c>
    </row>
    <row r="124" spans="2:65" s="1" customFormat="1" ht="33" customHeight="1">
      <c r="B124" s="35"/>
      <c r="C124" s="172" t="s">
        <v>241</v>
      </c>
      <c r="D124" s="172" t="s">
        <v>288</v>
      </c>
      <c r="E124" s="173" t="s">
        <v>3744</v>
      </c>
      <c r="F124" s="174" t="s">
        <v>3745</v>
      </c>
      <c r="G124" s="175" t="s">
        <v>434</v>
      </c>
      <c r="H124" s="176">
        <v>158</v>
      </c>
      <c r="I124" s="177"/>
      <c r="J124" s="178">
        <f t="shared" si="0"/>
        <v>0</v>
      </c>
      <c r="K124" s="174" t="s">
        <v>34</v>
      </c>
      <c r="L124" s="179"/>
      <c r="M124" s="180" t="s">
        <v>34</v>
      </c>
      <c r="N124" s="181" t="s">
        <v>49</v>
      </c>
      <c r="P124" s="143">
        <f t="shared" si="1"/>
        <v>0</v>
      </c>
      <c r="Q124" s="143">
        <v>0</v>
      </c>
      <c r="R124" s="143">
        <f t="shared" si="2"/>
        <v>0</v>
      </c>
      <c r="S124" s="143">
        <v>0</v>
      </c>
      <c r="T124" s="144">
        <f t="shared" si="3"/>
        <v>0</v>
      </c>
      <c r="AR124" s="145" t="s">
        <v>381</v>
      </c>
      <c r="AT124" s="145" t="s">
        <v>288</v>
      </c>
      <c r="AU124" s="145" t="s">
        <v>89</v>
      </c>
      <c r="AY124" s="19" t="s">
        <v>169</v>
      </c>
      <c r="BE124" s="146">
        <f t="shared" si="4"/>
        <v>0</v>
      </c>
      <c r="BF124" s="146">
        <f t="shared" si="5"/>
        <v>0</v>
      </c>
      <c r="BG124" s="146">
        <f t="shared" si="6"/>
        <v>0</v>
      </c>
      <c r="BH124" s="146">
        <f t="shared" si="7"/>
        <v>0</v>
      </c>
      <c r="BI124" s="146">
        <f t="shared" si="8"/>
        <v>0</v>
      </c>
      <c r="BJ124" s="19" t="s">
        <v>83</v>
      </c>
      <c r="BK124" s="146">
        <f t="shared" si="9"/>
        <v>0</v>
      </c>
      <c r="BL124" s="19" t="s">
        <v>270</v>
      </c>
      <c r="BM124" s="145" t="s">
        <v>3746</v>
      </c>
    </row>
    <row r="125" spans="2:65" s="1" customFormat="1" ht="33" customHeight="1">
      <c r="B125" s="35"/>
      <c r="C125" s="134" t="s">
        <v>8</v>
      </c>
      <c r="D125" s="134" t="s">
        <v>172</v>
      </c>
      <c r="E125" s="135" t="s">
        <v>3747</v>
      </c>
      <c r="F125" s="136" t="s">
        <v>3748</v>
      </c>
      <c r="G125" s="137" t="s">
        <v>434</v>
      </c>
      <c r="H125" s="138">
        <v>1022</v>
      </c>
      <c r="I125" s="139"/>
      <c r="J125" s="140">
        <f t="shared" si="0"/>
        <v>0</v>
      </c>
      <c r="K125" s="136" t="s">
        <v>34</v>
      </c>
      <c r="L125" s="35"/>
      <c r="M125" s="141" t="s">
        <v>34</v>
      </c>
      <c r="N125" s="142" t="s">
        <v>49</v>
      </c>
      <c r="P125" s="143">
        <f t="shared" si="1"/>
        <v>0</v>
      </c>
      <c r="Q125" s="143">
        <v>0</v>
      </c>
      <c r="R125" s="143">
        <f t="shared" si="2"/>
        <v>0</v>
      </c>
      <c r="S125" s="143">
        <v>0</v>
      </c>
      <c r="T125" s="144">
        <f t="shared" si="3"/>
        <v>0</v>
      </c>
      <c r="AR125" s="145" t="s">
        <v>270</v>
      </c>
      <c r="AT125" s="145" t="s">
        <v>172</v>
      </c>
      <c r="AU125" s="145" t="s">
        <v>89</v>
      </c>
      <c r="AY125" s="19" t="s">
        <v>169</v>
      </c>
      <c r="BE125" s="146">
        <f t="shared" si="4"/>
        <v>0</v>
      </c>
      <c r="BF125" s="146">
        <f t="shared" si="5"/>
        <v>0</v>
      </c>
      <c r="BG125" s="146">
        <f t="shared" si="6"/>
        <v>0</v>
      </c>
      <c r="BH125" s="146">
        <f t="shared" si="7"/>
        <v>0</v>
      </c>
      <c r="BI125" s="146">
        <f t="shared" si="8"/>
        <v>0</v>
      </c>
      <c r="BJ125" s="19" t="s">
        <v>83</v>
      </c>
      <c r="BK125" s="146">
        <f t="shared" si="9"/>
        <v>0</v>
      </c>
      <c r="BL125" s="19" t="s">
        <v>270</v>
      </c>
      <c r="BM125" s="145" t="s">
        <v>3749</v>
      </c>
    </row>
    <row r="126" spans="2:65" s="1" customFormat="1" ht="24.25" customHeight="1">
      <c r="B126" s="35"/>
      <c r="C126" s="172" t="s">
        <v>250</v>
      </c>
      <c r="D126" s="172" t="s">
        <v>288</v>
      </c>
      <c r="E126" s="173" t="s">
        <v>3750</v>
      </c>
      <c r="F126" s="174" t="s">
        <v>3751</v>
      </c>
      <c r="G126" s="175" t="s">
        <v>434</v>
      </c>
      <c r="H126" s="176">
        <v>1022</v>
      </c>
      <c r="I126" s="177"/>
      <c r="J126" s="178">
        <f t="shared" si="0"/>
        <v>0</v>
      </c>
      <c r="K126" s="174" t="s">
        <v>34</v>
      </c>
      <c r="L126" s="179"/>
      <c r="M126" s="180" t="s">
        <v>34</v>
      </c>
      <c r="N126" s="181" t="s">
        <v>49</v>
      </c>
      <c r="P126" s="143">
        <f t="shared" si="1"/>
        <v>0</v>
      </c>
      <c r="Q126" s="143">
        <v>0</v>
      </c>
      <c r="R126" s="143">
        <f t="shared" si="2"/>
        <v>0</v>
      </c>
      <c r="S126" s="143">
        <v>0</v>
      </c>
      <c r="T126" s="144">
        <f t="shared" si="3"/>
        <v>0</v>
      </c>
      <c r="AR126" s="145" t="s">
        <v>381</v>
      </c>
      <c r="AT126" s="145" t="s">
        <v>288</v>
      </c>
      <c r="AU126" s="145" t="s">
        <v>89</v>
      </c>
      <c r="AY126" s="19" t="s">
        <v>169</v>
      </c>
      <c r="BE126" s="146">
        <f t="shared" si="4"/>
        <v>0</v>
      </c>
      <c r="BF126" s="146">
        <f t="shared" si="5"/>
        <v>0</v>
      </c>
      <c r="BG126" s="146">
        <f t="shared" si="6"/>
        <v>0</v>
      </c>
      <c r="BH126" s="146">
        <f t="shared" si="7"/>
        <v>0</v>
      </c>
      <c r="BI126" s="146">
        <f t="shared" si="8"/>
        <v>0</v>
      </c>
      <c r="BJ126" s="19" t="s">
        <v>83</v>
      </c>
      <c r="BK126" s="146">
        <f t="shared" si="9"/>
        <v>0</v>
      </c>
      <c r="BL126" s="19" t="s">
        <v>270</v>
      </c>
      <c r="BM126" s="145" t="s">
        <v>3752</v>
      </c>
    </row>
    <row r="127" spans="2:65" s="1" customFormat="1" ht="33" customHeight="1">
      <c r="B127" s="35"/>
      <c r="C127" s="134" t="s">
        <v>256</v>
      </c>
      <c r="D127" s="134" t="s">
        <v>172</v>
      </c>
      <c r="E127" s="135" t="s">
        <v>3753</v>
      </c>
      <c r="F127" s="136" t="s">
        <v>3754</v>
      </c>
      <c r="G127" s="137" t="s">
        <v>434</v>
      </c>
      <c r="H127" s="138">
        <v>1190</v>
      </c>
      <c r="I127" s="139"/>
      <c r="J127" s="140">
        <f t="shared" si="0"/>
        <v>0</v>
      </c>
      <c r="K127" s="136" t="s">
        <v>34</v>
      </c>
      <c r="L127" s="35"/>
      <c r="M127" s="141" t="s">
        <v>34</v>
      </c>
      <c r="N127" s="142" t="s">
        <v>49</v>
      </c>
      <c r="P127" s="143">
        <f t="shared" si="1"/>
        <v>0</v>
      </c>
      <c r="Q127" s="143">
        <v>0</v>
      </c>
      <c r="R127" s="143">
        <f t="shared" si="2"/>
        <v>0</v>
      </c>
      <c r="S127" s="143">
        <v>0</v>
      </c>
      <c r="T127" s="144">
        <f t="shared" si="3"/>
        <v>0</v>
      </c>
      <c r="AR127" s="145" t="s">
        <v>270</v>
      </c>
      <c r="AT127" s="145" t="s">
        <v>172</v>
      </c>
      <c r="AU127" s="145" t="s">
        <v>89</v>
      </c>
      <c r="AY127" s="19" t="s">
        <v>169</v>
      </c>
      <c r="BE127" s="146">
        <f t="shared" si="4"/>
        <v>0</v>
      </c>
      <c r="BF127" s="146">
        <f t="shared" si="5"/>
        <v>0</v>
      </c>
      <c r="BG127" s="146">
        <f t="shared" si="6"/>
        <v>0</v>
      </c>
      <c r="BH127" s="146">
        <f t="shared" si="7"/>
        <v>0</v>
      </c>
      <c r="BI127" s="146">
        <f t="shared" si="8"/>
        <v>0</v>
      </c>
      <c r="BJ127" s="19" t="s">
        <v>83</v>
      </c>
      <c r="BK127" s="146">
        <f t="shared" si="9"/>
        <v>0</v>
      </c>
      <c r="BL127" s="19" t="s">
        <v>270</v>
      </c>
      <c r="BM127" s="145" t="s">
        <v>3755</v>
      </c>
    </row>
    <row r="128" spans="2:65" s="1" customFormat="1" ht="24.25" customHeight="1">
      <c r="B128" s="35"/>
      <c r="C128" s="172" t="s">
        <v>261</v>
      </c>
      <c r="D128" s="172" t="s">
        <v>288</v>
      </c>
      <c r="E128" s="173" t="s">
        <v>3756</v>
      </c>
      <c r="F128" s="174" t="s">
        <v>3757</v>
      </c>
      <c r="G128" s="175" t="s">
        <v>434</v>
      </c>
      <c r="H128" s="176">
        <v>1127</v>
      </c>
      <c r="I128" s="177"/>
      <c r="J128" s="178">
        <f t="shared" si="0"/>
        <v>0</v>
      </c>
      <c r="K128" s="174" t="s">
        <v>34</v>
      </c>
      <c r="L128" s="179"/>
      <c r="M128" s="180" t="s">
        <v>34</v>
      </c>
      <c r="N128" s="181" t="s">
        <v>49</v>
      </c>
      <c r="P128" s="143">
        <f t="shared" si="1"/>
        <v>0</v>
      </c>
      <c r="Q128" s="143">
        <v>0</v>
      </c>
      <c r="R128" s="143">
        <f t="shared" si="2"/>
        <v>0</v>
      </c>
      <c r="S128" s="143">
        <v>0</v>
      </c>
      <c r="T128" s="144">
        <f t="shared" si="3"/>
        <v>0</v>
      </c>
      <c r="AR128" s="145" t="s">
        <v>381</v>
      </c>
      <c r="AT128" s="145" t="s">
        <v>288</v>
      </c>
      <c r="AU128" s="145" t="s">
        <v>89</v>
      </c>
      <c r="AY128" s="19" t="s">
        <v>169</v>
      </c>
      <c r="BE128" s="146">
        <f t="shared" si="4"/>
        <v>0</v>
      </c>
      <c r="BF128" s="146">
        <f t="shared" si="5"/>
        <v>0</v>
      </c>
      <c r="BG128" s="146">
        <f t="shared" si="6"/>
        <v>0</v>
      </c>
      <c r="BH128" s="146">
        <f t="shared" si="7"/>
        <v>0</v>
      </c>
      <c r="BI128" s="146">
        <f t="shared" si="8"/>
        <v>0</v>
      </c>
      <c r="BJ128" s="19" t="s">
        <v>83</v>
      </c>
      <c r="BK128" s="146">
        <f t="shared" si="9"/>
        <v>0</v>
      </c>
      <c r="BL128" s="19" t="s">
        <v>270</v>
      </c>
      <c r="BM128" s="145" t="s">
        <v>3758</v>
      </c>
    </row>
    <row r="129" spans="2:65" s="1" customFormat="1" ht="33" customHeight="1">
      <c r="B129" s="35"/>
      <c r="C129" s="172" t="s">
        <v>270</v>
      </c>
      <c r="D129" s="172" t="s">
        <v>288</v>
      </c>
      <c r="E129" s="173" t="s">
        <v>3759</v>
      </c>
      <c r="F129" s="174" t="s">
        <v>3760</v>
      </c>
      <c r="G129" s="175" t="s">
        <v>434</v>
      </c>
      <c r="H129" s="176">
        <v>5</v>
      </c>
      <c r="I129" s="177"/>
      <c r="J129" s="178">
        <f t="shared" si="0"/>
        <v>0</v>
      </c>
      <c r="K129" s="174" t="s">
        <v>34</v>
      </c>
      <c r="L129" s="179"/>
      <c r="M129" s="180" t="s">
        <v>34</v>
      </c>
      <c r="N129" s="181" t="s">
        <v>49</v>
      </c>
      <c r="P129" s="143">
        <f t="shared" si="1"/>
        <v>0</v>
      </c>
      <c r="Q129" s="143">
        <v>0</v>
      </c>
      <c r="R129" s="143">
        <f t="shared" si="2"/>
        <v>0</v>
      </c>
      <c r="S129" s="143">
        <v>0</v>
      </c>
      <c r="T129" s="144">
        <f t="shared" si="3"/>
        <v>0</v>
      </c>
      <c r="AR129" s="145" t="s">
        <v>381</v>
      </c>
      <c r="AT129" s="145" t="s">
        <v>288</v>
      </c>
      <c r="AU129" s="145" t="s">
        <v>89</v>
      </c>
      <c r="AY129" s="19" t="s">
        <v>169</v>
      </c>
      <c r="BE129" s="146">
        <f t="shared" si="4"/>
        <v>0</v>
      </c>
      <c r="BF129" s="146">
        <f t="shared" si="5"/>
        <v>0</v>
      </c>
      <c r="BG129" s="146">
        <f t="shared" si="6"/>
        <v>0</v>
      </c>
      <c r="BH129" s="146">
        <f t="shared" si="7"/>
        <v>0</v>
      </c>
      <c r="BI129" s="146">
        <f t="shared" si="8"/>
        <v>0</v>
      </c>
      <c r="BJ129" s="19" t="s">
        <v>83</v>
      </c>
      <c r="BK129" s="146">
        <f t="shared" si="9"/>
        <v>0</v>
      </c>
      <c r="BL129" s="19" t="s">
        <v>270</v>
      </c>
      <c r="BM129" s="145" t="s">
        <v>3761</v>
      </c>
    </row>
    <row r="130" spans="2:65" s="1" customFormat="1" ht="24.25" customHeight="1">
      <c r="B130" s="35"/>
      <c r="C130" s="172" t="s">
        <v>279</v>
      </c>
      <c r="D130" s="172" t="s">
        <v>288</v>
      </c>
      <c r="E130" s="173" t="s">
        <v>3762</v>
      </c>
      <c r="F130" s="174" t="s">
        <v>3763</v>
      </c>
      <c r="G130" s="175" t="s">
        <v>434</v>
      </c>
      <c r="H130" s="176">
        <v>58</v>
      </c>
      <c r="I130" s="177"/>
      <c r="J130" s="178">
        <f t="shared" si="0"/>
        <v>0</v>
      </c>
      <c r="K130" s="174" t="s">
        <v>34</v>
      </c>
      <c r="L130" s="179"/>
      <c r="M130" s="180" t="s">
        <v>34</v>
      </c>
      <c r="N130" s="181" t="s">
        <v>49</v>
      </c>
      <c r="P130" s="143">
        <f t="shared" si="1"/>
        <v>0</v>
      </c>
      <c r="Q130" s="143">
        <v>0</v>
      </c>
      <c r="R130" s="143">
        <f t="shared" si="2"/>
        <v>0</v>
      </c>
      <c r="S130" s="143">
        <v>0</v>
      </c>
      <c r="T130" s="144">
        <f t="shared" si="3"/>
        <v>0</v>
      </c>
      <c r="AR130" s="145" t="s">
        <v>381</v>
      </c>
      <c r="AT130" s="145" t="s">
        <v>288</v>
      </c>
      <c r="AU130" s="145" t="s">
        <v>89</v>
      </c>
      <c r="AY130" s="19" t="s">
        <v>169</v>
      </c>
      <c r="BE130" s="146">
        <f t="shared" si="4"/>
        <v>0</v>
      </c>
      <c r="BF130" s="146">
        <f t="shared" si="5"/>
        <v>0</v>
      </c>
      <c r="BG130" s="146">
        <f t="shared" si="6"/>
        <v>0</v>
      </c>
      <c r="BH130" s="146">
        <f t="shared" si="7"/>
        <v>0</v>
      </c>
      <c r="BI130" s="146">
        <f t="shared" si="8"/>
        <v>0</v>
      </c>
      <c r="BJ130" s="19" t="s">
        <v>83</v>
      </c>
      <c r="BK130" s="146">
        <f t="shared" si="9"/>
        <v>0</v>
      </c>
      <c r="BL130" s="19" t="s">
        <v>270</v>
      </c>
      <c r="BM130" s="145" t="s">
        <v>3764</v>
      </c>
    </row>
    <row r="131" spans="2:65" s="1" customFormat="1" ht="33" customHeight="1">
      <c r="B131" s="35"/>
      <c r="C131" s="134" t="s">
        <v>287</v>
      </c>
      <c r="D131" s="134" t="s">
        <v>172</v>
      </c>
      <c r="E131" s="135" t="s">
        <v>3765</v>
      </c>
      <c r="F131" s="136" t="s">
        <v>3766</v>
      </c>
      <c r="G131" s="137" t="s">
        <v>434</v>
      </c>
      <c r="H131" s="138">
        <v>160</v>
      </c>
      <c r="I131" s="139"/>
      <c r="J131" s="140">
        <f t="shared" si="0"/>
        <v>0</v>
      </c>
      <c r="K131" s="136" t="s">
        <v>34</v>
      </c>
      <c r="L131" s="35"/>
      <c r="M131" s="141" t="s">
        <v>34</v>
      </c>
      <c r="N131" s="142" t="s">
        <v>49</v>
      </c>
      <c r="P131" s="143">
        <f t="shared" si="1"/>
        <v>0</v>
      </c>
      <c r="Q131" s="143">
        <v>0</v>
      </c>
      <c r="R131" s="143">
        <f t="shared" si="2"/>
        <v>0</v>
      </c>
      <c r="S131" s="143">
        <v>0</v>
      </c>
      <c r="T131" s="144">
        <f t="shared" si="3"/>
        <v>0</v>
      </c>
      <c r="AR131" s="145" t="s">
        <v>270</v>
      </c>
      <c r="AT131" s="145" t="s">
        <v>172</v>
      </c>
      <c r="AU131" s="145" t="s">
        <v>89</v>
      </c>
      <c r="AY131" s="19" t="s">
        <v>169</v>
      </c>
      <c r="BE131" s="146">
        <f t="shared" si="4"/>
        <v>0</v>
      </c>
      <c r="BF131" s="146">
        <f t="shared" si="5"/>
        <v>0</v>
      </c>
      <c r="BG131" s="146">
        <f t="shared" si="6"/>
        <v>0</v>
      </c>
      <c r="BH131" s="146">
        <f t="shared" si="7"/>
        <v>0</v>
      </c>
      <c r="BI131" s="146">
        <f t="shared" si="8"/>
        <v>0</v>
      </c>
      <c r="BJ131" s="19" t="s">
        <v>83</v>
      </c>
      <c r="BK131" s="146">
        <f t="shared" si="9"/>
        <v>0</v>
      </c>
      <c r="BL131" s="19" t="s">
        <v>270</v>
      </c>
      <c r="BM131" s="145" t="s">
        <v>3767</v>
      </c>
    </row>
    <row r="132" spans="2:65" s="1" customFormat="1" ht="24.25" customHeight="1">
      <c r="B132" s="35"/>
      <c r="C132" s="172" t="s">
        <v>295</v>
      </c>
      <c r="D132" s="172" t="s">
        <v>288</v>
      </c>
      <c r="E132" s="173" t="s">
        <v>3768</v>
      </c>
      <c r="F132" s="174" t="s">
        <v>3769</v>
      </c>
      <c r="G132" s="175" t="s">
        <v>434</v>
      </c>
      <c r="H132" s="176">
        <v>117</v>
      </c>
      <c r="I132" s="177"/>
      <c r="J132" s="178">
        <f t="shared" si="0"/>
        <v>0</v>
      </c>
      <c r="K132" s="174" t="s">
        <v>34</v>
      </c>
      <c r="L132" s="179"/>
      <c r="M132" s="180" t="s">
        <v>34</v>
      </c>
      <c r="N132" s="181" t="s">
        <v>49</v>
      </c>
      <c r="P132" s="143">
        <f t="shared" si="1"/>
        <v>0</v>
      </c>
      <c r="Q132" s="143">
        <v>0</v>
      </c>
      <c r="R132" s="143">
        <f t="shared" si="2"/>
        <v>0</v>
      </c>
      <c r="S132" s="143">
        <v>0</v>
      </c>
      <c r="T132" s="144">
        <f t="shared" si="3"/>
        <v>0</v>
      </c>
      <c r="AR132" s="145" t="s">
        <v>381</v>
      </c>
      <c r="AT132" s="145" t="s">
        <v>288</v>
      </c>
      <c r="AU132" s="145" t="s">
        <v>89</v>
      </c>
      <c r="AY132" s="19" t="s">
        <v>169</v>
      </c>
      <c r="BE132" s="146">
        <f t="shared" si="4"/>
        <v>0</v>
      </c>
      <c r="BF132" s="146">
        <f t="shared" si="5"/>
        <v>0</v>
      </c>
      <c r="BG132" s="146">
        <f t="shared" si="6"/>
        <v>0</v>
      </c>
      <c r="BH132" s="146">
        <f t="shared" si="7"/>
        <v>0</v>
      </c>
      <c r="BI132" s="146">
        <f t="shared" si="8"/>
        <v>0</v>
      </c>
      <c r="BJ132" s="19" t="s">
        <v>83</v>
      </c>
      <c r="BK132" s="146">
        <f t="shared" si="9"/>
        <v>0</v>
      </c>
      <c r="BL132" s="19" t="s">
        <v>270</v>
      </c>
      <c r="BM132" s="145" t="s">
        <v>3770</v>
      </c>
    </row>
    <row r="133" spans="2:65" s="1" customFormat="1" ht="24.25" customHeight="1">
      <c r="B133" s="35"/>
      <c r="C133" s="172" t="s">
        <v>302</v>
      </c>
      <c r="D133" s="172" t="s">
        <v>288</v>
      </c>
      <c r="E133" s="173" t="s">
        <v>3771</v>
      </c>
      <c r="F133" s="174" t="s">
        <v>3772</v>
      </c>
      <c r="G133" s="175" t="s">
        <v>434</v>
      </c>
      <c r="H133" s="176">
        <v>43</v>
      </c>
      <c r="I133" s="177"/>
      <c r="J133" s="178">
        <f t="shared" si="0"/>
        <v>0</v>
      </c>
      <c r="K133" s="174" t="s">
        <v>34</v>
      </c>
      <c r="L133" s="179"/>
      <c r="M133" s="180" t="s">
        <v>34</v>
      </c>
      <c r="N133" s="181" t="s">
        <v>49</v>
      </c>
      <c r="P133" s="143">
        <f t="shared" si="1"/>
        <v>0</v>
      </c>
      <c r="Q133" s="143">
        <v>0</v>
      </c>
      <c r="R133" s="143">
        <f t="shared" si="2"/>
        <v>0</v>
      </c>
      <c r="S133" s="143">
        <v>0</v>
      </c>
      <c r="T133" s="144">
        <f t="shared" si="3"/>
        <v>0</v>
      </c>
      <c r="AR133" s="145" t="s">
        <v>381</v>
      </c>
      <c r="AT133" s="145" t="s">
        <v>288</v>
      </c>
      <c r="AU133" s="145" t="s">
        <v>89</v>
      </c>
      <c r="AY133" s="19" t="s">
        <v>169</v>
      </c>
      <c r="BE133" s="146">
        <f t="shared" si="4"/>
        <v>0</v>
      </c>
      <c r="BF133" s="146">
        <f t="shared" si="5"/>
        <v>0</v>
      </c>
      <c r="BG133" s="146">
        <f t="shared" si="6"/>
        <v>0</v>
      </c>
      <c r="BH133" s="146">
        <f t="shared" si="7"/>
        <v>0</v>
      </c>
      <c r="BI133" s="146">
        <f t="shared" si="8"/>
        <v>0</v>
      </c>
      <c r="BJ133" s="19" t="s">
        <v>83</v>
      </c>
      <c r="BK133" s="146">
        <f t="shared" si="9"/>
        <v>0</v>
      </c>
      <c r="BL133" s="19" t="s">
        <v>270</v>
      </c>
      <c r="BM133" s="145" t="s">
        <v>3773</v>
      </c>
    </row>
    <row r="134" spans="2:65" s="1" customFormat="1" ht="33" customHeight="1">
      <c r="B134" s="35"/>
      <c r="C134" s="134" t="s">
        <v>7</v>
      </c>
      <c r="D134" s="134" t="s">
        <v>172</v>
      </c>
      <c r="E134" s="135" t="s">
        <v>3774</v>
      </c>
      <c r="F134" s="136" t="s">
        <v>3775</v>
      </c>
      <c r="G134" s="137" t="s">
        <v>434</v>
      </c>
      <c r="H134" s="138">
        <v>14</v>
      </c>
      <c r="I134" s="139"/>
      <c r="J134" s="140">
        <f t="shared" si="0"/>
        <v>0</v>
      </c>
      <c r="K134" s="136" t="s">
        <v>34</v>
      </c>
      <c r="L134" s="35"/>
      <c r="M134" s="141" t="s">
        <v>34</v>
      </c>
      <c r="N134" s="142" t="s">
        <v>49</v>
      </c>
      <c r="P134" s="143">
        <f t="shared" si="1"/>
        <v>0</v>
      </c>
      <c r="Q134" s="143">
        <v>0</v>
      </c>
      <c r="R134" s="143">
        <f t="shared" si="2"/>
        <v>0</v>
      </c>
      <c r="S134" s="143">
        <v>0</v>
      </c>
      <c r="T134" s="144">
        <f t="shared" si="3"/>
        <v>0</v>
      </c>
      <c r="AR134" s="145" t="s">
        <v>270</v>
      </c>
      <c r="AT134" s="145" t="s">
        <v>172</v>
      </c>
      <c r="AU134" s="145" t="s">
        <v>89</v>
      </c>
      <c r="AY134" s="19" t="s">
        <v>169</v>
      </c>
      <c r="BE134" s="146">
        <f t="shared" si="4"/>
        <v>0</v>
      </c>
      <c r="BF134" s="146">
        <f t="shared" si="5"/>
        <v>0</v>
      </c>
      <c r="BG134" s="146">
        <f t="shared" si="6"/>
        <v>0</v>
      </c>
      <c r="BH134" s="146">
        <f t="shared" si="7"/>
        <v>0</v>
      </c>
      <c r="BI134" s="146">
        <f t="shared" si="8"/>
        <v>0</v>
      </c>
      <c r="BJ134" s="19" t="s">
        <v>83</v>
      </c>
      <c r="BK134" s="146">
        <f t="shared" si="9"/>
        <v>0</v>
      </c>
      <c r="BL134" s="19" t="s">
        <v>270</v>
      </c>
      <c r="BM134" s="145" t="s">
        <v>3776</v>
      </c>
    </row>
    <row r="135" spans="2:65" s="1" customFormat="1" ht="24.25" customHeight="1">
      <c r="B135" s="35"/>
      <c r="C135" s="172" t="s">
        <v>319</v>
      </c>
      <c r="D135" s="172" t="s">
        <v>288</v>
      </c>
      <c r="E135" s="173" t="s">
        <v>3777</v>
      </c>
      <c r="F135" s="174" t="s">
        <v>3778</v>
      </c>
      <c r="G135" s="175" t="s">
        <v>434</v>
      </c>
      <c r="H135" s="176">
        <v>16.100000000000001</v>
      </c>
      <c r="I135" s="177"/>
      <c r="J135" s="178">
        <f t="shared" si="0"/>
        <v>0</v>
      </c>
      <c r="K135" s="174" t="s">
        <v>34</v>
      </c>
      <c r="L135" s="179"/>
      <c r="M135" s="180" t="s">
        <v>34</v>
      </c>
      <c r="N135" s="181" t="s">
        <v>49</v>
      </c>
      <c r="P135" s="143">
        <f t="shared" si="1"/>
        <v>0</v>
      </c>
      <c r="Q135" s="143">
        <v>0</v>
      </c>
      <c r="R135" s="143">
        <f t="shared" si="2"/>
        <v>0</v>
      </c>
      <c r="S135" s="143">
        <v>0</v>
      </c>
      <c r="T135" s="144">
        <f t="shared" si="3"/>
        <v>0</v>
      </c>
      <c r="AR135" s="145" t="s">
        <v>381</v>
      </c>
      <c r="AT135" s="145" t="s">
        <v>288</v>
      </c>
      <c r="AU135" s="145" t="s">
        <v>89</v>
      </c>
      <c r="AY135" s="19" t="s">
        <v>169</v>
      </c>
      <c r="BE135" s="146">
        <f t="shared" si="4"/>
        <v>0</v>
      </c>
      <c r="BF135" s="146">
        <f t="shared" si="5"/>
        <v>0</v>
      </c>
      <c r="BG135" s="146">
        <f t="shared" si="6"/>
        <v>0</v>
      </c>
      <c r="BH135" s="146">
        <f t="shared" si="7"/>
        <v>0</v>
      </c>
      <c r="BI135" s="146">
        <f t="shared" si="8"/>
        <v>0</v>
      </c>
      <c r="BJ135" s="19" t="s">
        <v>83</v>
      </c>
      <c r="BK135" s="146">
        <f t="shared" si="9"/>
        <v>0</v>
      </c>
      <c r="BL135" s="19" t="s">
        <v>270</v>
      </c>
      <c r="BM135" s="145" t="s">
        <v>3779</v>
      </c>
    </row>
    <row r="136" spans="2:65" s="1" customFormat="1" ht="24">
      <c r="B136" s="35"/>
      <c r="D136" s="148" t="s">
        <v>929</v>
      </c>
      <c r="F136" s="189" t="s">
        <v>3780</v>
      </c>
      <c r="I136" s="170"/>
      <c r="L136" s="35"/>
      <c r="M136" s="171"/>
      <c r="T136" s="56"/>
      <c r="AT136" s="19" t="s">
        <v>929</v>
      </c>
      <c r="AU136" s="19" t="s">
        <v>89</v>
      </c>
    </row>
    <row r="137" spans="2:65" s="13" customFormat="1" ht="12">
      <c r="B137" s="154"/>
      <c r="D137" s="148" t="s">
        <v>179</v>
      </c>
      <c r="E137" s="155" t="s">
        <v>34</v>
      </c>
      <c r="F137" s="156" t="s">
        <v>3781</v>
      </c>
      <c r="H137" s="157">
        <v>16.100000000000001</v>
      </c>
      <c r="I137" s="158"/>
      <c r="L137" s="154"/>
      <c r="M137" s="159"/>
      <c r="T137" s="160"/>
      <c r="AT137" s="155" t="s">
        <v>179</v>
      </c>
      <c r="AU137" s="155" t="s">
        <v>89</v>
      </c>
      <c r="AV137" s="13" t="s">
        <v>89</v>
      </c>
      <c r="AW137" s="13" t="s">
        <v>39</v>
      </c>
      <c r="AX137" s="13" t="s">
        <v>78</v>
      </c>
      <c r="AY137" s="155" t="s">
        <v>169</v>
      </c>
    </row>
    <row r="138" spans="2:65" s="14" customFormat="1" ht="12">
      <c r="B138" s="161"/>
      <c r="D138" s="148" t="s">
        <v>179</v>
      </c>
      <c r="E138" s="162" t="s">
        <v>34</v>
      </c>
      <c r="F138" s="163" t="s">
        <v>195</v>
      </c>
      <c r="H138" s="164">
        <v>16.100000000000001</v>
      </c>
      <c r="I138" s="165"/>
      <c r="L138" s="161"/>
      <c r="M138" s="166"/>
      <c r="T138" s="167"/>
      <c r="AT138" s="162" t="s">
        <v>179</v>
      </c>
      <c r="AU138" s="162" t="s">
        <v>89</v>
      </c>
      <c r="AV138" s="14" t="s">
        <v>177</v>
      </c>
      <c r="AW138" s="14" t="s">
        <v>39</v>
      </c>
      <c r="AX138" s="14" t="s">
        <v>83</v>
      </c>
      <c r="AY138" s="162" t="s">
        <v>169</v>
      </c>
    </row>
    <row r="139" spans="2:65" s="1" customFormat="1" ht="24.25" customHeight="1">
      <c r="B139" s="35"/>
      <c r="C139" s="134" t="s">
        <v>324</v>
      </c>
      <c r="D139" s="134" t="s">
        <v>172</v>
      </c>
      <c r="E139" s="135" t="s">
        <v>3782</v>
      </c>
      <c r="F139" s="136" t="s">
        <v>3783</v>
      </c>
      <c r="G139" s="137" t="s">
        <v>422</v>
      </c>
      <c r="H139" s="138">
        <v>3</v>
      </c>
      <c r="I139" s="139"/>
      <c r="J139" s="140">
        <f t="shared" ref="J139:J170" si="10">ROUND(I139*H139,2)</f>
        <v>0</v>
      </c>
      <c r="K139" s="136" t="s">
        <v>34</v>
      </c>
      <c r="L139" s="35"/>
      <c r="M139" s="141" t="s">
        <v>34</v>
      </c>
      <c r="N139" s="142" t="s">
        <v>49</v>
      </c>
      <c r="P139" s="143">
        <f t="shared" ref="P139:P170" si="11">O139*H139</f>
        <v>0</v>
      </c>
      <c r="Q139" s="143">
        <v>0</v>
      </c>
      <c r="R139" s="143">
        <f t="shared" ref="R139:R170" si="12">Q139*H139</f>
        <v>0</v>
      </c>
      <c r="S139" s="143">
        <v>0</v>
      </c>
      <c r="T139" s="144">
        <f t="shared" ref="T139:T170" si="13">S139*H139</f>
        <v>0</v>
      </c>
      <c r="AR139" s="145" t="s">
        <v>270</v>
      </c>
      <c r="AT139" s="145" t="s">
        <v>172</v>
      </c>
      <c r="AU139" s="145" t="s">
        <v>89</v>
      </c>
      <c r="AY139" s="19" t="s">
        <v>169</v>
      </c>
      <c r="BE139" s="146">
        <f t="shared" ref="BE139:BE170" si="14">IF(N139="základní",J139,0)</f>
        <v>0</v>
      </c>
      <c r="BF139" s="146">
        <f t="shared" ref="BF139:BF170" si="15">IF(N139="snížená",J139,0)</f>
        <v>0</v>
      </c>
      <c r="BG139" s="146">
        <f t="shared" ref="BG139:BG170" si="16">IF(N139="zákl. přenesená",J139,0)</f>
        <v>0</v>
      </c>
      <c r="BH139" s="146">
        <f t="shared" ref="BH139:BH170" si="17">IF(N139="sníž. přenesená",J139,0)</f>
        <v>0</v>
      </c>
      <c r="BI139" s="146">
        <f t="shared" ref="BI139:BI170" si="18">IF(N139="nulová",J139,0)</f>
        <v>0</v>
      </c>
      <c r="BJ139" s="19" t="s">
        <v>83</v>
      </c>
      <c r="BK139" s="146">
        <f t="shared" ref="BK139:BK170" si="19">ROUND(I139*H139,2)</f>
        <v>0</v>
      </c>
      <c r="BL139" s="19" t="s">
        <v>270</v>
      </c>
      <c r="BM139" s="145" t="s">
        <v>3784</v>
      </c>
    </row>
    <row r="140" spans="2:65" s="1" customFormat="1" ht="24.25" customHeight="1">
      <c r="B140" s="35"/>
      <c r="C140" s="134" t="s">
        <v>330</v>
      </c>
      <c r="D140" s="134" t="s">
        <v>172</v>
      </c>
      <c r="E140" s="135" t="s">
        <v>3785</v>
      </c>
      <c r="F140" s="136" t="s">
        <v>3786</v>
      </c>
      <c r="G140" s="137" t="s">
        <v>422</v>
      </c>
      <c r="H140" s="138">
        <v>6</v>
      </c>
      <c r="I140" s="139"/>
      <c r="J140" s="140">
        <f t="shared" si="10"/>
        <v>0</v>
      </c>
      <c r="K140" s="136" t="s">
        <v>34</v>
      </c>
      <c r="L140" s="35"/>
      <c r="M140" s="141" t="s">
        <v>34</v>
      </c>
      <c r="N140" s="142" t="s">
        <v>49</v>
      </c>
      <c r="P140" s="143">
        <f t="shared" si="11"/>
        <v>0</v>
      </c>
      <c r="Q140" s="143">
        <v>0</v>
      </c>
      <c r="R140" s="143">
        <f t="shared" si="12"/>
        <v>0</v>
      </c>
      <c r="S140" s="143">
        <v>0</v>
      </c>
      <c r="T140" s="144">
        <f t="shared" si="13"/>
        <v>0</v>
      </c>
      <c r="AR140" s="145" t="s">
        <v>270</v>
      </c>
      <c r="AT140" s="145" t="s">
        <v>172</v>
      </c>
      <c r="AU140" s="145" t="s">
        <v>89</v>
      </c>
      <c r="AY140" s="19" t="s">
        <v>169</v>
      </c>
      <c r="BE140" s="146">
        <f t="shared" si="14"/>
        <v>0</v>
      </c>
      <c r="BF140" s="146">
        <f t="shared" si="15"/>
        <v>0</v>
      </c>
      <c r="BG140" s="146">
        <f t="shared" si="16"/>
        <v>0</v>
      </c>
      <c r="BH140" s="146">
        <f t="shared" si="17"/>
        <v>0</v>
      </c>
      <c r="BI140" s="146">
        <f t="shared" si="18"/>
        <v>0</v>
      </c>
      <c r="BJ140" s="19" t="s">
        <v>83</v>
      </c>
      <c r="BK140" s="146">
        <f t="shared" si="19"/>
        <v>0</v>
      </c>
      <c r="BL140" s="19" t="s">
        <v>270</v>
      </c>
      <c r="BM140" s="145" t="s">
        <v>3787</v>
      </c>
    </row>
    <row r="141" spans="2:65" s="1" customFormat="1" ht="24.25" customHeight="1">
      <c r="B141" s="35"/>
      <c r="C141" s="134" t="s">
        <v>230</v>
      </c>
      <c r="D141" s="134" t="s">
        <v>172</v>
      </c>
      <c r="E141" s="135" t="s">
        <v>3788</v>
      </c>
      <c r="F141" s="136" t="s">
        <v>3789</v>
      </c>
      <c r="G141" s="137" t="s">
        <v>422</v>
      </c>
      <c r="H141" s="138">
        <v>33</v>
      </c>
      <c r="I141" s="139"/>
      <c r="J141" s="140">
        <f t="shared" si="10"/>
        <v>0</v>
      </c>
      <c r="K141" s="136" t="s">
        <v>34</v>
      </c>
      <c r="L141" s="35"/>
      <c r="M141" s="141" t="s">
        <v>34</v>
      </c>
      <c r="N141" s="142" t="s">
        <v>49</v>
      </c>
      <c r="P141" s="143">
        <f t="shared" si="11"/>
        <v>0</v>
      </c>
      <c r="Q141" s="143">
        <v>0</v>
      </c>
      <c r="R141" s="143">
        <f t="shared" si="12"/>
        <v>0</v>
      </c>
      <c r="S141" s="143">
        <v>0</v>
      </c>
      <c r="T141" s="144">
        <f t="shared" si="13"/>
        <v>0</v>
      </c>
      <c r="AR141" s="145" t="s">
        <v>270</v>
      </c>
      <c r="AT141" s="145" t="s">
        <v>172</v>
      </c>
      <c r="AU141" s="145" t="s">
        <v>89</v>
      </c>
      <c r="AY141" s="19" t="s">
        <v>169</v>
      </c>
      <c r="BE141" s="146">
        <f t="shared" si="14"/>
        <v>0</v>
      </c>
      <c r="BF141" s="146">
        <f t="shared" si="15"/>
        <v>0</v>
      </c>
      <c r="BG141" s="146">
        <f t="shared" si="16"/>
        <v>0</v>
      </c>
      <c r="BH141" s="146">
        <f t="shared" si="17"/>
        <v>0</v>
      </c>
      <c r="BI141" s="146">
        <f t="shared" si="18"/>
        <v>0</v>
      </c>
      <c r="BJ141" s="19" t="s">
        <v>83</v>
      </c>
      <c r="BK141" s="146">
        <f t="shared" si="19"/>
        <v>0</v>
      </c>
      <c r="BL141" s="19" t="s">
        <v>270</v>
      </c>
      <c r="BM141" s="145" t="s">
        <v>3790</v>
      </c>
    </row>
    <row r="142" spans="2:65" s="1" customFormat="1" ht="24.25" customHeight="1">
      <c r="B142" s="35"/>
      <c r="C142" s="172" t="s">
        <v>344</v>
      </c>
      <c r="D142" s="172" t="s">
        <v>288</v>
      </c>
      <c r="E142" s="173" t="s">
        <v>3791</v>
      </c>
      <c r="F142" s="174" t="s">
        <v>3792</v>
      </c>
      <c r="G142" s="175" t="s">
        <v>422</v>
      </c>
      <c r="H142" s="176">
        <v>33</v>
      </c>
      <c r="I142" s="177"/>
      <c r="J142" s="178">
        <f t="shared" si="10"/>
        <v>0</v>
      </c>
      <c r="K142" s="174" t="s">
        <v>34</v>
      </c>
      <c r="L142" s="179"/>
      <c r="M142" s="180" t="s">
        <v>34</v>
      </c>
      <c r="N142" s="181" t="s">
        <v>49</v>
      </c>
      <c r="P142" s="143">
        <f t="shared" si="11"/>
        <v>0</v>
      </c>
      <c r="Q142" s="143">
        <v>0</v>
      </c>
      <c r="R142" s="143">
        <f t="shared" si="12"/>
        <v>0</v>
      </c>
      <c r="S142" s="143">
        <v>0</v>
      </c>
      <c r="T142" s="144">
        <f t="shared" si="13"/>
        <v>0</v>
      </c>
      <c r="AR142" s="145" t="s">
        <v>381</v>
      </c>
      <c r="AT142" s="145" t="s">
        <v>288</v>
      </c>
      <c r="AU142" s="145" t="s">
        <v>89</v>
      </c>
      <c r="AY142" s="19" t="s">
        <v>169</v>
      </c>
      <c r="BE142" s="146">
        <f t="shared" si="14"/>
        <v>0</v>
      </c>
      <c r="BF142" s="146">
        <f t="shared" si="15"/>
        <v>0</v>
      </c>
      <c r="BG142" s="146">
        <f t="shared" si="16"/>
        <v>0</v>
      </c>
      <c r="BH142" s="146">
        <f t="shared" si="17"/>
        <v>0</v>
      </c>
      <c r="BI142" s="146">
        <f t="shared" si="18"/>
        <v>0</v>
      </c>
      <c r="BJ142" s="19" t="s">
        <v>83</v>
      </c>
      <c r="BK142" s="146">
        <f t="shared" si="19"/>
        <v>0</v>
      </c>
      <c r="BL142" s="19" t="s">
        <v>270</v>
      </c>
      <c r="BM142" s="145" t="s">
        <v>3793</v>
      </c>
    </row>
    <row r="143" spans="2:65" s="1" customFormat="1" ht="16.5" customHeight="1">
      <c r="B143" s="35"/>
      <c r="C143" s="172" t="s">
        <v>293</v>
      </c>
      <c r="D143" s="172" t="s">
        <v>288</v>
      </c>
      <c r="E143" s="173" t="s">
        <v>3794</v>
      </c>
      <c r="F143" s="174" t="s">
        <v>3795</v>
      </c>
      <c r="G143" s="175" t="s">
        <v>422</v>
      </c>
      <c r="H143" s="176">
        <v>33</v>
      </c>
      <c r="I143" s="177"/>
      <c r="J143" s="178">
        <f t="shared" si="10"/>
        <v>0</v>
      </c>
      <c r="K143" s="174" t="s">
        <v>34</v>
      </c>
      <c r="L143" s="179"/>
      <c r="M143" s="180" t="s">
        <v>34</v>
      </c>
      <c r="N143" s="181" t="s">
        <v>49</v>
      </c>
      <c r="P143" s="143">
        <f t="shared" si="11"/>
        <v>0</v>
      </c>
      <c r="Q143" s="143">
        <v>0</v>
      </c>
      <c r="R143" s="143">
        <f t="shared" si="12"/>
        <v>0</v>
      </c>
      <c r="S143" s="143">
        <v>0</v>
      </c>
      <c r="T143" s="144">
        <f t="shared" si="13"/>
        <v>0</v>
      </c>
      <c r="AR143" s="145" t="s">
        <v>381</v>
      </c>
      <c r="AT143" s="145" t="s">
        <v>288</v>
      </c>
      <c r="AU143" s="145" t="s">
        <v>89</v>
      </c>
      <c r="AY143" s="19" t="s">
        <v>169</v>
      </c>
      <c r="BE143" s="146">
        <f t="shared" si="14"/>
        <v>0</v>
      </c>
      <c r="BF143" s="146">
        <f t="shared" si="15"/>
        <v>0</v>
      </c>
      <c r="BG143" s="146">
        <f t="shared" si="16"/>
        <v>0</v>
      </c>
      <c r="BH143" s="146">
        <f t="shared" si="17"/>
        <v>0</v>
      </c>
      <c r="BI143" s="146">
        <f t="shared" si="18"/>
        <v>0</v>
      </c>
      <c r="BJ143" s="19" t="s">
        <v>83</v>
      </c>
      <c r="BK143" s="146">
        <f t="shared" si="19"/>
        <v>0</v>
      </c>
      <c r="BL143" s="19" t="s">
        <v>270</v>
      </c>
      <c r="BM143" s="145" t="s">
        <v>3796</v>
      </c>
    </row>
    <row r="144" spans="2:65" s="1" customFormat="1" ht="16.5" customHeight="1">
      <c r="B144" s="35"/>
      <c r="C144" s="172" t="s">
        <v>356</v>
      </c>
      <c r="D144" s="172" t="s">
        <v>288</v>
      </c>
      <c r="E144" s="173" t="s">
        <v>3797</v>
      </c>
      <c r="F144" s="174" t="s">
        <v>3798</v>
      </c>
      <c r="G144" s="175" t="s">
        <v>422</v>
      </c>
      <c r="H144" s="176">
        <v>33</v>
      </c>
      <c r="I144" s="177"/>
      <c r="J144" s="178">
        <f t="shared" si="10"/>
        <v>0</v>
      </c>
      <c r="K144" s="174" t="s">
        <v>34</v>
      </c>
      <c r="L144" s="179"/>
      <c r="M144" s="180" t="s">
        <v>34</v>
      </c>
      <c r="N144" s="181" t="s">
        <v>49</v>
      </c>
      <c r="P144" s="143">
        <f t="shared" si="11"/>
        <v>0</v>
      </c>
      <c r="Q144" s="143">
        <v>0</v>
      </c>
      <c r="R144" s="143">
        <f t="shared" si="12"/>
        <v>0</v>
      </c>
      <c r="S144" s="143">
        <v>0</v>
      </c>
      <c r="T144" s="144">
        <f t="shared" si="13"/>
        <v>0</v>
      </c>
      <c r="AR144" s="145" t="s">
        <v>381</v>
      </c>
      <c r="AT144" s="145" t="s">
        <v>288</v>
      </c>
      <c r="AU144" s="145" t="s">
        <v>89</v>
      </c>
      <c r="AY144" s="19" t="s">
        <v>169</v>
      </c>
      <c r="BE144" s="146">
        <f t="shared" si="14"/>
        <v>0</v>
      </c>
      <c r="BF144" s="146">
        <f t="shared" si="15"/>
        <v>0</v>
      </c>
      <c r="BG144" s="146">
        <f t="shared" si="16"/>
        <v>0</v>
      </c>
      <c r="BH144" s="146">
        <f t="shared" si="17"/>
        <v>0</v>
      </c>
      <c r="BI144" s="146">
        <f t="shared" si="18"/>
        <v>0</v>
      </c>
      <c r="BJ144" s="19" t="s">
        <v>83</v>
      </c>
      <c r="BK144" s="146">
        <f t="shared" si="19"/>
        <v>0</v>
      </c>
      <c r="BL144" s="19" t="s">
        <v>270</v>
      </c>
      <c r="BM144" s="145" t="s">
        <v>3799</v>
      </c>
    </row>
    <row r="145" spans="2:65" s="1" customFormat="1" ht="24.25" customHeight="1">
      <c r="B145" s="35"/>
      <c r="C145" s="134" t="s">
        <v>360</v>
      </c>
      <c r="D145" s="134" t="s">
        <v>172</v>
      </c>
      <c r="E145" s="135" t="s">
        <v>3800</v>
      </c>
      <c r="F145" s="136" t="s">
        <v>3801</v>
      </c>
      <c r="G145" s="137" t="s">
        <v>422</v>
      </c>
      <c r="H145" s="138">
        <v>2</v>
      </c>
      <c r="I145" s="139"/>
      <c r="J145" s="140">
        <f t="shared" si="10"/>
        <v>0</v>
      </c>
      <c r="K145" s="136" t="s">
        <v>34</v>
      </c>
      <c r="L145" s="35"/>
      <c r="M145" s="141" t="s">
        <v>34</v>
      </c>
      <c r="N145" s="142" t="s">
        <v>49</v>
      </c>
      <c r="P145" s="143">
        <f t="shared" si="11"/>
        <v>0</v>
      </c>
      <c r="Q145" s="143">
        <v>0</v>
      </c>
      <c r="R145" s="143">
        <f t="shared" si="12"/>
        <v>0</v>
      </c>
      <c r="S145" s="143">
        <v>0</v>
      </c>
      <c r="T145" s="144">
        <f t="shared" si="13"/>
        <v>0</v>
      </c>
      <c r="AR145" s="145" t="s">
        <v>270</v>
      </c>
      <c r="AT145" s="145" t="s">
        <v>172</v>
      </c>
      <c r="AU145" s="145" t="s">
        <v>89</v>
      </c>
      <c r="AY145" s="19" t="s">
        <v>169</v>
      </c>
      <c r="BE145" s="146">
        <f t="shared" si="14"/>
        <v>0</v>
      </c>
      <c r="BF145" s="146">
        <f t="shared" si="15"/>
        <v>0</v>
      </c>
      <c r="BG145" s="146">
        <f t="shared" si="16"/>
        <v>0</v>
      </c>
      <c r="BH145" s="146">
        <f t="shared" si="17"/>
        <v>0</v>
      </c>
      <c r="BI145" s="146">
        <f t="shared" si="18"/>
        <v>0</v>
      </c>
      <c r="BJ145" s="19" t="s">
        <v>83</v>
      </c>
      <c r="BK145" s="146">
        <f t="shared" si="19"/>
        <v>0</v>
      </c>
      <c r="BL145" s="19" t="s">
        <v>270</v>
      </c>
      <c r="BM145" s="145" t="s">
        <v>3802</v>
      </c>
    </row>
    <row r="146" spans="2:65" s="1" customFormat="1" ht="24.25" customHeight="1">
      <c r="B146" s="35"/>
      <c r="C146" s="172" t="s">
        <v>367</v>
      </c>
      <c r="D146" s="172" t="s">
        <v>288</v>
      </c>
      <c r="E146" s="173" t="s">
        <v>3803</v>
      </c>
      <c r="F146" s="174" t="s">
        <v>3804</v>
      </c>
      <c r="G146" s="175" t="s">
        <v>422</v>
      </c>
      <c r="H146" s="176">
        <v>2</v>
      </c>
      <c r="I146" s="177"/>
      <c r="J146" s="178">
        <f t="shared" si="10"/>
        <v>0</v>
      </c>
      <c r="K146" s="174" t="s">
        <v>34</v>
      </c>
      <c r="L146" s="179"/>
      <c r="M146" s="180" t="s">
        <v>34</v>
      </c>
      <c r="N146" s="181" t="s">
        <v>49</v>
      </c>
      <c r="P146" s="143">
        <f t="shared" si="11"/>
        <v>0</v>
      </c>
      <c r="Q146" s="143">
        <v>0</v>
      </c>
      <c r="R146" s="143">
        <f t="shared" si="12"/>
        <v>0</v>
      </c>
      <c r="S146" s="143">
        <v>0</v>
      </c>
      <c r="T146" s="144">
        <f t="shared" si="13"/>
        <v>0</v>
      </c>
      <c r="AR146" s="145" t="s">
        <v>381</v>
      </c>
      <c r="AT146" s="145" t="s">
        <v>288</v>
      </c>
      <c r="AU146" s="145" t="s">
        <v>89</v>
      </c>
      <c r="AY146" s="19" t="s">
        <v>169</v>
      </c>
      <c r="BE146" s="146">
        <f t="shared" si="14"/>
        <v>0</v>
      </c>
      <c r="BF146" s="146">
        <f t="shared" si="15"/>
        <v>0</v>
      </c>
      <c r="BG146" s="146">
        <f t="shared" si="16"/>
        <v>0</v>
      </c>
      <c r="BH146" s="146">
        <f t="shared" si="17"/>
        <v>0</v>
      </c>
      <c r="BI146" s="146">
        <f t="shared" si="18"/>
        <v>0</v>
      </c>
      <c r="BJ146" s="19" t="s">
        <v>83</v>
      </c>
      <c r="BK146" s="146">
        <f t="shared" si="19"/>
        <v>0</v>
      </c>
      <c r="BL146" s="19" t="s">
        <v>270</v>
      </c>
      <c r="BM146" s="145" t="s">
        <v>3805</v>
      </c>
    </row>
    <row r="147" spans="2:65" s="1" customFormat="1" ht="16.5" customHeight="1">
      <c r="B147" s="35"/>
      <c r="C147" s="172" t="s">
        <v>374</v>
      </c>
      <c r="D147" s="172" t="s">
        <v>288</v>
      </c>
      <c r="E147" s="173" t="s">
        <v>3806</v>
      </c>
      <c r="F147" s="174" t="s">
        <v>3807</v>
      </c>
      <c r="G147" s="175" t="s">
        <v>422</v>
      </c>
      <c r="H147" s="176">
        <v>2</v>
      </c>
      <c r="I147" s="177"/>
      <c r="J147" s="178">
        <f t="shared" si="10"/>
        <v>0</v>
      </c>
      <c r="K147" s="174" t="s">
        <v>34</v>
      </c>
      <c r="L147" s="179"/>
      <c r="M147" s="180" t="s">
        <v>34</v>
      </c>
      <c r="N147" s="181" t="s">
        <v>49</v>
      </c>
      <c r="P147" s="143">
        <f t="shared" si="11"/>
        <v>0</v>
      </c>
      <c r="Q147" s="143">
        <v>0</v>
      </c>
      <c r="R147" s="143">
        <f t="shared" si="12"/>
        <v>0</v>
      </c>
      <c r="S147" s="143">
        <v>0</v>
      </c>
      <c r="T147" s="144">
        <f t="shared" si="13"/>
        <v>0</v>
      </c>
      <c r="AR147" s="145" t="s">
        <v>381</v>
      </c>
      <c r="AT147" s="145" t="s">
        <v>288</v>
      </c>
      <c r="AU147" s="145" t="s">
        <v>89</v>
      </c>
      <c r="AY147" s="19" t="s">
        <v>169</v>
      </c>
      <c r="BE147" s="146">
        <f t="shared" si="14"/>
        <v>0</v>
      </c>
      <c r="BF147" s="146">
        <f t="shared" si="15"/>
        <v>0</v>
      </c>
      <c r="BG147" s="146">
        <f t="shared" si="16"/>
        <v>0</v>
      </c>
      <c r="BH147" s="146">
        <f t="shared" si="17"/>
        <v>0</v>
      </c>
      <c r="BI147" s="146">
        <f t="shared" si="18"/>
        <v>0</v>
      </c>
      <c r="BJ147" s="19" t="s">
        <v>83</v>
      </c>
      <c r="BK147" s="146">
        <f t="shared" si="19"/>
        <v>0</v>
      </c>
      <c r="BL147" s="19" t="s">
        <v>270</v>
      </c>
      <c r="BM147" s="145" t="s">
        <v>3808</v>
      </c>
    </row>
    <row r="148" spans="2:65" s="1" customFormat="1" ht="16.5" customHeight="1">
      <c r="B148" s="35"/>
      <c r="C148" s="172" t="s">
        <v>381</v>
      </c>
      <c r="D148" s="172" t="s">
        <v>288</v>
      </c>
      <c r="E148" s="173" t="s">
        <v>3797</v>
      </c>
      <c r="F148" s="174" t="s">
        <v>3798</v>
      </c>
      <c r="G148" s="175" t="s">
        <v>422</v>
      </c>
      <c r="H148" s="176">
        <v>2</v>
      </c>
      <c r="I148" s="177"/>
      <c r="J148" s="178">
        <f t="shared" si="10"/>
        <v>0</v>
      </c>
      <c r="K148" s="174" t="s">
        <v>34</v>
      </c>
      <c r="L148" s="179"/>
      <c r="M148" s="180" t="s">
        <v>34</v>
      </c>
      <c r="N148" s="181" t="s">
        <v>49</v>
      </c>
      <c r="P148" s="143">
        <f t="shared" si="11"/>
        <v>0</v>
      </c>
      <c r="Q148" s="143">
        <v>0</v>
      </c>
      <c r="R148" s="143">
        <f t="shared" si="12"/>
        <v>0</v>
      </c>
      <c r="S148" s="143">
        <v>0</v>
      </c>
      <c r="T148" s="144">
        <f t="shared" si="13"/>
        <v>0</v>
      </c>
      <c r="AR148" s="145" t="s">
        <v>381</v>
      </c>
      <c r="AT148" s="145" t="s">
        <v>288</v>
      </c>
      <c r="AU148" s="145" t="s">
        <v>89</v>
      </c>
      <c r="AY148" s="19" t="s">
        <v>169</v>
      </c>
      <c r="BE148" s="146">
        <f t="shared" si="14"/>
        <v>0</v>
      </c>
      <c r="BF148" s="146">
        <f t="shared" si="15"/>
        <v>0</v>
      </c>
      <c r="BG148" s="146">
        <f t="shared" si="16"/>
        <v>0</v>
      </c>
      <c r="BH148" s="146">
        <f t="shared" si="17"/>
        <v>0</v>
      </c>
      <c r="BI148" s="146">
        <f t="shared" si="18"/>
        <v>0</v>
      </c>
      <c r="BJ148" s="19" t="s">
        <v>83</v>
      </c>
      <c r="BK148" s="146">
        <f t="shared" si="19"/>
        <v>0</v>
      </c>
      <c r="BL148" s="19" t="s">
        <v>270</v>
      </c>
      <c r="BM148" s="145" t="s">
        <v>3809</v>
      </c>
    </row>
    <row r="149" spans="2:65" s="1" customFormat="1" ht="24.25" customHeight="1">
      <c r="B149" s="35"/>
      <c r="C149" s="134" t="s">
        <v>390</v>
      </c>
      <c r="D149" s="134" t="s">
        <v>172</v>
      </c>
      <c r="E149" s="135" t="s">
        <v>3810</v>
      </c>
      <c r="F149" s="136" t="s">
        <v>3811</v>
      </c>
      <c r="G149" s="137" t="s">
        <v>422</v>
      </c>
      <c r="H149" s="138">
        <v>12</v>
      </c>
      <c r="I149" s="139"/>
      <c r="J149" s="140">
        <f t="shared" si="10"/>
        <v>0</v>
      </c>
      <c r="K149" s="136" t="s">
        <v>34</v>
      </c>
      <c r="L149" s="35"/>
      <c r="M149" s="141" t="s">
        <v>34</v>
      </c>
      <c r="N149" s="142" t="s">
        <v>49</v>
      </c>
      <c r="P149" s="143">
        <f t="shared" si="11"/>
        <v>0</v>
      </c>
      <c r="Q149" s="143">
        <v>0</v>
      </c>
      <c r="R149" s="143">
        <f t="shared" si="12"/>
        <v>0</v>
      </c>
      <c r="S149" s="143">
        <v>0</v>
      </c>
      <c r="T149" s="144">
        <f t="shared" si="13"/>
        <v>0</v>
      </c>
      <c r="AR149" s="145" t="s">
        <v>270</v>
      </c>
      <c r="AT149" s="145" t="s">
        <v>172</v>
      </c>
      <c r="AU149" s="145" t="s">
        <v>89</v>
      </c>
      <c r="AY149" s="19" t="s">
        <v>169</v>
      </c>
      <c r="BE149" s="146">
        <f t="shared" si="14"/>
        <v>0</v>
      </c>
      <c r="BF149" s="146">
        <f t="shared" si="15"/>
        <v>0</v>
      </c>
      <c r="BG149" s="146">
        <f t="shared" si="16"/>
        <v>0</v>
      </c>
      <c r="BH149" s="146">
        <f t="shared" si="17"/>
        <v>0</v>
      </c>
      <c r="BI149" s="146">
        <f t="shared" si="18"/>
        <v>0</v>
      </c>
      <c r="BJ149" s="19" t="s">
        <v>83</v>
      </c>
      <c r="BK149" s="146">
        <f t="shared" si="19"/>
        <v>0</v>
      </c>
      <c r="BL149" s="19" t="s">
        <v>270</v>
      </c>
      <c r="BM149" s="145" t="s">
        <v>3812</v>
      </c>
    </row>
    <row r="150" spans="2:65" s="1" customFormat="1" ht="24.25" customHeight="1">
      <c r="B150" s="35"/>
      <c r="C150" s="172" t="s">
        <v>397</v>
      </c>
      <c r="D150" s="172" t="s">
        <v>288</v>
      </c>
      <c r="E150" s="173" t="s">
        <v>3813</v>
      </c>
      <c r="F150" s="174" t="s">
        <v>3814</v>
      </c>
      <c r="G150" s="175" t="s">
        <v>422</v>
      </c>
      <c r="H150" s="176">
        <v>12</v>
      </c>
      <c r="I150" s="177"/>
      <c r="J150" s="178">
        <f t="shared" si="10"/>
        <v>0</v>
      </c>
      <c r="K150" s="174" t="s">
        <v>34</v>
      </c>
      <c r="L150" s="179"/>
      <c r="M150" s="180" t="s">
        <v>34</v>
      </c>
      <c r="N150" s="181" t="s">
        <v>49</v>
      </c>
      <c r="P150" s="143">
        <f t="shared" si="11"/>
        <v>0</v>
      </c>
      <c r="Q150" s="143">
        <v>0</v>
      </c>
      <c r="R150" s="143">
        <f t="shared" si="12"/>
        <v>0</v>
      </c>
      <c r="S150" s="143">
        <v>0</v>
      </c>
      <c r="T150" s="144">
        <f t="shared" si="13"/>
        <v>0</v>
      </c>
      <c r="AR150" s="145" t="s">
        <v>381</v>
      </c>
      <c r="AT150" s="145" t="s">
        <v>288</v>
      </c>
      <c r="AU150" s="145" t="s">
        <v>89</v>
      </c>
      <c r="AY150" s="19" t="s">
        <v>169</v>
      </c>
      <c r="BE150" s="146">
        <f t="shared" si="14"/>
        <v>0</v>
      </c>
      <c r="BF150" s="146">
        <f t="shared" si="15"/>
        <v>0</v>
      </c>
      <c r="BG150" s="146">
        <f t="shared" si="16"/>
        <v>0</v>
      </c>
      <c r="BH150" s="146">
        <f t="shared" si="17"/>
        <v>0</v>
      </c>
      <c r="BI150" s="146">
        <f t="shared" si="18"/>
        <v>0</v>
      </c>
      <c r="BJ150" s="19" t="s">
        <v>83</v>
      </c>
      <c r="BK150" s="146">
        <f t="shared" si="19"/>
        <v>0</v>
      </c>
      <c r="BL150" s="19" t="s">
        <v>270</v>
      </c>
      <c r="BM150" s="145" t="s">
        <v>3815</v>
      </c>
    </row>
    <row r="151" spans="2:65" s="1" customFormat="1" ht="16.5" customHeight="1">
      <c r="B151" s="35"/>
      <c r="C151" s="172" t="s">
        <v>414</v>
      </c>
      <c r="D151" s="172" t="s">
        <v>288</v>
      </c>
      <c r="E151" s="173" t="s">
        <v>3794</v>
      </c>
      <c r="F151" s="174" t="s">
        <v>3795</v>
      </c>
      <c r="G151" s="175" t="s">
        <v>422</v>
      </c>
      <c r="H151" s="176">
        <v>12</v>
      </c>
      <c r="I151" s="177"/>
      <c r="J151" s="178">
        <f t="shared" si="10"/>
        <v>0</v>
      </c>
      <c r="K151" s="174" t="s">
        <v>34</v>
      </c>
      <c r="L151" s="179"/>
      <c r="M151" s="180" t="s">
        <v>34</v>
      </c>
      <c r="N151" s="181" t="s">
        <v>49</v>
      </c>
      <c r="P151" s="143">
        <f t="shared" si="11"/>
        <v>0</v>
      </c>
      <c r="Q151" s="143">
        <v>0</v>
      </c>
      <c r="R151" s="143">
        <f t="shared" si="12"/>
        <v>0</v>
      </c>
      <c r="S151" s="143">
        <v>0</v>
      </c>
      <c r="T151" s="144">
        <f t="shared" si="13"/>
        <v>0</v>
      </c>
      <c r="AR151" s="145" t="s">
        <v>381</v>
      </c>
      <c r="AT151" s="145" t="s">
        <v>288</v>
      </c>
      <c r="AU151" s="145" t="s">
        <v>89</v>
      </c>
      <c r="AY151" s="19" t="s">
        <v>169</v>
      </c>
      <c r="BE151" s="146">
        <f t="shared" si="14"/>
        <v>0</v>
      </c>
      <c r="BF151" s="146">
        <f t="shared" si="15"/>
        <v>0</v>
      </c>
      <c r="BG151" s="146">
        <f t="shared" si="16"/>
        <v>0</v>
      </c>
      <c r="BH151" s="146">
        <f t="shared" si="17"/>
        <v>0</v>
      </c>
      <c r="BI151" s="146">
        <f t="shared" si="18"/>
        <v>0</v>
      </c>
      <c r="BJ151" s="19" t="s">
        <v>83</v>
      </c>
      <c r="BK151" s="146">
        <f t="shared" si="19"/>
        <v>0</v>
      </c>
      <c r="BL151" s="19" t="s">
        <v>270</v>
      </c>
      <c r="BM151" s="145" t="s">
        <v>3816</v>
      </c>
    </row>
    <row r="152" spans="2:65" s="1" customFormat="1" ht="16.5" customHeight="1">
      <c r="B152" s="35"/>
      <c r="C152" s="172" t="s">
        <v>419</v>
      </c>
      <c r="D152" s="172" t="s">
        <v>288</v>
      </c>
      <c r="E152" s="173" t="s">
        <v>3797</v>
      </c>
      <c r="F152" s="174" t="s">
        <v>3798</v>
      </c>
      <c r="G152" s="175" t="s">
        <v>422</v>
      </c>
      <c r="H152" s="176">
        <v>12</v>
      </c>
      <c r="I152" s="177"/>
      <c r="J152" s="178">
        <f t="shared" si="10"/>
        <v>0</v>
      </c>
      <c r="K152" s="174" t="s">
        <v>34</v>
      </c>
      <c r="L152" s="179"/>
      <c r="M152" s="180" t="s">
        <v>34</v>
      </c>
      <c r="N152" s="181" t="s">
        <v>49</v>
      </c>
      <c r="P152" s="143">
        <f t="shared" si="11"/>
        <v>0</v>
      </c>
      <c r="Q152" s="143">
        <v>0</v>
      </c>
      <c r="R152" s="143">
        <f t="shared" si="12"/>
        <v>0</v>
      </c>
      <c r="S152" s="143">
        <v>0</v>
      </c>
      <c r="T152" s="144">
        <f t="shared" si="13"/>
        <v>0</v>
      </c>
      <c r="AR152" s="145" t="s">
        <v>381</v>
      </c>
      <c r="AT152" s="145" t="s">
        <v>288</v>
      </c>
      <c r="AU152" s="145" t="s">
        <v>89</v>
      </c>
      <c r="AY152" s="19" t="s">
        <v>169</v>
      </c>
      <c r="BE152" s="146">
        <f t="shared" si="14"/>
        <v>0</v>
      </c>
      <c r="BF152" s="146">
        <f t="shared" si="15"/>
        <v>0</v>
      </c>
      <c r="BG152" s="146">
        <f t="shared" si="16"/>
        <v>0</v>
      </c>
      <c r="BH152" s="146">
        <f t="shared" si="17"/>
        <v>0</v>
      </c>
      <c r="BI152" s="146">
        <f t="shared" si="18"/>
        <v>0</v>
      </c>
      <c r="BJ152" s="19" t="s">
        <v>83</v>
      </c>
      <c r="BK152" s="146">
        <f t="shared" si="19"/>
        <v>0</v>
      </c>
      <c r="BL152" s="19" t="s">
        <v>270</v>
      </c>
      <c r="BM152" s="145" t="s">
        <v>3817</v>
      </c>
    </row>
    <row r="153" spans="2:65" s="1" customFormat="1" ht="24.25" customHeight="1">
      <c r="B153" s="35"/>
      <c r="C153" s="134" t="s">
        <v>425</v>
      </c>
      <c r="D153" s="134" t="s">
        <v>172</v>
      </c>
      <c r="E153" s="135" t="s">
        <v>3818</v>
      </c>
      <c r="F153" s="136" t="s">
        <v>3819</v>
      </c>
      <c r="G153" s="137" t="s">
        <v>422</v>
      </c>
      <c r="H153" s="138">
        <v>5</v>
      </c>
      <c r="I153" s="139"/>
      <c r="J153" s="140">
        <f t="shared" si="10"/>
        <v>0</v>
      </c>
      <c r="K153" s="136" t="s">
        <v>34</v>
      </c>
      <c r="L153" s="35"/>
      <c r="M153" s="141" t="s">
        <v>34</v>
      </c>
      <c r="N153" s="142" t="s">
        <v>49</v>
      </c>
      <c r="P153" s="143">
        <f t="shared" si="11"/>
        <v>0</v>
      </c>
      <c r="Q153" s="143">
        <v>0</v>
      </c>
      <c r="R153" s="143">
        <f t="shared" si="12"/>
        <v>0</v>
      </c>
      <c r="S153" s="143">
        <v>0</v>
      </c>
      <c r="T153" s="144">
        <f t="shared" si="13"/>
        <v>0</v>
      </c>
      <c r="AR153" s="145" t="s">
        <v>270</v>
      </c>
      <c r="AT153" s="145" t="s">
        <v>172</v>
      </c>
      <c r="AU153" s="145" t="s">
        <v>89</v>
      </c>
      <c r="AY153" s="19" t="s">
        <v>169</v>
      </c>
      <c r="BE153" s="146">
        <f t="shared" si="14"/>
        <v>0</v>
      </c>
      <c r="BF153" s="146">
        <f t="shared" si="15"/>
        <v>0</v>
      </c>
      <c r="BG153" s="146">
        <f t="shared" si="16"/>
        <v>0</v>
      </c>
      <c r="BH153" s="146">
        <f t="shared" si="17"/>
        <v>0</v>
      </c>
      <c r="BI153" s="146">
        <f t="shared" si="18"/>
        <v>0</v>
      </c>
      <c r="BJ153" s="19" t="s">
        <v>83</v>
      </c>
      <c r="BK153" s="146">
        <f t="shared" si="19"/>
        <v>0</v>
      </c>
      <c r="BL153" s="19" t="s">
        <v>270</v>
      </c>
      <c r="BM153" s="145" t="s">
        <v>3820</v>
      </c>
    </row>
    <row r="154" spans="2:65" s="1" customFormat="1" ht="24.25" customHeight="1">
      <c r="B154" s="35"/>
      <c r="C154" s="172" t="s">
        <v>431</v>
      </c>
      <c r="D154" s="172" t="s">
        <v>288</v>
      </c>
      <c r="E154" s="173" t="s">
        <v>3821</v>
      </c>
      <c r="F154" s="174" t="s">
        <v>3822</v>
      </c>
      <c r="G154" s="175" t="s">
        <v>422</v>
      </c>
      <c r="H154" s="176">
        <v>5</v>
      </c>
      <c r="I154" s="177"/>
      <c r="J154" s="178">
        <f t="shared" si="10"/>
        <v>0</v>
      </c>
      <c r="K154" s="174" t="s">
        <v>34</v>
      </c>
      <c r="L154" s="179"/>
      <c r="M154" s="180" t="s">
        <v>34</v>
      </c>
      <c r="N154" s="181" t="s">
        <v>49</v>
      </c>
      <c r="P154" s="143">
        <f t="shared" si="11"/>
        <v>0</v>
      </c>
      <c r="Q154" s="143">
        <v>0</v>
      </c>
      <c r="R154" s="143">
        <f t="shared" si="12"/>
        <v>0</v>
      </c>
      <c r="S154" s="143">
        <v>0</v>
      </c>
      <c r="T154" s="144">
        <f t="shared" si="13"/>
        <v>0</v>
      </c>
      <c r="AR154" s="145" t="s">
        <v>381</v>
      </c>
      <c r="AT154" s="145" t="s">
        <v>288</v>
      </c>
      <c r="AU154" s="145" t="s">
        <v>89</v>
      </c>
      <c r="AY154" s="19" t="s">
        <v>169</v>
      </c>
      <c r="BE154" s="146">
        <f t="shared" si="14"/>
        <v>0</v>
      </c>
      <c r="BF154" s="146">
        <f t="shared" si="15"/>
        <v>0</v>
      </c>
      <c r="BG154" s="146">
        <f t="shared" si="16"/>
        <v>0</v>
      </c>
      <c r="BH154" s="146">
        <f t="shared" si="17"/>
        <v>0</v>
      </c>
      <c r="BI154" s="146">
        <f t="shared" si="18"/>
        <v>0</v>
      </c>
      <c r="BJ154" s="19" t="s">
        <v>83</v>
      </c>
      <c r="BK154" s="146">
        <f t="shared" si="19"/>
        <v>0</v>
      </c>
      <c r="BL154" s="19" t="s">
        <v>270</v>
      </c>
      <c r="BM154" s="145" t="s">
        <v>3823</v>
      </c>
    </row>
    <row r="155" spans="2:65" s="1" customFormat="1" ht="16.5" customHeight="1">
      <c r="B155" s="35"/>
      <c r="C155" s="172" t="s">
        <v>437</v>
      </c>
      <c r="D155" s="172" t="s">
        <v>288</v>
      </c>
      <c r="E155" s="173" t="s">
        <v>3794</v>
      </c>
      <c r="F155" s="174" t="s">
        <v>3795</v>
      </c>
      <c r="G155" s="175" t="s">
        <v>422</v>
      </c>
      <c r="H155" s="176">
        <v>5</v>
      </c>
      <c r="I155" s="177"/>
      <c r="J155" s="178">
        <f t="shared" si="10"/>
        <v>0</v>
      </c>
      <c r="K155" s="174" t="s">
        <v>34</v>
      </c>
      <c r="L155" s="179"/>
      <c r="M155" s="180" t="s">
        <v>34</v>
      </c>
      <c r="N155" s="181" t="s">
        <v>49</v>
      </c>
      <c r="P155" s="143">
        <f t="shared" si="11"/>
        <v>0</v>
      </c>
      <c r="Q155" s="143">
        <v>0</v>
      </c>
      <c r="R155" s="143">
        <f t="shared" si="12"/>
        <v>0</v>
      </c>
      <c r="S155" s="143">
        <v>0</v>
      </c>
      <c r="T155" s="144">
        <f t="shared" si="13"/>
        <v>0</v>
      </c>
      <c r="AR155" s="145" t="s">
        <v>381</v>
      </c>
      <c r="AT155" s="145" t="s">
        <v>288</v>
      </c>
      <c r="AU155" s="145" t="s">
        <v>89</v>
      </c>
      <c r="AY155" s="19" t="s">
        <v>169</v>
      </c>
      <c r="BE155" s="146">
        <f t="shared" si="14"/>
        <v>0</v>
      </c>
      <c r="BF155" s="146">
        <f t="shared" si="15"/>
        <v>0</v>
      </c>
      <c r="BG155" s="146">
        <f t="shared" si="16"/>
        <v>0</v>
      </c>
      <c r="BH155" s="146">
        <f t="shared" si="17"/>
        <v>0</v>
      </c>
      <c r="BI155" s="146">
        <f t="shared" si="18"/>
        <v>0</v>
      </c>
      <c r="BJ155" s="19" t="s">
        <v>83</v>
      </c>
      <c r="BK155" s="146">
        <f t="shared" si="19"/>
        <v>0</v>
      </c>
      <c r="BL155" s="19" t="s">
        <v>270</v>
      </c>
      <c r="BM155" s="145" t="s">
        <v>3824</v>
      </c>
    </row>
    <row r="156" spans="2:65" s="1" customFormat="1" ht="16.5" customHeight="1">
      <c r="B156" s="35"/>
      <c r="C156" s="172" t="s">
        <v>444</v>
      </c>
      <c r="D156" s="172" t="s">
        <v>288</v>
      </c>
      <c r="E156" s="173" t="s">
        <v>3797</v>
      </c>
      <c r="F156" s="174" t="s">
        <v>3798</v>
      </c>
      <c r="G156" s="175" t="s">
        <v>422</v>
      </c>
      <c r="H156" s="176">
        <v>5</v>
      </c>
      <c r="I156" s="177"/>
      <c r="J156" s="178">
        <f t="shared" si="10"/>
        <v>0</v>
      </c>
      <c r="K156" s="174" t="s">
        <v>34</v>
      </c>
      <c r="L156" s="179"/>
      <c r="M156" s="180" t="s">
        <v>34</v>
      </c>
      <c r="N156" s="181" t="s">
        <v>49</v>
      </c>
      <c r="P156" s="143">
        <f t="shared" si="11"/>
        <v>0</v>
      </c>
      <c r="Q156" s="143">
        <v>0</v>
      </c>
      <c r="R156" s="143">
        <f t="shared" si="12"/>
        <v>0</v>
      </c>
      <c r="S156" s="143">
        <v>0</v>
      </c>
      <c r="T156" s="144">
        <f t="shared" si="13"/>
        <v>0</v>
      </c>
      <c r="AR156" s="145" t="s">
        <v>381</v>
      </c>
      <c r="AT156" s="145" t="s">
        <v>288</v>
      </c>
      <c r="AU156" s="145" t="s">
        <v>89</v>
      </c>
      <c r="AY156" s="19" t="s">
        <v>169</v>
      </c>
      <c r="BE156" s="146">
        <f t="shared" si="14"/>
        <v>0</v>
      </c>
      <c r="BF156" s="146">
        <f t="shared" si="15"/>
        <v>0</v>
      </c>
      <c r="BG156" s="146">
        <f t="shared" si="16"/>
        <v>0</v>
      </c>
      <c r="BH156" s="146">
        <f t="shared" si="17"/>
        <v>0</v>
      </c>
      <c r="BI156" s="146">
        <f t="shared" si="18"/>
        <v>0</v>
      </c>
      <c r="BJ156" s="19" t="s">
        <v>83</v>
      </c>
      <c r="BK156" s="146">
        <f t="shared" si="19"/>
        <v>0</v>
      </c>
      <c r="BL156" s="19" t="s">
        <v>270</v>
      </c>
      <c r="BM156" s="145" t="s">
        <v>3825</v>
      </c>
    </row>
    <row r="157" spans="2:65" s="1" customFormat="1" ht="37.75" customHeight="1">
      <c r="B157" s="35"/>
      <c r="C157" s="134" t="s">
        <v>28</v>
      </c>
      <c r="D157" s="134" t="s">
        <v>172</v>
      </c>
      <c r="E157" s="135" t="s">
        <v>3826</v>
      </c>
      <c r="F157" s="136" t="s">
        <v>3827</v>
      </c>
      <c r="G157" s="137" t="s">
        <v>422</v>
      </c>
      <c r="H157" s="138">
        <v>1</v>
      </c>
      <c r="I157" s="139"/>
      <c r="J157" s="140">
        <f t="shared" si="10"/>
        <v>0</v>
      </c>
      <c r="K157" s="136" t="s">
        <v>34</v>
      </c>
      <c r="L157" s="35"/>
      <c r="M157" s="141" t="s">
        <v>34</v>
      </c>
      <c r="N157" s="142" t="s">
        <v>49</v>
      </c>
      <c r="P157" s="143">
        <f t="shared" si="11"/>
        <v>0</v>
      </c>
      <c r="Q157" s="143">
        <v>0</v>
      </c>
      <c r="R157" s="143">
        <f t="shared" si="12"/>
        <v>0</v>
      </c>
      <c r="S157" s="143">
        <v>0</v>
      </c>
      <c r="T157" s="144">
        <f t="shared" si="13"/>
        <v>0</v>
      </c>
      <c r="AR157" s="145" t="s">
        <v>270</v>
      </c>
      <c r="AT157" s="145" t="s">
        <v>172</v>
      </c>
      <c r="AU157" s="145" t="s">
        <v>89</v>
      </c>
      <c r="AY157" s="19" t="s">
        <v>169</v>
      </c>
      <c r="BE157" s="146">
        <f t="shared" si="14"/>
        <v>0</v>
      </c>
      <c r="BF157" s="146">
        <f t="shared" si="15"/>
        <v>0</v>
      </c>
      <c r="BG157" s="146">
        <f t="shared" si="16"/>
        <v>0</v>
      </c>
      <c r="BH157" s="146">
        <f t="shared" si="17"/>
        <v>0</v>
      </c>
      <c r="BI157" s="146">
        <f t="shared" si="18"/>
        <v>0</v>
      </c>
      <c r="BJ157" s="19" t="s">
        <v>83</v>
      </c>
      <c r="BK157" s="146">
        <f t="shared" si="19"/>
        <v>0</v>
      </c>
      <c r="BL157" s="19" t="s">
        <v>270</v>
      </c>
      <c r="BM157" s="145" t="s">
        <v>3828</v>
      </c>
    </row>
    <row r="158" spans="2:65" s="1" customFormat="1" ht="24.25" customHeight="1">
      <c r="B158" s="35"/>
      <c r="C158" s="172" t="s">
        <v>462</v>
      </c>
      <c r="D158" s="172" t="s">
        <v>288</v>
      </c>
      <c r="E158" s="173" t="s">
        <v>3829</v>
      </c>
      <c r="F158" s="174" t="s">
        <v>3830</v>
      </c>
      <c r="G158" s="175" t="s">
        <v>422</v>
      </c>
      <c r="H158" s="176">
        <v>1</v>
      </c>
      <c r="I158" s="177"/>
      <c r="J158" s="178">
        <f t="shared" si="10"/>
        <v>0</v>
      </c>
      <c r="K158" s="174" t="s">
        <v>34</v>
      </c>
      <c r="L158" s="179"/>
      <c r="M158" s="180" t="s">
        <v>34</v>
      </c>
      <c r="N158" s="181" t="s">
        <v>49</v>
      </c>
      <c r="P158" s="143">
        <f t="shared" si="11"/>
        <v>0</v>
      </c>
      <c r="Q158" s="143">
        <v>0</v>
      </c>
      <c r="R158" s="143">
        <f t="shared" si="12"/>
        <v>0</v>
      </c>
      <c r="S158" s="143">
        <v>0</v>
      </c>
      <c r="T158" s="144">
        <f t="shared" si="13"/>
        <v>0</v>
      </c>
      <c r="AR158" s="145" t="s">
        <v>381</v>
      </c>
      <c r="AT158" s="145" t="s">
        <v>288</v>
      </c>
      <c r="AU158" s="145" t="s">
        <v>89</v>
      </c>
      <c r="AY158" s="19" t="s">
        <v>169</v>
      </c>
      <c r="BE158" s="146">
        <f t="shared" si="14"/>
        <v>0</v>
      </c>
      <c r="BF158" s="146">
        <f t="shared" si="15"/>
        <v>0</v>
      </c>
      <c r="BG158" s="146">
        <f t="shared" si="16"/>
        <v>0</v>
      </c>
      <c r="BH158" s="146">
        <f t="shared" si="17"/>
        <v>0</v>
      </c>
      <c r="BI158" s="146">
        <f t="shared" si="18"/>
        <v>0</v>
      </c>
      <c r="BJ158" s="19" t="s">
        <v>83</v>
      </c>
      <c r="BK158" s="146">
        <f t="shared" si="19"/>
        <v>0</v>
      </c>
      <c r="BL158" s="19" t="s">
        <v>270</v>
      </c>
      <c r="BM158" s="145" t="s">
        <v>3831</v>
      </c>
    </row>
    <row r="159" spans="2:65" s="1" customFormat="1" ht="16.5" customHeight="1">
      <c r="B159" s="35"/>
      <c r="C159" s="172" t="s">
        <v>470</v>
      </c>
      <c r="D159" s="172" t="s">
        <v>288</v>
      </c>
      <c r="E159" s="173" t="s">
        <v>3797</v>
      </c>
      <c r="F159" s="174" t="s">
        <v>3798</v>
      </c>
      <c r="G159" s="175" t="s">
        <v>422</v>
      </c>
      <c r="H159" s="176">
        <v>1</v>
      </c>
      <c r="I159" s="177"/>
      <c r="J159" s="178">
        <f t="shared" si="10"/>
        <v>0</v>
      </c>
      <c r="K159" s="174" t="s">
        <v>34</v>
      </c>
      <c r="L159" s="179"/>
      <c r="M159" s="180" t="s">
        <v>34</v>
      </c>
      <c r="N159" s="181" t="s">
        <v>49</v>
      </c>
      <c r="P159" s="143">
        <f t="shared" si="11"/>
        <v>0</v>
      </c>
      <c r="Q159" s="143">
        <v>0</v>
      </c>
      <c r="R159" s="143">
        <f t="shared" si="12"/>
        <v>0</v>
      </c>
      <c r="S159" s="143">
        <v>0</v>
      </c>
      <c r="T159" s="144">
        <f t="shared" si="13"/>
        <v>0</v>
      </c>
      <c r="AR159" s="145" t="s">
        <v>381</v>
      </c>
      <c r="AT159" s="145" t="s">
        <v>288</v>
      </c>
      <c r="AU159" s="145" t="s">
        <v>89</v>
      </c>
      <c r="AY159" s="19" t="s">
        <v>169</v>
      </c>
      <c r="BE159" s="146">
        <f t="shared" si="14"/>
        <v>0</v>
      </c>
      <c r="BF159" s="146">
        <f t="shared" si="15"/>
        <v>0</v>
      </c>
      <c r="BG159" s="146">
        <f t="shared" si="16"/>
        <v>0</v>
      </c>
      <c r="BH159" s="146">
        <f t="shared" si="17"/>
        <v>0</v>
      </c>
      <c r="BI159" s="146">
        <f t="shared" si="18"/>
        <v>0</v>
      </c>
      <c r="BJ159" s="19" t="s">
        <v>83</v>
      </c>
      <c r="BK159" s="146">
        <f t="shared" si="19"/>
        <v>0</v>
      </c>
      <c r="BL159" s="19" t="s">
        <v>270</v>
      </c>
      <c r="BM159" s="145" t="s">
        <v>3832</v>
      </c>
    </row>
    <row r="160" spans="2:65" s="1" customFormat="1" ht="21.75" customHeight="1">
      <c r="B160" s="35"/>
      <c r="C160" s="134" t="s">
        <v>477</v>
      </c>
      <c r="D160" s="134" t="s">
        <v>172</v>
      </c>
      <c r="E160" s="135" t="s">
        <v>3833</v>
      </c>
      <c r="F160" s="136" t="s">
        <v>3834</v>
      </c>
      <c r="G160" s="137" t="s">
        <v>422</v>
      </c>
      <c r="H160" s="138">
        <v>29</v>
      </c>
      <c r="I160" s="139"/>
      <c r="J160" s="140">
        <f t="shared" si="10"/>
        <v>0</v>
      </c>
      <c r="K160" s="136" t="s">
        <v>34</v>
      </c>
      <c r="L160" s="35"/>
      <c r="M160" s="141" t="s">
        <v>34</v>
      </c>
      <c r="N160" s="142" t="s">
        <v>49</v>
      </c>
      <c r="P160" s="143">
        <f t="shared" si="11"/>
        <v>0</v>
      </c>
      <c r="Q160" s="143">
        <v>0</v>
      </c>
      <c r="R160" s="143">
        <f t="shared" si="12"/>
        <v>0</v>
      </c>
      <c r="S160" s="143">
        <v>0</v>
      </c>
      <c r="T160" s="144">
        <f t="shared" si="13"/>
        <v>0</v>
      </c>
      <c r="AR160" s="145" t="s">
        <v>270</v>
      </c>
      <c r="AT160" s="145" t="s">
        <v>172</v>
      </c>
      <c r="AU160" s="145" t="s">
        <v>89</v>
      </c>
      <c r="AY160" s="19" t="s">
        <v>169</v>
      </c>
      <c r="BE160" s="146">
        <f t="shared" si="14"/>
        <v>0</v>
      </c>
      <c r="BF160" s="146">
        <f t="shared" si="15"/>
        <v>0</v>
      </c>
      <c r="BG160" s="146">
        <f t="shared" si="16"/>
        <v>0</v>
      </c>
      <c r="BH160" s="146">
        <f t="shared" si="17"/>
        <v>0</v>
      </c>
      <c r="BI160" s="146">
        <f t="shared" si="18"/>
        <v>0</v>
      </c>
      <c r="BJ160" s="19" t="s">
        <v>83</v>
      </c>
      <c r="BK160" s="146">
        <f t="shared" si="19"/>
        <v>0</v>
      </c>
      <c r="BL160" s="19" t="s">
        <v>270</v>
      </c>
      <c r="BM160" s="145" t="s">
        <v>3835</v>
      </c>
    </row>
    <row r="161" spans="2:65" s="1" customFormat="1" ht="16.5" customHeight="1">
      <c r="B161" s="35"/>
      <c r="C161" s="172" t="s">
        <v>486</v>
      </c>
      <c r="D161" s="172" t="s">
        <v>288</v>
      </c>
      <c r="E161" s="173" t="s">
        <v>3836</v>
      </c>
      <c r="F161" s="174" t="s">
        <v>3837</v>
      </c>
      <c r="G161" s="175" t="s">
        <v>422</v>
      </c>
      <c r="H161" s="176">
        <v>29</v>
      </c>
      <c r="I161" s="177"/>
      <c r="J161" s="178">
        <f t="shared" si="10"/>
        <v>0</v>
      </c>
      <c r="K161" s="174" t="s">
        <v>34</v>
      </c>
      <c r="L161" s="179"/>
      <c r="M161" s="180" t="s">
        <v>34</v>
      </c>
      <c r="N161" s="181" t="s">
        <v>49</v>
      </c>
      <c r="P161" s="143">
        <f t="shared" si="11"/>
        <v>0</v>
      </c>
      <c r="Q161" s="143">
        <v>0</v>
      </c>
      <c r="R161" s="143">
        <f t="shared" si="12"/>
        <v>0</v>
      </c>
      <c r="S161" s="143">
        <v>0</v>
      </c>
      <c r="T161" s="144">
        <f t="shared" si="13"/>
        <v>0</v>
      </c>
      <c r="AR161" s="145" t="s">
        <v>381</v>
      </c>
      <c r="AT161" s="145" t="s">
        <v>288</v>
      </c>
      <c r="AU161" s="145" t="s">
        <v>89</v>
      </c>
      <c r="AY161" s="19" t="s">
        <v>169</v>
      </c>
      <c r="BE161" s="146">
        <f t="shared" si="14"/>
        <v>0</v>
      </c>
      <c r="BF161" s="146">
        <f t="shared" si="15"/>
        <v>0</v>
      </c>
      <c r="BG161" s="146">
        <f t="shared" si="16"/>
        <v>0</v>
      </c>
      <c r="BH161" s="146">
        <f t="shared" si="17"/>
        <v>0</v>
      </c>
      <c r="BI161" s="146">
        <f t="shared" si="18"/>
        <v>0</v>
      </c>
      <c r="BJ161" s="19" t="s">
        <v>83</v>
      </c>
      <c r="BK161" s="146">
        <f t="shared" si="19"/>
        <v>0</v>
      </c>
      <c r="BL161" s="19" t="s">
        <v>270</v>
      </c>
      <c r="BM161" s="145" t="s">
        <v>3838</v>
      </c>
    </row>
    <row r="162" spans="2:65" s="1" customFormat="1" ht="33" customHeight="1">
      <c r="B162" s="35"/>
      <c r="C162" s="134" t="s">
        <v>493</v>
      </c>
      <c r="D162" s="134" t="s">
        <v>172</v>
      </c>
      <c r="E162" s="135" t="s">
        <v>3839</v>
      </c>
      <c r="F162" s="136" t="s">
        <v>3840</v>
      </c>
      <c r="G162" s="137" t="s">
        <v>422</v>
      </c>
      <c r="H162" s="138">
        <v>78</v>
      </c>
      <c r="I162" s="139"/>
      <c r="J162" s="140">
        <f t="shared" si="10"/>
        <v>0</v>
      </c>
      <c r="K162" s="136" t="s">
        <v>34</v>
      </c>
      <c r="L162" s="35"/>
      <c r="M162" s="141" t="s">
        <v>34</v>
      </c>
      <c r="N162" s="142" t="s">
        <v>49</v>
      </c>
      <c r="P162" s="143">
        <f t="shared" si="11"/>
        <v>0</v>
      </c>
      <c r="Q162" s="143">
        <v>0</v>
      </c>
      <c r="R162" s="143">
        <f t="shared" si="12"/>
        <v>0</v>
      </c>
      <c r="S162" s="143">
        <v>0</v>
      </c>
      <c r="T162" s="144">
        <f t="shared" si="13"/>
        <v>0</v>
      </c>
      <c r="AR162" s="145" t="s">
        <v>270</v>
      </c>
      <c r="AT162" s="145" t="s">
        <v>172</v>
      </c>
      <c r="AU162" s="145" t="s">
        <v>89</v>
      </c>
      <c r="AY162" s="19" t="s">
        <v>169</v>
      </c>
      <c r="BE162" s="146">
        <f t="shared" si="14"/>
        <v>0</v>
      </c>
      <c r="BF162" s="146">
        <f t="shared" si="15"/>
        <v>0</v>
      </c>
      <c r="BG162" s="146">
        <f t="shared" si="16"/>
        <v>0</v>
      </c>
      <c r="BH162" s="146">
        <f t="shared" si="17"/>
        <v>0</v>
      </c>
      <c r="BI162" s="146">
        <f t="shared" si="18"/>
        <v>0</v>
      </c>
      <c r="BJ162" s="19" t="s">
        <v>83</v>
      </c>
      <c r="BK162" s="146">
        <f t="shared" si="19"/>
        <v>0</v>
      </c>
      <c r="BL162" s="19" t="s">
        <v>270</v>
      </c>
      <c r="BM162" s="145" t="s">
        <v>3841</v>
      </c>
    </row>
    <row r="163" spans="2:65" s="1" customFormat="1" ht="24.25" customHeight="1">
      <c r="B163" s="35"/>
      <c r="C163" s="172" t="s">
        <v>499</v>
      </c>
      <c r="D163" s="172" t="s">
        <v>288</v>
      </c>
      <c r="E163" s="173" t="s">
        <v>3842</v>
      </c>
      <c r="F163" s="174" t="s">
        <v>3843</v>
      </c>
      <c r="G163" s="175" t="s">
        <v>422</v>
      </c>
      <c r="H163" s="176">
        <v>78</v>
      </c>
      <c r="I163" s="177"/>
      <c r="J163" s="178">
        <f t="shared" si="10"/>
        <v>0</v>
      </c>
      <c r="K163" s="174" t="s">
        <v>34</v>
      </c>
      <c r="L163" s="179"/>
      <c r="M163" s="180" t="s">
        <v>34</v>
      </c>
      <c r="N163" s="181" t="s">
        <v>49</v>
      </c>
      <c r="P163" s="143">
        <f t="shared" si="11"/>
        <v>0</v>
      </c>
      <c r="Q163" s="143">
        <v>0</v>
      </c>
      <c r="R163" s="143">
        <f t="shared" si="12"/>
        <v>0</v>
      </c>
      <c r="S163" s="143">
        <v>0</v>
      </c>
      <c r="T163" s="144">
        <f t="shared" si="13"/>
        <v>0</v>
      </c>
      <c r="AR163" s="145" t="s">
        <v>381</v>
      </c>
      <c r="AT163" s="145" t="s">
        <v>288</v>
      </c>
      <c r="AU163" s="145" t="s">
        <v>89</v>
      </c>
      <c r="AY163" s="19" t="s">
        <v>169</v>
      </c>
      <c r="BE163" s="146">
        <f t="shared" si="14"/>
        <v>0</v>
      </c>
      <c r="BF163" s="146">
        <f t="shared" si="15"/>
        <v>0</v>
      </c>
      <c r="BG163" s="146">
        <f t="shared" si="16"/>
        <v>0</v>
      </c>
      <c r="BH163" s="146">
        <f t="shared" si="17"/>
        <v>0</v>
      </c>
      <c r="BI163" s="146">
        <f t="shared" si="18"/>
        <v>0</v>
      </c>
      <c r="BJ163" s="19" t="s">
        <v>83</v>
      </c>
      <c r="BK163" s="146">
        <f t="shared" si="19"/>
        <v>0</v>
      </c>
      <c r="BL163" s="19" t="s">
        <v>270</v>
      </c>
      <c r="BM163" s="145" t="s">
        <v>3844</v>
      </c>
    </row>
    <row r="164" spans="2:65" s="1" customFormat="1" ht="16.5" customHeight="1">
      <c r="B164" s="35"/>
      <c r="C164" s="172" t="s">
        <v>504</v>
      </c>
      <c r="D164" s="172" t="s">
        <v>288</v>
      </c>
      <c r="E164" s="173" t="s">
        <v>3797</v>
      </c>
      <c r="F164" s="174" t="s">
        <v>3798</v>
      </c>
      <c r="G164" s="175" t="s">
        <v>422</v>
      </c>
      <c r="H164" s="176">
        <v>78</v>
      </c>
      <c r="I164" s="177"/>
      <c r="J164" s="178">
        <f t="shared" si="10"/>
        <v>0</v>
      </c>
      <c r="K164" s="174" t="s">
        <v>34</v>
      </c>
      <c r="L164" s="179"/>
      <c r="M164" s="180" t="s">
        <v>34</v>
      </c>
      <c r="N164" s="181" t="s">
        <v>49</v>
      </c>
      <c r="P164" s="143">
        <f t="shared" si="11"/>
        <v>0</v>
      </c>
      <c r="Q164" s="143">
        <v>0</v>
      </c>
      <c r="R164" s="143">
        <f t="shared" si="12"/>
        <v>0</v>
      </c>
      <c r="S164" s="143">
        <v>0</v>
      </c>
      <c r="T164" s="144">
        <f t="shared" si="13"/>
        <v>0</v>
      </c>
      <c r="AR164" s="145" t="s">
        <v>381</v>
      </c>
      <c r="AT164" s="145" t="s">
        <v>288</v>
      </c>
      <c r="AU164" s="145" t="s">
        <v>89</v>
      </c>
      <c r="AY164" s="19" t="s">
        <v>169</v>
      </c>
      <c r="BE164" s="146">
        <f t="shared" si="14"/>
        <v>0</v>
      </c>
      <c r="BF164" s="146">
        <f t="shared" si="15"/>
        <v>0</v>
      </c>
      <c r="BG164" s="146">
        <f t="shared" si="16"/>
        <v>0</v>
      </c>
      <c r="BH164" s="146">
        <f t="shared" si="17"/>
        <v>0</v>
      </c>
      <c r="BI164" s="146">
        <f t="shared" si="18"/>
        <v>0</v>
      </c>
      <c r="BJ164" s="19" t="s">
        <v>83</v>
      </c>
      <c r="BK164" s="146">
        <f t="shared" si="19"/>
        <v>0</v>
      </c>
      <c r="BL164" s="19" t="s">
        <v>270</v>
      </c>
      <c r="BM164" s="145" t="s">
        <v>3845</v>
      </c>
    </row>
    <row r="165" spans="2:65" s="1" customFormat="1" ht="16.5" customHeight="1">
      <c r="B165" s="35"/>
      <c r="C165" s="134" t="s">
        <v>511</v>
      </c>
      <c r="D165" s="134" t="s">
        <v>172</v>
      </c>
      <c r="E165" s="135" t="s">
        <v>3846</v>
      </c>
      <c r="F165" s="136" t="s">
        <v>3847</v>
      </c>
      <c r="G165" s="137" t="s">
        <v>620</v>
      </c>
      <c r="H165" s="138">
        <v>12</v>
      </c>
      <c r="I165" s="139"/>
      <c r="J165" s="140">
        <f t="shared" si="10"/>
        <v>0</v>
      </c>
      <c r="K165" s="136" t="s">
        <v>34</v>
      </c>
      <c r="L165" s="35"/>
      <c r="M165" s="141" t="s">
        <v>34</v>
      </c>
      <c r="N165" s="142" t="s">
        <v>49</v>
      </c>
      <c r="P165" s="143">
        <f t="shared" si="11"/>
        <v>0</v>
      </c>
      <c r="Q165" s="143">
        <v>0</v>
      </c>
      <c r="R165" s="143">
        <f t="shared" si="12"/>
        <v>0</v>
      </c>
      <c r="S165" s="143">
        <v>0</v>
      </c>
      <c r="T165" s="144">
        <f t="shared" si="13"/>
        <v>0</v>
      </c>
      <c r="AR165" s="145" t="s">
        <v>270</v>
      </c>
      <c r="AT165" s="145" t="s">
        <v>172</v>
      </c>
      <c r="AU165" s="145" t="s">
        <v>89</v>
      </c>
      <c r="AY165" s="19" t="s">
        <v>169</v>
      </c>
      <c r="BE165" s="146">
        <f t="shared" si="14"/>
        <v>0</v>
      </c>
      <c r="BF165" s="146">
        <f t="shared" si="15"/>
        <v>0</v>
      </c>
      <c r="BG165" s="146">
        <f t="shared" si="16"/>
        <v>0</v>
      </c>
      <c r="BH165" s="146">
        <f t="shared" si="17"/>
        <v>0</v>
      </c>
      <c r="BI165" s="146">
        <f t="shared" si="18"/>
        <v>0</v>
      </c>
      <c r="BJ165" s="19" t="s">
        <v>83</v>
      </c>
      <c r="BK165" s="146">
        <f t="shared" si="19"/>
        <v>0</v>
      </c>
      <c r="BL165" s="19" t="s">
        <v>270</v>
      </c>
      <c r="BM165" s="145" t="s">
        <v>3848</v>
      </c>
    </row>
    <row r="166" spans="2:65" s="1" customFormat="1" ht="16.5" customHeight="1">
      <c r="B166" s="35"/>
      <c r="C166" s="172" t="s">
        <v>518</v>
      </c>
      <c r="D166" s="172" t="s">
        <v>288</v>
      </c>
      <c r="E166" s="173" t="s">
        <v>3849</v>
      </c>
      <c r="F166" s="174" t="s">
        <v>3850</v>
      </c>
      <c r="G166" s="175" t="s">
        <v>620</v>
      </c>
      <c r="H166" s="176">
        <v>12</v>
      </c>
      <c r="I166" s="177"/>
      <c r="J166" s="178">
        <f t="shared" si="10"/>
        <v>0</v>
      </c>
      <c r="K166" s="174" t="s">
        <v>34</v>
      </c>
      <c r="L166" s="179"/>
      <c r="M166" s="180" t="s">
        <v>34</v>
      </c>
      <c r="N166" s="181" t="s">
        <v>49</v>
      </c>
      <c r="P166" s="143">
        <f t="shared" si="11"/>
        <v>0</v>
      </c>
      <c r="Q166" s="143">
        <v>0</v>
      </c>
      <c r="R166" s="143">
        <f t="shared" si="12"/>
        <v>0</v>
      </c>
      <c r="S166" s="143">
        <v>0</v>
      </c>
      <c r="T166" s="144">
        <f t="shared" si="13"/>
        <v>0</v>
      </c>
      <c r="AR166" s="145" t="s">
        <v>381</v>
      </c>
      <c r="AT166" s="145" t="s">
        <v>288</v>
      </c>
      <c r="AU166" s="145" t="s">
        <v>89</v>
      </c>
      <c r="AY166" s="19" t="s">
        <v>169</v>
      </c>
      <c r="BE166" s="146">
        <f t="shared" si="14"/>
        <v>0</v>
      </c>
      <c r="BF166" s="146">
        <f t="shared" si="15"/>
        <v>0</v>
      </c>
      <c r="BG166" s="146">
        <f t="shared" si="16"/>
        <v>0</v>
      </c>
      <c r="BH166" s="146">
        <f t="shared" si="17"/>
        <v>0</v>
      </c>
      <c r="BI166" s="146">
        <f t="shared" si="18"/>
        <v>0</v>
      </c>
      <c r="BJ166" s="19" t="s">
        <v>83</v>
      </c>
      <c r="BK166" s="146">
        <f t="shared" si="19"/>
        <v>0</v>
      </c>
      <c r="BL166" s="19" t="s">
        <v>270</v>
      </c>
      <c r="BM166" s="145" t="s">
        <v>3851</v>
      </c>
    </row>
    <row r="167" spans="2:65" s="1" customFormat="1" ht="16.5" customHeight="1">
      <c r="B167" s="35"/>
      <c r="C167" s="134" t="s">
        <v>523</v>
      </c>
      <c r="D167" s="134" t="s">
        <v>172</v>
      </c>
      <c r="E167" s="135" t="s">
        <v>3852</v>
      </c>
      <c r="F167" s="136" t="s">
        <v>3853</v>
      </c>
      <c r="G167" s="137" t="s">
        <v>620</v>
      </c>
      <c r="H167" s="138">
        <v>47</v>
      </c>
      <c r="I167" s="139"/>
      <c r="J167" s="140">
        <f t="shared" si="10"/>
        <v>0</v>
      </c>
      <c r="K167" s="136" t="s">
        <v>34</v>
      </c>
      <c r="L167" s="35"/>
      <c r="M167" s="141" t="s">
        <v>34</v>
      </c>
      <c r="N167" s="142" t="s">
        <v>49</v>
      </c>
      <c r="P167" s="143">
        <f t="shared" si="11"/>
        <v>0</v>
      </c>
      <c r="Q167" s="143">
        <v>0</v>
      </c>
      <c r="R167" s="143">
        <f t="shared" si="12"/>
        <v>0</v>
      </c>
      <c r="S167" s="143">
        <v>0</v>
      </c>
      <c r="T167" s="144">
        <f t="shared" si="13"/>
        <v>0</v>
      </c>
      <c r="AR167" s="145" t="s">
        <v>270</v>
      </c>
      <c r="AT167" s="145" t="s">
        <v>172</v>
      </c>
      <c r="AU167" s="145" t="s">
        <v>89</v>
      </c>
      <c r="AY167" s="19" t="s">
        <v>169</v>
      </c>
      <c r="BE167" s="146">
        <f t="shared" si="14"/>
        <v>0</v>
      </c>
      <c r="BF167" s="146">
        <f t="shared" si="15"/>
        <v>0</v>
      </c>
      <c r="BG167" s="146">
        <f t="shared" si="16"/>
        <v>0</v>
      </c>
      <c r="BH167" s="146">
        <f t="shared" si="17"/>
        <v>0</v>
      </c>
      <c r="BI167" s="146">
        <f t="shared" si="18"/>
        <v>0</v>
      </c>
      <c r="BJ167" s="19" t="s">
        <v>83</v>
      </c>
      <c r="BK167" s="146">
        <f t="shared" si="19"/>
        <v>0</v>
      </c>
      <c r="BL167" s="19" t="s">
        <v>270</v>
      </c>
      <c r="BM167" s="145" t="s">
        <v>3854</v>
      </c>
    </row>
    <row r="168" spans="2:65" s="1" customFormat="1" ht="24.25" customHeight="1">
      <c r="B168" s="35"/>
      <c r="C168" s="172" t="s">
        <v>530</v>
      </c>
      <c r="D168" s="172" t="s">
        <v>288</v>
      </c>
      <c r="E168" s="173" t="s">
        <v>3855</v>
      </c>
      <c r="F168" s="174" t="s">
        <v>3856</v>
      </c>
      <c r="G168" s="175" t="s">
        <v>620</v>
      </c>
      <c r="H168" s="176">
        <v>47</v>
      </c>
      <c r="I168" s="177"/>
      <c r="J168" s="178">
        <f t="shared" si="10"/>
        <v>0</v>
      </c>
      <c r="K168" s="174" t="s">
        <v>34</v>
      </c>
      <c r="L168" s="179"/>
      <c r="M168" s="180" t="s">
        <v>34</v>
      </c>
      <c r="N168" s="181" t="s">
        <v>49</v>
      </c>
      <c r="P168" s="143">
        <f t="shared" si="11"/>
        <v>0</v>
      </c>
      <c r="Q168" s="143">
        <v>0</v>
      </c>
      <c r="R168" s="143">
        <f t="shared" si="12"/>
        <v>0</v>
      </c>
      <c r="S168" s="143">
        <v>0</v>
      </c>
      <c r="T168" s="144">
        <f t="shared" si="13"/>
        <v>0</v>
      </c>
      <c r="AR168" s="145" t="s">
        <v>381</v>
      </c>
      <c r="AT168" s="145" t="s">
        <v>288</v>
      </c>
      <c r="AU168" s="145" t="s">
        <v>89</v>
      </c>
      <c r="AY168" s="19" t="s">
        <v>169</v>
      </c>
      <c r="BE168" s="146">
        <f t="shared" si="14"/>
        <v>0</v>
      </c>
      <c r="BF168" s="146">
        <f t="shared" si="15"/>
        <v>0</v>
      </c>
      <c r="BG168" s="146">
        <f t="shared" si="16"/>
        <v>0</v>
      </c>
      <c r="BH168" s="146">
        <f t="shared" si="17"/>
        <v>0</v>
      </c>
      <c r="BI168" s="146">
        <f t="shared" si="18"/>
        <v>0</v>
      </c>
      <c r="BJ168" s="19" t="s">
        <v>83</v>
      </c>
      <c r="BK168" s="146">
        <f t="shared" si="19"/>
        <v>0</v>
      </c>
      <c r="BL168" s="19" t="s">
        <v>270</v>
      </c>
      <c r="BM168" s="145" t="s">
        <v>3857</v>
      </c>
    </row>
    <row r="169" spans="2:65" s="1" customFormat="1" ht="21.75" customHeight="1">
      <c r="B169" s="35"/>
      <c r="C169" s="134" t="s">
        <v>541</v>
      </c>
      <c r="D169" s="134" t="s">
        <v>172</v>
      </c>
      <c r="E169" s="135" t="s">
        <v>3858</v>
      </c>
      <c r="F169" s="136" t="s">
        <v>3859</v>
      </c>
      <c r="G169" s="137" t="s">
        <v>620</v>
      </c>
      <c r="H169" s="138">
        <v>1</v>
      </c>
      <c r="I169" s="139"/>
      <c r="J169" s="140">
        <f t="shared" si="10"/>
        <v>0</v>
      </c>
      <c r="K169" s="136" t="s">
        <v>34</v>
      </c>
      <c r="L169" s="35"/>
      <c r="M169" s="141" t="s">
        <v>34</v>
      </c>
      <c r="N169" s="142" t="s">
        <v>49</v>
      </c>
      <c r="P169" s="143">
        <f t="shared" si="11"/>
        <v>0</v>
      </c>
      <c r="Q169" s="143">
        <v>0</v>
      </c>
      <c r="R169" s="143">
        <f t="shared" si="12"/>
        <v>0</v>
      </c>
      <c r="S169" s="143">
        <v>0</v>
      </c>
      <c r="T169" s="144">
        <f t="shared" si="13"/>
        <v>0</v>
      </c>
      <c r="AR169" s="145" t="s">
        <v>270</v>
      </c>
      <c r="AT169" s="145" t="s">
        <v>172</v>
      </c>
      <c r="AU169" s="145" t="s">
        <v>89</v>
      </c>
      <c r="AY169" s="19" t="s">
        <v>169</v>
      </c>
      <c r="BE169" s="146">
        <f t="shared" si="14"/>
        <v>0</v>
      </c>
      <c r="BF169" s="146">
        <f t="shared" si="15"/>
        <v>0</v>
      </c>
      <c r="BG169" s="146">
        <f t="shared" si="16"/>
        <v>0</v>
      </c>
      <c r="BH169" s="146">
        <f t="shared" si="17"/>
        <v>0</v>
      </c>
      <c r="BI169" s="146">
        <f t="shared" si="18"/>
        <v>0</v>
      </c>
      <c r="BJ169" s="19" t="s">
        <v>83</v>
      </c>
      <c r="BK169" s="146">
        <f t="shared" si="19"/>
        <v>0</v>
      </c>
      <c r="BL169" s="19" t="s">
        <v>270</v>
      </c>
      <c r="BM169" s="145" t="s">
        <v>3860</v>
      </c>
    </row>
    <row r="170" spans="2:65" s="1" customFormat="1" ht="26">
      <c r="B170" s="35"/>
      <c r="C170" s="172" t="s">
        <v>548</v>
      </c>
      <c r="D170" s="172" t="s">
        <v>288</v>
      </c>
      <c r="E170" s="173" t="s">
        <v>3861</v>
      </c>
      <c r="F170" s="174" t="s">
        <v>4665</v>
      </c>
      <c r="G170" s="175" t="s">
        <v>620</v>
      </c>
      <c r="H170" s="176">
        <v>1</v>
      </c>
      <c r="I170" s="177"/>
      <c r="J170" s="178">
        <f t="shared" si="10"/>
        <v>0</v>
      </c>
      <c r="K170" s="174" t="s">
        <v>34</v>
      </c>
      <c r="L170" s="179"/>
      <c r="M170" s="180" t="s">
        <v>34</v>
      </c>
      <c r="N170" s="181" t="s">
        <v>49</v>
      </c>
      <c r="P170" s="143">
        <f t="shared" si="11"/>
        <v>0</v>
      </c>
      <c r="Q170" s="143">
        <v>0</v>
      </c>
      <c r="R170" s="143">
        <f t="shared" si="12"/>
        <v>0</v>
      </c>
      <c r="S170" s="143">
        <v>0</v>
      </c>
      <c r="T170" s="144">
        <f t="shared" si="13"/>
        <v>0</v>
      </c>
      <c r="AR170" s="145" t="s">
        <v>381</v>
      </c>
      <c r="AT170" s="145" t="s">
        <v>288</v>
      </c>
      <c r="AU170" s="145" t="s">
        <v>89</v>
      </c>
      <c r="AY170" s="19" t="s">
        <v>169</v>
      </c>
      <c r="BE170" s="146">
        <f t="shared" si="14"/>
        <v>0</v>
      </c>
      <c r="BF170" s="146">
        <f t="shared" si="15"/>
        <v>0</v>
      </c>
      <c r="BG170" s="146">
        <f t="shared" si="16"/>
        <v>0</v>
      </c>
      <c r="BH170" s="146">
        <f t="shared" si="17"/>
        <v>0</v>
      </c>
      <c r="BI170" s="146">
        <f t="shared" si="18"/>
        <v>0</v>
      </c>
      <c r="BJ170" s="19" t="s">
        <v>83</v>
      </c>
      <c r="BK170" s="146">
        <f t="shared" si="19"/>
        <v>0</v>
      </c>
      <c r="BL170" s="19" t="s">
        <v>270</v>
      </c>
      <c r="BM170" s="145" t="s">
        <v>3862</v>
      </c>
    </row>
    <row r="171" spans="2:65" s="1" customFormat="1" ht="24.25" customHeight="1">
      <c r="B171" s="35"/>
      <c r="C171" s="172" t="s">
        <v>553</v>
      </c>
      <c r="D171" s="172" t="s">
        <v>288</v>
      </c>
      <c r="E171" s="173" t="s">
        <v>3863</v>
      </c>
      <c r="F171" s="174" t="s">
        <v>3864</v>
      </c>
      <c r="G171" s="175" t="s">
        <v>620</v>
      </c>
      <c r="H171" s="176">
        <v>205</v>
      </c>
      <c r="I171" s="177"/>
      <c r="J171" s="178">
        <f t="shared" ref="J171:J202" si="20">ROUND(I171*H171,2)</f>
        <v>0</v>
      </c>
      <c r="K171" s="174" t="s">
        <v>34</v>
      </c>
      <c r="L171" s="179"/>
      <c r="M171" s="180" t="s">
        <v>34</v>
      </c>
      <c r="N171" s="181" t="s">
        <v>49</v>
      </c>
      <c r="P171" s="143">
        <f t="shared" ref="P171:P202" si="21">O171*H171</f>
        <v>0</v>
      </c>
      <c r="Q171" s="143">
        <v>0</v>
      </c>
      <c r="R171" s="143">
        <f t="shared" ref="R171:R202" si="22">Q171*H171</f>
        <v>0</v>
      </c>
      <c r="S171" s="143">
        <v>0</v>
      </c>
      <c r="T171" s="144">
        <f t="shared" ref="T171:T202" si="23">S171*H171</f>
        <v>0</v>
      </c>
      <c r="AR171" s="145" t="s">
        <v>381</v>
      </c>
      <c r="AT171" s="145" t="s">
        <v>288</v>
      </c>
      <c r="AU171" s="145" t="s">
        <v>89</v>
      </c>
      <c r="AY171" s="19" t="s">
        <v>169</v>
      </c>
      <c r="BE171" s="146">
        <f t="shared" ref="BE171:BE192" si="24">IF(N171="základní",J171,0)</f>
        <v>0</v>
      </c>
      <c r="BF171" s="146">
        <f t="shared" ref="BF171:BF192" si="25">IF(N171="snížená",J171,0)</f>
        <v>0</v>
      </c>
      <c r="BG171" s="146">
        <f t="shared" ref="BG171:BG192" si="26">IF(N171="zákl. přenesená",J171,0)</f>
        <v>0</v>
      </c>
      <c r="BH171" s="146">
        <f t="shared" ref="BH171:BH192" si="27">IF(N171="sníž. přenesená",J171,0)</f>
        <v>0</v>
      </c>
      <c r="BI171" s="146">
        <f t="shared" ref="BI171:BI192" si="28">IF(N171="nulová",J171,0)</f>
        <v>0</v>
      </c>
      <c r="BJ171" s="19" t="s">
        <v>83</v>
      </c>
      <c r="BK171" s="146">
        <f t="shared" ref="BK171:BK192" si="29">ROUND(I171*H171,2)</f>
        <v>0</v>
      </c>
      <c r="BL171" s="19" t="s">
        <v>270</v>
      </c>
      <c r="BM171" s="145" t="s">
        <v>3865</v>
      </c>
    </row>
    <row r="172" spans="2:65" s="1" customFormat="1" ht="16.5" customHeight="1">
      <c r="B172" s="35"/>
      <c r="C172" s="172" t="s">
        <v>559</v>
      </c>
      <c r="D172" s="172" t="s">
        <v>288</v>
      </c>
      <c r="E172" s="173" t="s">
        <v>3866</v>
      </c>
      <c r="F172" s="174" t="s">
        <v>3867</v>
      </c>
      <c r="G172" s="175" t="s">
        <v>620</v>
      </c>
      <c r="H172" s="176">
        <v>17</v>
      </c>
      <c r="I172" s="177"/>
      <c r="J172" s="178">
        <f t="shared" si="20"/>
        <v>0</v>
      </c>
      <c r="K172" s="174" t="s">
        <v>34</v>
      </c>
      <c r="L172" s="179"/>
      <c r="M172" s="180" t="s">
        <v>34</v>
      </c>
      <c r="N172" s="181" t="s">
        <v>49</v>
      </c>
      <c r="P172" s="143">
        <f t="shared" si="21"/>
        <v>0</v>
      </c>
      <c r="Q172" s="143">
        <v>0</v>
      </c>
      <c r="R172" s="143">
        <f t="shared" si="22"/>
        <v>0</v>
      </c>
      <c r="S172" s="143">
        <v>0</v>
      </c>
      <c r="T172" s="144">
        <f t="shared" si="23"/>
        <v>0</v>
      </c>
      <c r="AR172" s="145" t="s">
        <v>381</v>
      </c>
      <c r="AT172" s="145" t="s">
        <v>288</v>
      </c>
      <c r="AU172" s="145" t="s">
        <v>89</v>
      </c>
      <c r="AY172" s="19" t="s">
        <v>169</v>
      </c>
      <c r="BE172" s="146">
        <f t="shared" si="24"/>
        <v>0</v>
      </c>
      <c r="BF172" s="146">
        <f t="shared" si="25"/>
        <v>0</v>
      </c>
      <c r="BG172" s="146">
        <f t="shared" si="26"/>
        <v>0</v>
      </c>
      <c r="BH172" s="146">
        <f t="shared" si="27"/>
        <v>0</v>
      </c>
      <c r="BI172" s="146">
        <f t="shared" si="28"/>
        <v>0</v>
      </c>
      <c r="BJ172" s="19" t="s">
        <v>83</v>
      </c>
      <c r="BK172" s="146">
        <f t="shared" si="29"/>
        <v>0</v>
      </c>
      <c r="BL172" s="19" t="s">
        <v>270</v>
      </c>
      <c r="BM172" s="145" t="s">
        <v>3868</v>
      </c>
    </row>
    <row r="173" spans="2:65" s="1" customFormat="1" ht="16.5" customHeight="1">
      <c r="B173" s="35"/>
      <c r="C173" s="172" t="s">
        <v>568</v>
      </c>
      <c r="D173" s="172" t="s">
        <v>288</v>
      </c>
      <c r="E173" s="173" t="s">
        <v>3869</v>
      </c>
      <c r="F173" s="174" t="s">
        <v>3870</v>
      </c>
      <c r="G173" s="175" t="s">
        <v>620</v>
      </c>
      <c r="H173" s="176">
        <v>1</v>
      </c>
      <c r="I173" s="177"/>
      <c r="J173" s="178">
        <f t="shared" si="20"/>
        <v>0</v>
      </c>
      <c r="K173" s="174" t="s">
        <v>34</v>
      </c>
      <c r="L173" s="179"/>
      <c r="M173" s="180" t="s">
        <v>34</v>
      </c>
      <c r="N173" s="181" t="s">
        <v>49</v>
      </c>
      <c r="P173" s="143">
        <f t="shared" si="21"/>
        <v>0</v>
      </c>
      <c r="Q173" s="143">
        <v>0</v>
      </c>
      <c r="R173" s="143">
        <f t="shared" si="22"/>
        <v>0</v>
      </c>
      <c r="S173" s="143">
        <v>0</v>
      </c>
      <c r="T173" s="144">
        <f t="shared" si="23"/>
        <v>0</v>
      </c>
      <c r="AR173" s="145" t="s">
        <v>381</v>
      </c>
      <c r="AT173" s="145" t="s">
        <v>288</v>
      </c>
      <c r="AU173" s="145" t="s">
        <v>89</v>
      </c>
      <c r="AY173" s="19" t="s">
        <v>169</v>
      </c>
      <c r="BE173" s="146">
        <f t="shared" si="24"/>
        <v>0</v>
      </c>
      <c r="BF173" s="146">
        <f t="shared" si="25"/>
        <v>0</v>
      </c>
      <c r="BG173" s="146">
        <f t="shared" si="26"/>
        <v>0</v>
      </c>
      <c r="BH173" s="146">
        <f t="shared" si="27"/>
        <v>0</v>
      </c>
      <c r="BI173" s="146">
        <f t="shared" si="28"/>
        <v>0</v>
      </c>
      <c r="BJ173" s="19" t="s">
        <v>83</v>
      </c>
      <c r="BK173" s="146">
        <f t="shared" si="29"/>
        <v>0</v>
      </c>
      <c r="BL173" s="19" t="s">
        <v>270</v>
      </c>
      <c r="BM173" s="145" t="s">
        <v>3871</v>
      </c>
    </row>
    <row r="174" spans="2:65" s="1" customFormat="1" ht="16.5" customHeight="1">
      <c r="B174" s="35"/>
      <c r="C174" s="172" t="s">
        <v>570</v>
      </c>
      <c r="D174" s="172" t="s">
        <v>288</v>
      </c>
      <c r="E174" s="173" t="s">
        <v>3872</v>
      </c>
      <c r="F174" s="174" t="s">
        <v>3873</v>
      </c>
      <c r="G174" s="175" t="s">
        <v>620</v>
      </c>
      <c r="H174" s="176">
        <v>8</v>
      </c>
      <c r="I174" s="177"/>
      <c r="J174" s="178">
        <f t="shared" si="20"/>
        <v>0</v>
      </c>
      <c r="K174" s="174" t="s">
        <v>34</v>
      </c>
      <c r="L174" s="179"/>
      <c r="M174" s="180" t="s">
        <v>34</v>
      </c>
      <c r="N174" s="181" t="s">
        <v>49</v>
      </c>
      <c r="P174" s="143">
        <f t="shared" si="21"/>
        <v>0</v>
      </c>
      <c r="Q174" s="143">
        <v>0</v>
      </c>
      <c r="R174" s="143">
        <f t="shared" si="22"/>
        <v>0</v>
      </c>
      <c r="S174" s="143">
        <v>0</v>
      </c>
      <c r="T174" s="144">
        <f t="shared" si="23"/>
        <v>0</v>
      </c>
      <c r="AR174" s="145" t="s">
        <v>381</v>
      </c>
      <c r="AT174" s="145" t="s">
        <v>288</v>
      </c>
      <c r="AU174" s="145" t="s">
        <v>89</v>
      </c>
      <c r="AY174" s="19" t="s">
        <v>169</v>
      </c>
      <c r="BE174" s="146">
        <f t="shared" si="24"/>
        <v>0</v>
      </c>
      <c r="BF174" s="146">
        <f t="shared" si="25"/>
        <v>0</v>
      </c>
      <c r="BG174" s="146">
        <f t="shared" si="26"/>
        <v>0</v>
      </c>
      <c r="BH174" s="146">
        <f t="shared" si="27"/>
        <v>0</v>
      </c>
      <c r="BI174" s="146">
        <f t="shared" si="28"/>
        <v>0</v>
      </c>
      <c r="BJ174" s="19" t="s">
        <v>83</v>
      </c>
      <c r="BK174" s="146">
        <f t="shared" si="29"/>
        <v>0</v>
      </c>
      <c r="BL174" s="19" t="s">
        <v>270</v>
      </c>
      <c r="BM174" s="145" t="s">
        <v>3874</v>
      </c>
    </row>
    <row r="175" spans="2:65" s="1" customFormat="1" ht="16.5" customHeight="1">
      <c r="B175" s="35"/>
      <c r="C175" s="172" t="s">
        <v>578</v>
      </c>
      <c r="D175" s="172" t="s">
        <v>288</v>
      </c>
      <c r="E175" s="173" t="s">
        <v>3875</v>
      </c>
      <c r="F175" s="174" t="s">
        <v>3876</v>
      </c>
      <c r="G175" s="175" t="s">
        <v>620</v>
      </c>
      <c r="H175" s="176">
        <v>27</v>
      </c>
      <c r="I175" s="177"/>
      <c r="J175" s="178">
        <f t="shared" si="20"/>
        <v>0</v>
      </c>
      <c r="K175" s="174" t="s">
        <v>34</v>
      </c>
      <c r="L175" s="179"/>
      <c r="M175" s="180" t="s">
        <v>34</v>
      </c>
      <c r="N175" s="181" t="s">
        <v>49</v>
      </c>
      <c r="P175" s="143">
        <f t="shared" si="21"/>
        <v>0</v>
      </c>
      <c r="Q175" s="143">
        <v>0</v>
      </c>
      <c r="R175" s="143">
        <f t="shared" si="22"/>
        <v>0</v>
      </c>
      <c r="S175" s="143">
        <v>0</v>
      </c>
      <c r="T175" s="144">
        <f t="shared" si="23"/>
        <v>0</v>
      </c>
      <c r="AR175" s="145" t="s">
        <v>381</v>
      </c>
      <c r="AT175" s="145" t="s">
        <v>288</v>
      </c>
      <c r="AU175" s="145" t="s">
        <v>89</v>
      </c>
      <c r="AY175" s="19" t="s">
        <v>169</v>
      </c>
      <c r="BE175" s="146">
        <f t="shared" si="24"/>
        <v>0</v>
      </c>
      <c r="BF175" s="146">
        <f t="shared" si="25"/>
        <v>0</v>
      </c>
      <c r="BG175" s="146">
        <f t="shared" si="26"/>
        <v>0</v>
      </c>
      <c r="BH175" s="146">
        <f t="shared" si="27"/>
        <v>0</v>
      </c>
      <c r="BI175" s="146">
        <f t="shared" si="28"/>
        <v>0</v>
      </c>
      <c r="BJ175" s="19" t="s">
        <v>83</v>
      </c>
      <c r="BK175" s="146">
        <f t="shared" si="29"/>
        <v>0</v>
      </c>
      <c r="BL175" s="19" t="s">
        <v>270</v>
      </c>
      <c r="BM175" s="145" t="s">
        <v>3877</v>
      </c>
    </row>
    <row r="176" spans="2:65" s="1" customFormat="1" ht="16.5" customHeight="1">
      <c r="B176" s="35"/>
      <c r="C176" s="172" t="s">
        <v>585</v>
      </c>
      <c r="D176" s="172" t="s">
        <v>288</v>
      </c>
      <c r="E176" s="173" t="s">
        <v>3878</v>
      </c>
      <c r="F176" s="174" t="s">
        <v>3879</v>
      </c>
      <c r="G176" s="175" t="s">
        <v>620</v>
      </c>
      <c r="H176" s="176">
        <v>1</v>
      </c>
      <c r="I176" s="177"/>
      <c r="J176" s="178">
        <f t="shared" si="20"/>
        <v>0</v>
      </c>
      <c r="K176" s="174" t="s">
        <v>34</v>
      </c>
      <c r="L176" s="179"/>
      <c r="M176" s="180" t="s">
        <v>34</v>
      </c>
      <c r="N176" s="181" t="s">
        <v>49</v>
      </c>
      <c r="P176" s="143">
        <f t="shared" si="21"/>
        <v>0</v>
      </c>
      <c r="Q176" s="143">
        <v>0</v>
      </c>
      <c r="R176" s="143">
        <f t="shared" si="22"/>
        <v>0</v>
      </c>
      <c r="S176" s="143">
        <v>0</v>
      </c>
      <c r="T176" s="144">
        <f t="shared" si="23"/>
        <v>0</v>
      </c>
      <c r="AR176" s="145" t="s">
        <v>381</v>
      </c>
      <c r="AT176" s="145" t="s">
        <v>288</v>
      </c>
      <c r="AU176" s="145" t="s">
        <v>89</v>
      </c>
      <c r="AY176" s="19" t="s">
        <v>169</v>
      </c>
      <c r="BE176" s="146">
        <f t="shared" si="24"/>
        <v>0</v>
      </c>
      <c r="BF176" s="146">
        <f t="shared" si="25"/>
        <v>0</v>
      </c>
      <c r="BG176" s="146">
        <f t="shared" si="26"/>
        <v>0</v>
      </c>
      <c r="BH176" s="146">
        <f t="shared" si="27"/>
        <v>0</v>
      </c>
      <c r="BI176" s="146">
        <f t="shared" si="28"/>
        <v>0</v>
      </c>
      <c r="BJ176" s="19" t="s">
        <v>83</v>
      </c>
      <c r="BK176" s="146">
        <f t="shared" si="29"/>
        <v>0</v>
      </c>
      <c r="BL176" s="19" t="s">
        <v>270</v>
      </c>
      <c r="BM176" s="145" t="s">
        <v>3880</v>
      </c>
    </row>
    <row r="177" spans="2:65" s="1" customFormat="1" ht="16.5" customHeight="1">
      <c r="B177" s="35"/>
      <c r="C177" s="172" t="s">
        <v>590</v>
      </c>
      <c r="D177" s="172" t="s">
        <v>288</v>
      </c>
      <c r="E177" s="173" t="s">
        <v>3881</v>
      </c>
      <c r="F177" s="174" t="s">
        <v>3882</v>
      </c>
      <c r="G177" s="175" t="s">
        <v>620</v>
      </c>
      <c r="H177" s="176">
        <v>11</v>
      </c>
      <c r="I177" s="177"/>
      <c r="J177" s="178">
        <f t="shared" si="20"/>
        <v>0</v>
      </c>
      <c r="K177" s="174" t="s">
        <v>34</v>
      </c>
      <c r="L177" s="179"/>
      <c r="M177" s="180" t="s">
        <v>34</v>
      </c>
      <c r="N177" s="181" t="s">
        <v>49</v>
      </c>
      <c r="P177" s="143">
        <f t="shared" si="21"/>
        <v>0</v>
      </c>
      <c r="Q177" s="143">
        <v>0</v>
      </c>
      <c r="R177" s="143">
        <f t="shared" si="22"/>
        <v>0</v>
      </c>
      <c r="S177" s="143">
        <v>0</v>
      </c>
      <c r="T177" s="144">
        <f t="shared" si="23"/>
        <v>0</v>
      </c>
      <c r="AR177" s="145" t="s">
        <v>381</v>
      </c>
      <c r="AT177" s="145" t="s">
        <v>288</v>
      </c>
      <c r="AU177" s="145" t="s">
        <v>89</v>
      </c>
      <c r="AY177" s="19" t="s">
        <v>169</v>
      </c>
      <c r="BE177" s="146">
        <f t="shared" si="24"/>
        <v>0</v>
      </c>
      <c r="BF177" s="146">
        <f t="shared" si="25"/>
        <v>0</v>
      </c>
      <c r="BG177" s="146">
        <f t="shared" si="26"/>
        <v>0</v>
      </c>
      <c r="BH177" s="146">
        <f t="shared" si="27"/>
        <v>0</v>
      </c>
      <c r="BI177" s="146">
        <f t="shared" si="28"/>
        <v>0</v>
      </c>
      <c r="BJ177" s="19" t="s">
        <v>83</v>
      </c>
      <c r="BK177" s="146">
        <f t="shared" si="29"/>
        <v>0</v>
      </c>
      <c r="BL177" s="19" t="s">
        <v>270</v>
      </c>
      <c r="BM177" s="145" t="s">
        <v>3883</v>
      </c>
    </row>
    <row r="178" spans="2:65" s="1" customFormat="1" ht="16.5" customHeight="1">
      <c r="B178" s="35"/>
      <c r="C178" s="172" t="s">
        <v>603</v>
      </c>
      <c r="D178" s="172" t="s">
        <v>288</v>
      </c>
      <c r="E178" s="173" t="s">
        <v>3884</v>
      </c>
      <c r="F178" s="174" t="s">
        <v>3885</v>
      </c>
      <c r="G178" s="175" t="s">
        <v>620</v>
      </c>
      <c r="H178" s="176">
        <v>97</v>
      </c>
      <c r="I178" s="177"/>
      <c r="J178" s="178">
        <f t="shared" si="20"/>
        <v>0</v>
      </c>
      <c r="K178" s="174" t="s">
        <v>34</v>
      </c>
      <c r="L178" s="179"/>
      <c r="M178" s="180" t="s">
        <v>34</v>
      </c>
      <c r="N178" s="181" t="s">
        <v>49</v>
      </c>
      <c r="P178" s="143">
        <f t="shared" si="21"/>
        <v>0</v>
      </c>
      <c r="Q178" s="143">
        <v>0</v>
      </c>
      <c r="R178" s="143">
        <f t="shared" si="22"/>
        <v>0</v>
      </c>
      <c r="S178" s="143">
        <v>0</v>
      </c>
      <c r="T178" s="144">
        <f t="shared" si="23"/>
        <v>0</v>
      </c>
      <c r="AR178" s="145" t="s">
        <v>381</v>
      </c>
      <c r="AT178" s="145" t="s">
        <v>288</v>
      </c>
      <c r="AU178" s="145" t="s">
        <v>89</v>
      </c>
      <c r="AY178" s="19" t="s">
        <v>169</v>
      </c>
      <c r="BE178" s="146">
        <f t="shared" si="24"/>
        <v>0</v>
      </c>
      <c r="BF178" s="146">
        <f t="shared" si="25"/>
        <v>0</v>
      </c>
      <c r="BG178" s="146">
        <f t="shared" si="26"/>
        <v>0</v>
      </c>
      <c r="BH178" s="146">
        <f t="shared" si="27"/>
        <v>0</v>
      </c>
      <c r="BI178" s="146">
        <f t="shared" si="28"/>
        <v>0</v>
      </c>
      <c r="BJ178" s="19" t="s">
        <v>83</v>
      </c>
      <c r="BK178" s="146">
        <f t="shared" si="29"/>
        <v>0</v>
      </c>
      <c r="BL178" s="19" t="s">
        <v>270</v>
      </c>
      <c r="BM178" s="145" t="s">
        <v>3886</v>
      </c>
    </row>
    <row r="179" spans="2:65" s="1" customFormat="1" ht="16.5" customHeight="1">
      <c r="B179" s="35"/>
      <c r="C179" s="172" t="s">
        <v>609</v>
      </c>
      <c r="D179" s="172" t="s">
        <v>288</v>
      </c>
      <c r="E179" s="173" t="s">
        <v>3887</v>
      </c>
      <c r="F179" s="174" t="s">
        <v>3888</v>
      </c>
      <c r="G179" s="175" t="s">
        <v>620</v>
      </c>
      <c r="H179" s="176">
        <v>8</v>
      </c>
      <c r="I179" s="177"/>
      <c r="J179" s="178">
        <f t="shared" si="20"/>
        <v>0</v>
      </c>
      <c r="K179" s="174" t="s">
        <v>34</v>
      </c>
      <c r="L179" s="179"/>
      <c r="M179" s="180" t="s">
        <v>34</v>
      </c>
      <c r="N179" s="181" t="s">
        <v>49</v>
      </c>
      <c r="P179" s="143">
        <f t="shared" si="21"/>
        <v>0</v>
      </c>
      <c r="Q179" s="143">
        <v>0</v>
      </c>
      <c r="R179" s="143">
        <f t="shared" si="22"/>
        <v>0</v>
      </c>
      <c r="S179" s="143">
        <v>0</v>
      </c>
      <c r="T179" s="144">
        <f t="shared" si="23"/>
        <v>0</v>
      </c>
      <c r="AR179" s="145" t="s">
        <v>381</v>
      </c>
      <c r="AT179" s="145" t="s">
        <v>288</v>
      </c>
      <c r="AU179" s="145" t="s">
        <v>89</v>
      </c>
      <c r="AY179" s="19" t="s">
        <v>169</v>
      </c>
      <c r="BE179" s="146">
        <f t="shared" si="24"/>
        <v>0</v>
      </c>
      <c r="BF179" s="146">
        <f t="shared" si="25"/>
        <v>0</v>
      </c>
      <c r="BG179" s="146">
        <f t="shared" si="26"/>
        <v>0</v>
      </c>
      <c r="BH179" s="146">
        <f t="shared" si="27"/>
        <v>0</v>
      </c>
      <c r="BI179" s="146">
        <f t="shared" si="28"/>
        <v>0</v>
      </c>
      <c r="BJ179" s="19" t="s">
        <v>83</v>
      </c>
      <c r="BK179" s="146">
        <f t="shared" si="29"/>
        <v>0</v>
      </c>
      <c r="BL179" s="19" t="s">
        <v>270</v>
      </c>
      <c r="BM179" s="145" t="s">
        <v>3889</v>
      </c>
    </row>
    <row r="180" spans="2:65" s="1" customFormat="1" ht="16.5" customHeight="1">
      <c r="B180" s="35"/>
      <c r="C180" s="172" t="s">
        <v>617</v>
      </c>
      <c r="D180" s="172" t="s">
        <v>288</v>
      </c>
      <c r="E180" s="173" t="s">
        <v>3890</v>
      </c>
      <c r="F180" s="174" t="s">
        <v>3891</v>
      </c>
      <c r="G180" s="175" t="s">
        <v>620</v>
      </c>
      <c r="H180" s="176">
        <v>24</v>
      </c>
      <c r="I180" s="177"/>
      <c r="J180" s="178">
        <f t="shared" si="20"/>
        <v>0</v>
      </c>
      <c r="K180" s="174" t="s">
        <v>34</v>
      </c>
      <c r="L180" s="179"/>
      <c r="M180" s="180" t="s">
        <v>34</v>
      </c>
      <c r="N180" s="181" t="s">
        <v>49</v>
      </c>
      <c r="P180" s="143">
        <f t="shared" si="21"/>
        <v>0</v>
      </c>
      <c r="Q180" s="143">
        <v>0</v>
      </c>
      <c r="R180" s="143">
        <f t="shared" si="22"/>
        <v>0</v>
      </c>
      <c r="S180" s="143">
        <v>0</v>
      </c>
      <c r="T180" s="144">
        <f t="shared" si="23"/>
        <v>0</v>
      </c>
      <c r="AR180" s="145" t="s">
        <v>381</v>
      </c>
      <c r="AT180" s="145" t="s">
        <v>288</v>
      </c>
      <c r="AU180" s="145" t="s">
        <v>89</v>
      </c>
      <c r="AY180" s="19" t="s">
        <v>169</v>
      </c>
      <c r="BE180" s="146">
        <f t="shared" si="24"/>
        <v>0</v>
      </c>
      <c r="BF180" s="146">
        <f t="shared" si="25"/>
        <v>0</v>
      </c>
      <c r="BG180" s="146">
        <f t="shared" si="26"/>
        <v>0</v>
      </c>
      <c r="BH180" s="146">
        <f t="shared" si="27"/>
        <v>0</v>
      </c>
      <c r="BI180" s="146">
        <f t="shared" si="28"/>
        <v>0</v>
      </c>
      <c r="BJ180" s="19" t="s">
        <v>83</v>
      </c>
      <c r="BK180" s="146">
        <f t="shared" si="29"/>
        <v>0</v>
      </c>
      <c r="BL180" s="19" t="s">
        <v>270</v>
      </c>
      <c r="BM180" s="145" t="s">
        <v>3892</v>
      </c>
    </row>
    <row r="181" spans="2:65" s="1" customFormat="1" ht="16.5" customHeight="1">
      <c r="B181" s="35"/>
      <c r="C181" s="172" t="s">
        <v>627</v>
      </c>
      <c r="D181" s="172" t="s">
        <v>288</v>
      </c>
      <c r="E181" s="173" t="s">
        <v>3893</v>
      </c>
      <c r="F181" s="174" t="s">
        <v>3894</v>
      </c>
      <c r="G181" s="175" t="s">
        <v>620</v>
      </c>
      <c r="H181" s="176">
        <v>9</v>
      </c>
      <c r="I181" s="177"/>
      <c r="J181" s="178">
        <f t="shared" si="20"/>
        <v>0</v>
      </c>
      <c r="K181" s="174" t="s">
        <v>34</v>
      </c>
      <c r="L181" s="179"/>
      <c r="M181" s="180" t="s">
        <v>34</v>
      </c>
      <c r="N181" s="181" t="s">
        <v>49</v>
      </c>
      <c r="P181" s="143">
        <f t="shared" si="21"/>
        <v>0</v>
      </c>
      <c r="Q181" s="143">
        <v>0</v>
      </c>
      <c r="R181" s="143">
        <f t="shared" si="22"/>
        <v>0</v>
      </c>
      <c r="S181" s="143">
        <v>0</v>
      </c>
      <c r="T181" s="144">
        <f t="shared" si="23"/>
        <v>0</v>
      </c>
      <c r="AR181" s="145" t="s">
        <v>381</v>
      </c>
      <c r="AT181" s="145" t="s">
        <v>288</v>
      </c>
      <c r="AU181" s="145" t="s">
        <v>89</v>
      </c>
      <c r="AY181" s="19" t="s">
        <v>169</v>
      </c>
      <c r="BE181" s="146">
        <f t="shared" si="24"/>
        <v>0</v>
      </c>
      <c r="BF181" s="146">
        <f t="shared" si="25"/>
        <v>0</v>
      </c>
      <c r="BG181" s="146">
        <f t="shared" si="26"/>
        <v>0</v>
      </c>
      <c r="BH181" s="146">
        <f t="shared" si="27"/>
        <v>0</v>
      </c>
      <c r="BI181" s="146">
        <f t="shared" si="28"/>
        <v>0</v>
      </c>
      <c r="BJ181" s="19" t="s">
        <v>83</v>
      </c>
      <c r="BK181" s="146">
        <f t="shared" si="29"/>
        <v>0</v>
      </c>
      <c r="BL181" s="19" t="s">
        <v>270</v>
      </c>
      <c r="BM181" s="145" t="s">
        <v>3895</v>
      </c>
    </row>
    <row r="182" spans="2:65" s="1" customFormat="1" ht="16.5" customHeight="1">
      <c r="B182" s="35"/>
      <c r="C182" s="172" t="s">
        <v>634</v>
      </c>
      <c r="D182" s="172" t="s">
        <v>288</v>
      </c>
      <c r="E182" s="173" t="s">
        <v>3896</v>
      </c>
      <c r="F182" s="174" t="s">
        <v>3897</v>
      </c>
      <c r="G182" s="175" t="s">
        <v>620</v>
      </c>
      <c r="H182" s="176">
        <v>2</v>
      </c>
      <c r="I182" s="177"/>
      <c r="J182" s="178">
        <f t="shared" si="20"/>
        <v>0</v>
      </c>
      <c r="K182" s="174" t="s">
        <v>34</v>
      </c>
      <c r="L182" s="179"/>
      <c r="M182" s="180" t="s">
        <v>34</v>
      </c>
      <c r="N182" s="181" t="s">
        <v>49</v>
      </c>
      <c r="P182" s="143">
        <f t="shared" si="21"/>
        <v>0</v>
      </c>
      <c r="Q182" s="143">
        <v>0</v>
      </c>
      <c r="R182" s="143">
        <f t="shared" si="22"/>
        <v>0</v>
      </c>
      <c r="S182" s="143">
        <v>0</v>
      </c>
      <c r="T182" s="144">
        <f t="shared" si="23"/>
        <v>0</v>
      </c>
      <c r="AR182" s="145" t="s">
        <v>381</v>
      </c>
      <c r="AT182" s="145" t="s">
        <v>288</v>
      </c>
      <c r="AU182" s="145" t="s">
        <v>89</v>
      </c>
      <c r="AY182" s="19" t="s">
        <v>169</v>
      </c>
      <c r="BE182" s="146">
        <f t="shared" si="24"/>
        <v>0</v>
      </c>
      <c r="BF182" s="146">
        <f t="shared" si="25"/>
        <v>0</v>
      </c>
      <c r="BG182" s="146">
        <f t="shared" si="26"/>
        <v>0</v>
      </c>
      <c r="BH182" s="146">
        <f t="shared" si="27"/>
        <v>0</v>
      </c>
      <c r="BI182" s="146">
        <f t="shared" si="28"/>
        <v>0</v>
      </c>
      <c r="BJ182" s="19" t="s">
        <v>83</v>
      </c>
      <c r="BK182" s="146">
        <f t="shared" si="29"/>
        <v>0</v>
      </c>
      <c r="BL182" s="19" t="s">
        <v>270</v>
      </c>
      <c r="BM182" s="145" t="s">
        <v>3898</v>
      </c>
    </row>
    <row r="183" spans="2:65" s="1" customFormat="1" ht="16.5" customHeight="1">
      <c r="B183" s="35"/>
      <c r="C183" s="134" t="s">
        <v>639</v>
      </c>
      <c r="D183" s="134" t="s">
        <v>172</v>
      </c>
      <c r="E183" s="135" t="s">
        <v>3899</v>
      </c>
      <c r="F183" s="136" t="s">
        <v>3900</v>
      </c>
      <c r="G183" s="137" t="s">
        <v>620</v>
      </c>
      <c r="H183" s="138">
        <v>4</v>
      </c>
      <c r="I183" s="139"/>
      <c r="J183" s="140">
        <f t="shared" si="20"/>
        <v>0</v>
      </c>
      <c r="K183" s="136" t="s">
        <v>34</v>
      </c>
      <c r="L183" s="35"/>
      <c r="M183" s="141" t="s">
        <v>34</v>
      </c>
      <c r="N183" s="142" t="s">
        <v>49</v>
      </c>
      <c r="P183" s="143">
        <f t="shared" si="21"/>
        <v>0</v>
      </c>
      <c r="Q183" s="143">
        <v>0</v>
      </c>
      <c r="R183" s="143">
        <f t="shared" si="22"/>
        <v>0</v>
      </c>
      <c r="S183" s="143">
        <v>0</v>
      </c>
      <c r="T183" s="144">
        <f t="shared" si="23"/>
        <v>0</v>
      </c>
      <c r="AR183" s="145" t="s">
        <v>270</v>
      </c>
      <c r="AT183" s="145" t="s">
        <v>172</v>
      </c>
      <c r="AU183" s="145" t="s">
        <v>89</v>
      </c>
      <c r="AY183" s="19" t="s">
        <v>169</v>
      </c>
      <c r="BE183" s="146">
        <f t="shared" si="24"/>
        <v>0</v>
      </c>
      <c r="BF183" s="146">
        <f t="shared" si="25"/>
        <v>0</v>
      </c>
      <c r="BG183" s="146">
        <f t="shared" si="26"/>
        <v>0</v>
      </c>
      <c r="BH183" s="146">
        <f t="shared" si="27"/>
        <v>0</v>
      </c>
      <c r="BI183" s="146">
        <f t="shared" si="28"/>
        <v>0</v>
      </c>
      <c r="BJ183" s="19" t="s">
        <v>83</v>
      </c>
      <c r="BK183" s="146">
        <f t="shared" si="29"/>
        <v>0</v>
      </c>
      <c r="BL183" s="19" t="s">
        <v>270</v>
      </c>
      <c r="BM183" s="145" t="s">
        <v>3901</v>
      </c>
    </row>
    <row r="184" spans="2:65" s="1" customFormat="1" ht="16.5" customHeight="1">
      <c r="B184" s="35"/>
      <c r="C184" s="172" t="s">
        <v>645</v>
      </c>
      <c r="D184" s="172" t="s">
        <v>288</v>
      </c>
      <c r="E184" s="173" t="s">
        <v>3902</v>
      </c>
      <c r="F184" s="174" t="s">
        <v>3903</v>
      </c>
      <c r="G184" s="175" t="s">
        <v>620</v>
      </c>
      <c r="H184" s="176">
        <v>4</v>
      </c>
      <c r="I184" s="177"/>
      <c r="J184" s="178">
        <f t="shared" si="20"/>
        <v>0</v>
      </c>
      <c r="K184" s="174" t="s">
        <v>34</v>
      </c>
      <c r="L184" s="179"/>
      <c r="M184" s="180" t="s">
        <v>34</v>
      </c>
      <c r="N184" s="181" t="s">
        <v>49</v>
      </c>
      <c r="P184" s="143">
        <f t="shared" si="21"/>
        <v>0</v>
      </c>
      <c r="Q184" s="143">
        <v>0</v>
      </c>
      <c r="R184" s="143">
        <f t="shared" si="22"/>
        <v>0</v>
      </c>
      <c r="S184" s="143">
        <v>0</v>
      </c>
      <c r="T184" s="144">
        <f t="shared" si="23"/>
        <v>0</v>
      </c>
      <c r="AR184" s="145" t="s">
        <v>381</v>
      </c>
      <c r="AT184" s="145" t="s">
        <v>288</v>
      </c>
      <c r="AU184" s="145" t="s">
        <v>89</v>
      </c>
      <c r="AY184" s="19" t="s">
        <v>169</v>
      </c>
      <c r="BE184" s="146">
        <f t="shared" si="24"/>
        <v>0</v>
      </c>
      <c r="BF184" s="146">
        <f t="shared" si="25"/>
        <v>0</v>
      </c>
      <c r="BG184" s="146">
        <f t="shared" si="26"/>
        <v>0</v>
      </c>
      <c r="BH184" s="146">
        <f t="shared" si="27"/>
        <v>0</v>
      </c>
      <c r="BI184" s="146">
        <f t="shared" si="28"/>
        <v>0</v>
      </c>
      <c r="BJ184" s="19" t="s">
        <v>83</v>
      </c>
      <c r="BK184" s="146">
        <f t="shared" si="29"/>
        <v>0</v>
      </c>
      <c r="BL184" s="19" t="s">
        <v>270</v>
      </c>
      <c r="BM184" s="145" t="s">
        <v>3904</v>
      </c>
    </row>
    <row r="185" spans="2:65" s="1" customFormat="1" ht="16.5" customHeight="1">
      <c r="B185" s="35"/>
      <c r="C185" s="134" t="s">
        <v>653</v>
      </c>
      <c r="D185" s="134" t="s">
        <v>172</v>
      </c>
      <c r="E185" s="135" t="s">
        <v>3905</v>
      </c>
      <c r="F185" s="136" t="s">
        <v>3906</v>
      </c>
      <c r="G185" s="137" t="s">
        <v>620</v>
      </c>
      <c r="H185" s="138">
        <v>7</v>
      </c>
      <c r="I185" s="139"/>
      <c r="J185" s="140">
        <f t="shared" si="20"/>
        <v>0</v>
      </c>
      <c r="K185" s="136" t="s">
        <v>34</v>
      </c>
      <c r="L185" s="35"/>
      <c r="M185" s="141" t="s">
        <v>34</v>
      </c>
      <c r="N185" s="142" t="s">
        <v>49</v>
      </c>
      <c r="P185" s="143">
        <f t="shared" si="21"/>
        <v>0</v>
      </c>
      <c r="Q185" s="143">
        <v>0</v>
      </c>
      <c r="R185" s="143">
        <f t="shared" si="22"/>
        <v>0</v>
      </c>
      <c r="S185" s="143">
        <v>0</v>
      </c>
      <c r="T185" s="144">
        <f t="shared" si="23"/>
        <v>0</v>
      </c>
      <c r="AR185" s="145" t="s">
        <v>270</v>
      </c>
      <c r="AT185" s="145" t="s">
        <v>172</v>
      </c>
      <c r="AU185" s="145" t="s">
        <v>89</v>
      </c>
      <c r="AY185" s="19" t="s">
        <v>169</v>
      </c>
      <c r="BE185" s="146">
        <f t="shared" si="24"/>
        <v>0</v>
      </c>
      <c r="BF185" s="146">
        <f t="shared" si="25"/>
        <v>0</v>
      </c>
      <c r="BG185" s="146">
        <f t="shared" si="26"/>
        <v>0</v>
      </c>
      <c r="BH185" s="146">
        <f t="shared" si="27"/>
        <v>0</v>
      </c>
      <c r="BI185" s="146">
        <f t="shared" si="28"/>
        <v>0</v>
      </c>
      <c r="BJ185" s="19" t="s">
        <v>83</v>
      </c>
      <c r="BK185" s="146">
        <f t="shared" si="29"/>
        <v>0</v>
      </c>
      <c r="BL185" s="19" t="s">
        <v>270</v>
      </c>
      <c r="BM185" s="145" t="s">
        <v>3907</v>
      </c>
    </row>
    <row r="186" spans="2:65" s="1" customFormat="1" ht="16.5" customHeight="1">
      <c r="B186" s="35"/>
      <c r="C186" s="172" t="s">
        <v>658</v>
      </c>
      <c r="D186" s="172" t="s">
        <v>288</v>
      </c>
      <c r="E186" s="173" t="s">
        <v>3908</v>
      </c>
      <c r="F186" s="174" t="s">
        <v>3909</v>
      </c>
      <c r="G186" s="175" t="s">
        <v>620</v>
      </c>
      <c r="H186" s="176">
        <v>7</v>
      </c>
      <c r="I186" s="177"/>
      <c r="J186" s="178">
        <f t="shared" si="20"/>
        <v>0</v>
      </c>
      <c r="K186" s="174" t="s">
        <v>34</v>
      </c>
      <c r="L186" s="179"/>
      <c r="M186" s="180" t="s">
        <v>34</v>
      </c>
      <c r="N186" s="181" t="s">
        <v>49</v>
      </c>
      <c r="P186" s="143">
        <f t="shared" si="21"/>
        <v>0</v>
      </c>
      <c r="Q186" s="143">
        <v>0</v>
      </c>
      <c r="R186" s="143">
        <f t="shared" si="22"/>
        <v>0</v>
      </c>
      <c r="S186" s="143">
        <v>0</v>
      </c>
      <c r="T186" s="144">
        <f t="shared" si="23"/>
        <v>0</v>
      </c>
      <c r="AR186" s="145" t="s">
        <v>381</v>
      </c>
      <c r="AT186" s="145" t="s">
        <v>288</v>
      </c>
      <c r="AU186" s="145" t="s">
        <v>89</v>
      </c>
      <c r="AY186" s="19" t="s">
        <v>169</v>
      </c>
      <c r="BE186" s="146">
        <f t="shared" si="24"/>
        <v>0</v>
      </c>
      <c r="BF186" s="146">
        <f t="shared" si="25"/>
        <v>0</v>
      </c>
      <c r="BG186" s="146">
        <f t="shared" si="26"/>
        <v>0</v>
      </c>
      <c r="BH186" s="146">
        <f t="shared" si="27"/>
        <v>0</v>
      </c>
      <c r="BI186" s="146">
        <f t="shared" si="28"/>
        <v>0</v>
      </c>
      <c r="BJ186" s="19" t="s">
        <v>83</v>
      </c>
      <c r="BK186" s="146">
        <f t="shared" si="29"/>
        <v>0</v>
      </c>
      <c r="BL186" s="19" t="s">
        <v>270</v>
      </c>
      <c r="BM186" s="145" t="s">
        <v>3910</v>
      </c>
    </row>
    <row r="187" spans="2:65" s="1" customFormat="1" ht="24.25" customHeight="1">
      <c r="B187" s="35"/>
      <c r="C187" s="134" t="s">
        <v>663</v>
      </c>
      <c r="D187" s="134" t="s">
        <v>172</v>
      </c>
      <c r="E187" s="135" t="s">
        <v>3911</v>
      </c>
      <c r="F187" s="136" t="s">
        <v>3912</v>
      </c>
      <c r="G187" s="137" t="s">
        <v>422</v>
      </c>
      <c r="H187" s="138">
        <v>17</v>
      </c>
      <c r="I187" s="139"/>
      <c r="J187" s="140">
        <f t="shared" si="20"/>
        <v>0</v>
      </c>
      <c r="K187" s="136" t="s">
        <v>34</v>
      </c>
      <c r="L187" s="35"/>
      <c r="M187" s="141" t="s">
        <v>34</v>
      </c>
      <c r="N187" s="142" t="s">
        <v>49</v>
      </c>
      <c r="P187" s="143">
        <f t="shared" si="21"/>
        <v>0</v>
      </c>
      <c r="Q187" s="143">
        <v>0</v>
      </c>
      <c r="R187" s="143">
        <f t="shared" si="22"/>
        <v>0</v>
      </c>
      <c r="S187" s="143">
        <v>0</v>
      </c>
      <c r="T187" s="144">
        <f t="shared" si="23"/>
        <v>0</v>
      </c>
      <c r="AR187" s="145" t="s">
        <v>270</v>
      </c>
      <c r="AT187" s="145" t="s">
        <v>172</v>
      </c>
      <c r="AU187" s="145" t="s">
        <v>89</v>
      </c>
      <c r="AY187" s="19" t="s">
        <v>169</v>
      </c>
      <c r="BE187" s="146">
        <f t="shared" si="24"/>
        <v>0</v>
      </c>
      <c r="BF187" s="146">
        <f t="shared" si="25"/>
        <v>0</v>
      </c>
      <c r="BG187" s="146">
        <f t="shared" si="26"/>
        <v>0</v>
      </c>
      <c r="BH187" s="146">
        <f t="shared" si="27"/>
        <v>0</v>
      </c>
      <c r="BI187" s="146">
        <f t="shared" si="28"/>
        <v>0</v>
      </c>
      <c r="BJ187" s="19" t="s">
        <v>83</v>
      </c>
      <c r="BK187" s="146">
        <f t="shared" si="29"/>
        <v>0</v>
      </c>
      <c r="BL187" s="19" t="s">
        <v>270</v>
      </c>
      <c r="BM187" s="145" t="s">
        <v>3913</v>
      </c>
    </row>
    <row r="188" spans="2:65" s="1" customFormat="1" ht="16.5" customHeight="1">
      <c r="B188" s="35"/>
      <c r="C188" s="172" t="s">
        <v>668</v>
      </c>
      <c r="D188" s="172" t="s">
        <v>288</v>
      </c>
      <c r="E188" s="173" t="s">
        <v>3914</v>
      </c>
      <c r="F188" s="174" t="s">
        <v>4664</v>
      </c>
      <c r="G188" s="175" t="s">
        <v>422</v>
      </c>
      <c r="H188" s="176">
        <v>17</v>
      </c>
      <c r="I188" s="177"/>
      <c r="J188" s="178">
        <f t="shared" si="20"/>
        <v>0</v>
      </c>
      <c r="K188" s="174" t="s">
        <v>34</v>
      </c>
      <c r="L188" s="179"/>
      <c r="M188" s="180" t="s">
        <v>34</v>
      </c>
      <c r="N188" s="181" t="s">
        <v>49</v>
      </c>
      <c r="P188" s="143">
        <f t="shared" si="21"/>
        <v>0</v>
      </c>
      <c r="Q188" s="143">
        <v>0</v>
      </c>
      <c r="R188" s="143">
        <f t="shared" si="22"/>
        <v>0</v>
      </c>
      <c r="S188" s="143">
        <v>0</v>
      </c>
      <c r="T188" s="144">
        <f t="shared" si="23"/>
        <v>0</v>
      </c>
      <c r="AR188" s="145" t="s">
        <v>381</v>
      </c>
      <c r="AT188" s="145" t="s">
        <v>288</v>
      </c>
      <c r="AU188" s="145" t="s">
        <v>89</v>
      </c>
      <c r="AY188" s="19" t="s">
        <v>169</v>
      </c>
      <c r="BE188" s="146">
        <f t="shared" si="24"/>
        <v>0</v>
      </c>
      <c r="BF188" s="146">
        <f t="shared" si="25"/>
        <v>0</v>
      </c>
      <c r="BG188" s="146">
        <f t="shared" si="26"/>
        <v>0</v>
      </c>
      <c r="BH188" s="146">
        <f t="shared" si="27"/>
        <v>0</v>
      </c>
      <c r="BI188" s="146">
        <f t="shared" si="28"/>
        <v>0</v>
      </c>
      <c r="BJ188" s="19" t="s">
        <v>83</v>
      </c>
      <c r="BK188" s="146">
        <f t="shared" si="29"/>
        <v>0</v>
      </c>
      <c r="BL188" s="19" t="s">
        <v>270</v>
      </c>
      <c r="BM188" s="145" t="s">
        <v>3915</v>
      </c>
    </row>
    <row r="189" spans="2:65" s="1" customFormat="1" ht="16.5" customHeight="1">
      <c r="B189" s="35"/>
      <c r="C189" s="134" t="s">
        <v>673</v>
      </c>
      <c r="D189" s="134" t="s">
        <v>172</v>
      </c>
      <c r="E189" s="135" t="s">
        <v>3916</v>
      </c>
      <c r="F189" s="136" t="s">
        <v>3917</v>
      </c>
      <c r="G189" s="137" t="s">
        <v>422</v>
      </c>
      <c r="H189" s="138">
        <v>17</v>
      </c>
      <c r="I189" s="139"/>
      <c r="J189" s="140">
        <f t="shared" si="20"/>
        <v>0</v>
      </c>
      <c r="K189" s="136" t="s">
        <v>34</v>
      </c>
      <c r="L189" s="35"/>
      <c r="M189" s="141" t="s">
        <v>34</v>
      </c>
      <c r="N189" s="142" t="s">
        <v>49</v>
      </c>
      <c r="P189" s="143">
        <f t="shared" si="21"/>
        <v>0</v>
      </c>
      <c r="Q189" s="143">
        <v>0</v>
      </c>
      <c r="R189" s="143">
        <f t="shared" si="22"/>
        <v>0</v>
      </c>
      <c r="S189" s="143">
        <v>0</v>
      </c>
      <c r="T189" s="144">
        <f t="shared" si="23"/>
        <v>0</v>
      </c>
      <c r="AR189" s="145" t="s">
        <v>270</v>
      </c>
      <c r="AT189" s="145" t="s">
        <v>172</v>
      </c>
      <c r="AU189" s="145" t="s">
        <v>89</v>
      </c>
      <c r="AY189" s="19" t="s">
        <v>169</v>
      </c>
      <c r="BE189" s="146">
        <f t="shared" si="24"/>
        <v>0</v>
      </c>
      <c r="BF189" s="146">
        <f t="shared" si="25"/>
        <v>0</v>
      </c>
      <c r="BG189" s="146">
        <f t="shared" si="26"/>
        <v>0</v>
      </c>
      <c r="BH189" s="146">
        <f t="shared" si="27"/>
        <v>0</v>
      </c>
      <c r="BI189" s="146">
        <f t="shared" si="28"/>
        <v>0</v>
      </c>
      <c r="BJ189" s="19" t="s">
        <v>83</v>
      </c>
      <c r="BK189" s="146">
        <f t="shared" si="29"/>
        <v>0</v>
      </c>
      <c r="BL189" s="19" t="s">
        <v>270</v>
      </c>
      <c r="BM189" s="145" t="s">
        <v>3918</v>
      </c>
    </row>
    <row r="190" spans="2:65" s="1" customFormat="1" ht="24.25" customHeight="1">
      <c r="B190" s="35"/>
      <c r="C190" s="172" t="s">
        <v>789</v>
      </c>
      <c r="D190" s="172" t="s">
        <v>288</v>
      </c>
      <c r="E190" s="173" t="s">
        <v>3919</v>
      </c>
      <c r="F190" s="174" t="s">
        <v>3920</v>
      </c>
      <c r="G190" s="175" t="s">
        <v>422</v>
      </c>
      <c r="H190" s="176">
        <v>17</v>
      </c>
      <c r="I190" s="177"/>
      <c r="J190" s="178">
        <f t="shared" si="20"/>
        <v>0</v>
      </c>
      <c r="K190" s="174" t="s">
        <v>34</v>
      </c>
      <c r="L190" s="179"/>
      <c r="M190" s="180" t="s">
        <v>34</v>
      </c>
      <c r="N190" s="181" t="s">
        <v>49</v>
      </c>
      <c r="P190" s="143">
        <f t="shared" si="21"/>
        <v>0</v>
      </c>
      <c r="Q190" s="143">
        <v>0</v>
      </c>
      <c r="R190" s="143">
        <f t="shared" si="22"/>
        <v>0</v>
      </c>
      <c r="S190" s="143">
        <v>0</v>
      </c>
      <c r="T190" s="144">
        <f t="shared" si="23"/>
        <v>0</v>
      </c>
      <c r="AR190" s="145" t="s">
        <v>381</v>
      </c>
      <c r="AT190" s="145" t="s">
        <v>288</v>
      </c>
      <c r="AU190" s="145" t="s">
        <v>89</v>
      </c>
      <c r="AY190" s="19" t="s">
        <v>169</v>
      </c>
      <c r="BE190" s="146">
        <f t="shared" si="24"/>
        <v>0</v>
      </c>
      <c r="BF190" s="146">
        <f t="shared" si="25"/>
        <v>0</v>
      </c>
      <c r="BG190" s="146">
        <f t="shared" si="26"/>
        <v>0</v>
      </c>
      <c r="BH190" s="146">
        <f t="shared" si="27"/>
        <v>0</v>
      </c>
      <c r="BI190" s="146">
        <f t="shared" si="28"/>
        <v>0</v>
      </c>
      <c r="BJ190" s="19" t="s">
        <v>83</v>
      </c>
      <c r="BK190" s="146">
        <f t="shared" si="29"/>
        <v>0</v>
      </c>
      <c r="BL190" s="19" t="s">
        <v>270</v>
      </c>
      <c r="BM190" s="145" t="s">
        <v>3921</v>
      </c>
    </row>
    <row r="191" spans="2:65" s="1" customFormat="1" ht="24.25" customHeight="1">
      <c r="B191" s="35"/>
      <c r="C191" s="134" t="s">
        <v>794</v>
      </c>
      <c r="D191" s="134" t="s">
        <v>172</v>
      </c>
      <c r="E191" s="135" t="s">
        <v>3922</v>
      </c>
      <c r="F191" s="136" t="s">
        <v>3923</v>
      </c>
      <c r="G191" s="137" t="s">
        <v>434</v>
      </c>
      <c r="H191" s="138">
        <v>104</v>
      </c>
      <c r="I191" s="139"/>
      <c r="J191" s="140">
        <f t="shared" si="20"/>
        <v>0</v>
      </c>
      <c r="K191" s="136" t="s">
        <v>34</v>
      </c>
      <c r="L191" s="35"/>
      <c r="M191" s="141" t="s">
        <v>34</v>
      </c>
      <c r="N191" s="142" t="s">
        <v>49</v>
      </c>
      <c r="P191" s="143">
        <f t="shared" si="21"/>
        <v>0</v>
      </c>
      <c r="Q191" s="143">
        <v>0</v>
      </c>
      <c r="R191" s="143">
        <f t="shared" si="22"/>
        <v>0</v>
      </c>
      <c r="S191" s="143">
        <v>0</v>
      </c>
      <c r="T191" s="144">
        <f t="shared" si="23"/>
        <v>0</v>
      </c>
      <c r="AR191" s="145" t="s">
        <v>270</v>
      </c>
      <c r="AT191" s="145" t="s">
        <v>172</v>
      </c>
      <c r="AU191" s="145" t="s">
        <v>89</v>
      </c>
      <c r="AY191" s="19" t="s">
        <v>169</v>
      </c>
      <c r="BE191" s="146">
        <f t="shared" si="24"/>
        <v>0</v>
      </c>
      <c r="BF191" s="146">
        <f t="shared" si="25"/>
        <v>0</v>
      </c>
      <c r="BG191" s="146">
        <f t="shared" si="26"/>
        <v>0</v>
      </c>
      <c r="BH191" s="146">
        <f t="shared" si="27"/>
        <v>0</v>
      </c>
      <c r="BI191" s="146">
        <f t="shared" si="28"/>
        <v>0</v>
      </c>
      <c r="BJ191" s="19" t="s">
        <v>83</v>
      </c>
      <c r="BK191" s="146">
        <f t="shared" si="29"/>
        <v>0</v>
      </c>
      <c r="BL191" s="19" t="s">
        <v>270</v>
      </c>
      <c r="BM191" s="145" t="s">
        <v>3924</v>
      </c>
    </row>
    <row r="192" spans="2:65" s="1" customFormat="1" ht="16.5" customHeight="1">
      <c r="B192" s="35"/>
      <c r="C192" s="172" t="s">
        <v>799</v>
      </c>
      <c r="D192" s="172" t="s">
        <v>288</v>
      </c>
      <c r="E192" s="173" t="s">
        <v>3925</v>
      </c>
      <c r="F192" s="174" t="s">
        <v>3926</v>
      </c>
      <c r="G192" s="175" t="s">
        <v>2511</v>
      </c>
      <c r="H192" s="176">
        <v>98.8</v>
      </c>
      <c r="I192" s="177"/>
      <c r="J192" s="178">
        <f t="shared" si="20"/>
        <v>0</v>
      </c>
      <c r="K192" s="174" t="s">
        <v>34</v>
      </c>
      <c r="L192" s="179"/>
      <c r="M192" s="180" t="s">
        <v>34</v>
      </c>
      <c r="N192" s="181" t="s">
        <v>49</v>
      </c>
      <c r="P192" s="143">
        <f t="shared" si="21"/>
        <v>0</v>
      </c>
      <c r="Q192" s="143">
        <v>0</v>
      </c>
      <c r="R192" s="143">
        <f t="shared" si="22"/>
        <v>0</v>
      </c>
      <c r="S192" s="143">
        <v>0</v>
      </c>
      <c r="T192" s="144">
        <f t="shared" si="23"/>
        <v>0</v>
      </c>
      <c r="AR192" s="145" t="s">
        <v>381</v>
      </c>
      <c r="AT192" s="145" t="s">
        <v>288</v>
      </c>
      <c r="AU192" s="145" t="s">
        <v>89</v>
      </c>
      <c r="AY192" s="19" t="s">
        <v>169</v>
      </c>
      <c r="BE192" s="146">
        <f t="shared" si="24"/>
        <v>0</v>
      </c>
      <c r="BF192" s="146">
        <f t="shared" si="25"/>
        <v>0</v>
      </c>
      <c r="BG192" s="146">
        <f t="shared" si="26"/>
        <v>0</v>
      </c>
      <c r="BH192" s="146">
        <f t="shared" si="27"/>
        <v>0</v>
      </c>
      <c r="BI192" s="146">
        <f t="shared" si="28"/>
        <v>0</v>
      </c>
      <c r="BJ192" s="19" t="s">
        <v>83</v>
      </c>
      <c r="BK192" s="146">
        <f t="shared" si="29"/>
        <v>0</v>
      </c>
      <c r="BL192" s="19" t="s">
        <v>270</v>
      </c>
      <c r="BM192" s="145" t="s">
        <v>3927</v>
      </c>
    </row>
    <row r="193" spans="2:65" s="13" customFormat="1" ht="12">
      <c r="B193" s="154"/>
      <c r="D193" s="148" t="s">
        <v>179</v>
      </c>
      <c r="E193" s="155" t="s">
        <v>34</v>
      </c>
      <c r="F193" s="156" t="s">
        <v>3928</v>
      </c>
      <c r="H193" s="157">
        <v>98.8</v>
      </c>
      <c r="I193" s="158"/>
      <c r="L193" s="154"/>
      <c r="M193" s="159"/>
      <c r="T193" s="160"/>
      <c r="AT193" s="155" t="s">
        <v>179</v>
      </c>
      <c r="AU193" s="155" t="s">
        <v>89</v>
      </c>
      <c r="AV193" s="13" t="s">
        <v>89</v>
      </c>
      <c r="AW193" s="13" t="s">
        <v>39</v>
      </c>
      <c r="AX193" s="13" t="s">
        <v>78</v>
      </c>
      <c r="AY193" s="155" t="s">
        <v>169</v>
      </c>
    </row>
    <row r="194" spans="2:65" s="14" customFormat="1" ht="12">
      <c r="B194" s="161"/>
      <c r="D194" s="148" t="s">
        <v>179</v>
      </c>
      <c r="E194" s="162" t="s">
        <v>34</v>
      </c>
      <c r="F194" s="163" t="s">
        <v>195</v>
      </c>
      <c r="H194" s="164">
        <v>98.8</v>
      </c>
      <c r="I194" s="165"/>
      <c r="L194" s="161"/>
      <c r="M194" s="166"/>
      <c r="T194" s="167"/>
      <c r="AT194" s="162" t="s">
        <v>179</v>
      </c>
      <c r="AU194" s="162" t="s">
        <v>89</v>
      </c>
      <c r="AV194" s="14" t="s">
        <v>177</v>
      </c>
      <c r="AW194" s="14" t="s">
        <v>39</v>
      </c>
      <c r="AX194" s="14" t="s">
        <v>83</v>
      </c>
      <c r="AY194" s="162" t="s">
        <v>169</v>
      </c>
    </row>
    <row r="195" spans="2:65" s="1" customFormat="1" ht="24.25" customHeight="1">
      <c r="B195" s="35"/>
      <c r="C195" s="134" t="s">
        <v>805</v>
      </c>
      <c r="D195" s="134" t="s">
        <v>172</v>
      </c>
      <c r="E195" s="135" t="s">
        <v>3929</v>
      </c>
      <c r="F195" s="136" t="s">
        <v>3930</v>
      </c>
      <c r="G195" s="137" t="s">
        <v>434</v>
      </c>
      <c r="H195" s="138">
        <v>150</v>
      </c>
      <c r="I195" s="139"/>
      <c r="J195" s="140">
        <f>ROUND(I195*H195,2)</f>
        <v>0</v>
      </c>
      <c r="K195" s="136" t="s">
        <v>34</v>
      </c>
      <c r="L195" s="35"/>
      <c r="M195" s="141" t="s">
        <v>34</v>
      </c>
      <c r="N195" s="142" t="s">
        <v>49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270</v>
      </c>
      <c r="AT195" s="145" t="s">
        <v>172</v>
      </c>
      <c r="AU195" s="145" t="s">
        <v>89</v>
      </c>
      <c r="AY195" s="19" t="s">
        <v>169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9" t="s">
        <v>83</v>
      </c>
      <c r="BK195" s="146">
        <f>ROUND(I195*H195,2)</f>
        <v>0</v>
      </c>
      <c r="BL195" s="19" t="s">
        <v>270</v>
      </c>
      <c r="BM195" s="145" t="s">
        <v>3931</v>
      </c>
    </row>
    <row r="196" spans="2:65" s="13" customFormat="1" ht="12">
      <c r="B196" s="154"/>
      <c r="D196" s="148" t="s">
        <v>179</v>
      </c>
      <c r="E196" s="155" t="s">
        <v>34</v>
      </c>
      <c r="F196" s="156" t="s">
        <v>1243</v>
      </c>
      <c r="H196" s="157">
        <v>150</v>
      </c>
      <c r="I196" s="158"/>
      <c r="L196" s="154"/>
      <c r="M196" s="159"/>
      <c r="T196" s="160"/>
      <c r="AT196" s="155" t="s">
        <v>179</v>
      </c>
      <c r="AU196" s="155" t="s">
        <v>89</v>
      </c>
      <c r="AV196" s="13" t="s">
        <v>89</v>
      </c>
      <c r="AW196" s="13" t="s">
        <v>39</v>
      </c>
      <c r="AX196" s="13" t="s">
        <v>78</v>
      </c>
      <c r="AY196" s="155" t="s">
        <v>169</v>
      </c>
    </row>
    <row r="197" spans="2:65" s="14" customFormat="1" ht="12">
      <c r="B197" s="161"/>
      <c r="D197" s="148" t="s">
        <v>179</v>
      </c>
      <c r="E197" s="162" t="s">
        <v>34</v>
      </c>
      <c r="F197" s="163" t="s">
        <v>195</v>
      </c>
      <c r="H197" s="164">
        <v>150</v>
      </c>
      <c r="I197" s="165"/>
      <c r="L197" s="161"/>
      <c r="M197" s="166"/>
      <c r="T197" s="167"/>
      <c r="AT197" s="162" t="s">
        <v>179</v>
      </c>
      <c r="AU197" s="162" t="s">
        <v>89</v>
      </c>
      <c r="AV197" s="14" t="s">
        <v>177</v>
      </c>
      <c r="AW197" s="14" t="s">
        <v>39</v>
      </c>
      <c r="AX197" s="14" t="s">
        <v>83</v>
      </c>
      <c r="AY197" s="162" t="s">
        <v>169</v>
      </c>
    </row>
    <row r="198" spans="2:65" s="1" customFormat="1" ht="16.5" customHeight="1">
      <c r="B198" s="35"/>
      <c r="C198" s="172" t="s">
        <v>812</v>
      </c>
      <c r="D198" s="172" t="s">
        <v>288</v>
      </c>
      <c r="E198" s="173" t="s">
        <v>3932</v>
      </c>
      <c r="F198" s="174" t="s">
        <v>3933</v>
      </c>
      <c r="G198" s="175" t="s">
        <v>2511</v>
      </c>
      <c r="H198" s="176">
        <v>20.25</v>
      </c>
      <c r="I198" s="177"/>
      <c r="J198" s="178">
        <f>ROUND(I198*H198,2)</f>
        <v>0</v>
      </c>
      <c r="K198" s="174" t="s">
        <v>34</v>
      </c>
      <c r="L198" s="179"/>
      <c r="M198" s="180" t="s">
        <v>34</v>
      </c>
      <c r="N198" s="181" t="s">
        <v>49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381</v>
      </c>
      <c r="AT198" s="145" t="s">
        <v>288</v>
      </c>
      <c r="AU198" s="145" t="s">
        <v>89</v>
      </c>
      <c r="AY198" s="19" t="s">
        <v>169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9" t="s">
        <v>83</v>
      </c>
      <c r="BK198" s="146">
        <f>ROUND(I198*H198,2)</f>
        <v>0</v>
      </c>
      <c r="BL198" s="19" t="s">
        <v>270</v>
      </c>
      <c r="BM198" s="145" t="s">
        <v>3934</v>
      </c>
    </row>
    <row r="199" spans="2:65" s="13" customFormat="1" ht="12">
      <c r="B199" s="154"/>
      <c r="D199" s="148" t="s">
        <v>179</v>
      </c>
      <c r="E199" s="155" t="s">
        <v>34</v>
      </c>
      <c r="F199" s="156" t="s">
        <v>3935</v>
      </c>
      <c r="H199" s="157">
        <v>20.25</v>
      </c>
      <c r="I199" s="158"/>
      <c r="L199" s="154"/>
      <c r="M199" s="159"/>
      <c r="T199" s="160"/>
      <c r="AT199" s="155" t="s">
        <v>179</v>
      </c>
      <c r="AU199" s="155" t="s">
        <v>89</v>
      </c>
      <c r="AV199" s="13" t="s">
        <v>89</v>
      </c>
      <c r="AW199" s="13" t="s">
        <v>39</v>
      </c>
      <c r="AX199" s="13" t="s">
        <v>78</v>
      </c>
      <c r="AY199" s="155" t="s">
        <v>169</v>
      </c>
    </row>
    <row r="200" spans="2:65" s="14" customFormat="1" ht="12">
      <c r="B200" s="161"/>
      <c r="D200" s="148" t="s">
        <v>179</v>
      </c>
      <c r="E200" s="162" t="s">
        <v>34</v>
      </c>
      <c r="F200" s="163" t="s">
        <v>195</v>
      </c>
      <c r="H200" s="164">
        <v>20.25</v>
      </c>
      <c r="I200" s="165"/>
      <c r="L200" s="161"/>
      <c r="M200" s="166"/>
      <c r="T200" s="167"/>
      <c r="AT200" s="162" t="s">
        <v>179</v>
      </c>
      <c r="AU200" s="162" t="s">
        <v>89</v>
      </c>
      <c r="AV200" s="14" t="s">
        <v>177</v>
      </c>
      <c r="AW200" s="14" t="s">
        <v>39</v>
      </c>
      <c r="AX200" s="14" t="s">
        <v>83</v>
      </c>
      <c r="AY200" s="162" t="s">
        <v>169</v>
      </c>
    </row>
    <row r="201" spans="2:65" s="1" customFormat="1" ht="16.5" customHeight="1">
      <c r="B201" s="35"/>
      <c r="C201" s="172" t="s">
        <v>443</v>
      </c>
      <c r="D201" s="172" t="s">
        <v>288</v>
      </c>
      <c r="E201" s="173" t="s">
        <v>3936</v>
      </c>
      <c r="F201" s="174" t="s">
        <v>3937</v>
      </c>
      <c r="G201" s="175" t="s">
        <v>422</v>
      </c>
      <c r="H201" s="176">
        <v>30</v>
      </c>
      <c r="I201" s="177"/>
      <c r="J201" s="178">
        <f>ROUND(I201*H201,2)</f>
        <v>0</v>
      </c>
      <c r="K201" s="174" t="s">
        <v>34</v>
      </c>
      <c r="L201" s="179"/>
      <c r="M201" s="180" t="s">
        <v>34</v>
      </c>
      <c r="N201" s="181" t="s">
        <v>49</v>
      </c>
      <c r="P201" s="143">
        <f>O201*H201</f>
        <v>0</v>
      </c>
      <c r="Q201" s="143">
        <v>0</v>
      </c>
      <c r="R201" s="143">
        <f>Q201*H201</f>
        <v>0</v>
      </c>
      <c r="S201" s="143">
        <v>0</v>
      </c>
      <c r="T201" s="144">
        <f>S201*H201</f>
        <v>0</v>
      </c>
      <c r="AR201" s="145" t="s">
        <v>381</v>
      </c>
      <c r="AT201" s="145" t="s">
        <v>288</v>
      </c>
      <c r="AU201" s="145" t="s">
        <v>89</v>
      </c>
      <c r="AY201" s="19" t="s">
        <v>169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9" t="s">
        <v>83</v>
      </c>
      <c r="BK201" s="146">
        <f>ROUND(I201*H201,2)</f>
        <v>0</v>
      </c>
      <c r="BL201" s="19" t="s">
        <v>270</v>
      </c>
      <c r="BM201" s="145" t="s">
        <v>3938</v>
      </c>
    </row>
    <row r="202" spans="2:65" s="13" customFormat="1" ht="12">
      <c r="B202" s="154"/>
      <c r="D202" s="148" t="s">
        <v>179</v>
      </c>
      <c r="E202" s="155" t="s">
        <v>34</v>
      </c>
      <c r="F202" s="156" t="s">
        <v>3939</v>
      </c>
      <c r="H202" s="157">
        <v>30</v>
      </c>
      <c r="I202" s="158"/>
      <c r="L202" s="154"/>
      <c r="M202" s="159"/>
      <c r="T202" s="160"/>
      <c r="AT202" s="155" t="s">
        <v>179</v>
      </c>
      <c r="AU202" s="155" t="s">
        <v>89</v>
      </c>
      <c r="AV202" s="13" t="s">
        <v>89</v>
      </c>
      <c r="AW202" s="13" t="s">
        <v>39</v>
      </c>
      <c r="AX202" s="13" t="s">
        <v>78</v>
      </c>
      <c r="AY202" s="155" t="s">
        <v>169</v>
      </c>
    </row>
    <row r="203" spans="2:65" s="14" customFormat="1" ht="12">
      <c r="B203" s="161"/>
      <c r="D203" s="148" t="s">
        <v>179</v>
      </c>
      <c r="E203" s="162" t="s">
        <v>34</v>
      </c>
      <c r="F203" s="163" t="s">
        <v>195</v>
      </c>
      <c r="H203" s="164">
        <v>30</v>
      </c>
      <c r="I203" s="165"/>
      <c r="L203" s="161"/>
      <c r="M203" s="166"/>
      <c r="T203" s="167"/>
      <c r="AT203" s="162" t="s">
        <v>179</v>
      </c>
      <c r="AU203" s="162" t="s">
        <v>89</v>
      </c>
      <c r="AV203" s="14" t="s">
        <v>177</v>
      </c>
      <c r="AW203" s="14" t="s">
        <v>39</v>
      </c>
      <c r="AX203" s="14" t="s">
        <v>83</v>
      </c>
      <c r="AY203" s="162" t="s">
        <v>169</v>
      </c>
    </row>
    <row r="204" spans="2:65" s="1" customFormat="1" ht="21.75" customHeight="1">
      <c r="B204" s="35"/>
      <c r="C204" s="172" t="s">
        <v>821</v>
      </c>
      <c r="D204" s="172" t="s">
        <v>288</v>
      </c>
      <c r="E204" s="173" t="s">
        <v>3940</v>
      </c>
      <c r="F204" s="174" t="s">
        <v>3941</v>
      </c>
      <c r="G204" s="175" t="s">
        <v>422</v>
      </c>
      <c r="H204" s="176">
        <v>58</v>
      </c>
      <c r="I204" s="177"/>
      <c r="J204" s="178">
        <f t="shared" ref="J204:J209" si="30">ROUND(I204*H204,2)</f>
        <v>0</v>
      </c>
      <c r="K204" s="174" t="s">
        <v>34</v>
      </c>
      <c r="L204" s="179"/>
      <c r="M204" s="180" t="s">
        <v>34</v>
      </c>
      <c r="N204" s="181" t="s">
        <v>49</v>
      </c>
      <c r="P204" s="143">
        <f t="shared" ref="P204:P209" si="31">O204*H204</f>
        <v>0</v>
      </c>
      <c r="Q204" s="143">
        <v>0</v>
      </c>
      <c r="R204" s="143">
        <f t="shared" ref="R204:R209" si="32">Q204*H204</f>
        <v>0</v>
      </c>
      <c r="S204" s="143">
        <v>0</v>
      </c>
      <c r="T204" s="144">
        <f t="shared" ref="T204:T209" si="33">S204*H204</f>
        <v>0</v>
      </c>
      <c r="AR204" s="145" t="s">
        <v>381</v>
      </c>
      <c r="AT204" s="145" t="s">
        <v>288</v>
      </c>
      <c r="AU204" s="145" t="s">
        <v>89</v>
      </c>
      <c r="AY204" s="19" t="s">
        <v>169</v>
      </c>
      <c r="BE204" s="146">
        <f t="shared" ref="BE204:BE209" si="34">IF(N204="základní",J204,0)</f>
        <v>0</v>
      </c>
      <c r="BF204" s="146">
        <f t="shared" ref="BF204:BF209" si="35">IF(N204="snížená",J204,0)</f>
        <v>0</v>
      </c>
      <c r="BG204" s="146">
        <f t="shared" ref="BG204:BG209" si="36">IF(N204="zákl. přenesená",J204,0)</f>
        <v>0</v>
      </c>
      <c r="BH204" s="146">
        <f t="shared" ref="BH204:BH209" si="37">IF(N204="sníž. přenesená",J204,0)</f>
        <v>0</v>
      </c>
      <c r="BI204" s="146">
        <f t="shared" ref="BI204:BI209" si="38">IF(N204="nulová",J204,0)</f>
        <v>0</v>
      </c>
      <c r="BJ204" s="19" t="s">
        <v>83</v>
      </c>
      <c r="BK204" s="146">
        <f t="shared" ref="BK204:BK209" si="39">ROUND(I204*H204,2)</f>
        <v>0</v>
      </c>
      <c r="BL204" s="19" t="s">
        <v>270</v>
      </c>
      <c r="BM204" s="145" t="s">
        <v>3942</v>
      </c>
    </row>
    <row r="205" spans="2:65" s="1" customFormat="1" ht="24.25" customHeight="1">
      <c r="B205" s="35"/>
      <c r="C205" s="172" t="s">
        <v>826</v>
      </c>
      <c r="D205" s="172" t="s">
        <v>288</v>
      </c>
      <c r="E205" s="173" t="s">
        <v>3943</v>
      </c>
      <c r="F205" s="174" t="s">
        <v>3944</v>
      </c>
      <c r="G205" s="175" t="s">
        <v>422</v>
      </c>
      <c r="H205" s="176">
        <v>72</v>
      </c>
      <c r="I205" s="177"/>
      <c r="J205" s="178">
        <f t="shared" si="30"/>
        <v>0</v>
      </c>
      <c r="K205" s="174" t="s">
        <v>34</v>
      </c>
      <c r="L205" s="179"/>
      <c r="M205" s="180" t="s">
        <v>34</v>
      </c>
      <c r="N205" s="181" t="s">
        <v>49</v>
      </c>
      <c r="P205" s="143">
        <f t="shared" si="31"/>
        <v>0</v>
      </c>
      <c r="Q205" s="143">
        <v>0</v>
      </c>
      <c r="R205" s="143">
        <f t="shared" si="32"/>
        <v>0</v>
      </c>
      <c r="S205" s="143">
        <v>0</v>
      </c>
      <c r="T205" s="144">
        <f t="shared" si="33"/>
        <v>0</v>
      </c>
      <c r="AR205" s="145" t="s">
        <v>381</v>
      </c>
      <c r="AT205" s="145" t="s">
        <v>288</v>
      </c>
      <c r="AU205" s="145" t="s">
        <v>89</v>
      </c>
      <c r="AY205" s="19" t="s">
        <v>169</v>
      </c>
      <c r="BE205" s="146">
        <f t="shared" si="34"/>
        <v>0</v>
      </c>
      <c r="BF205" s="146">
        <f t="shared" si="35"/>
        <v>0</v>
      </c>
      <c r="BG205" s="146">
        <f t="shared" si="36"/>
        <v>0</v>
      </c>
      <c r="BH205" s="146">
        <f t="shared" si="37"/>
        <v>0</v>
      </c>
      <c r="BI205" s="146">
        <f t="shared" si="38"/>
        <v>0</v>
      </c>
      <c r="BJ205" s="19" t="s">
        <v>83</v>
      </c>
      <c r="BK205" s="146">
        <f t="shared" si="39"/>
        <v>0</v>
      </c>
      <c r="BL205" s="19" t="s">
        <v>270</v>
      </c>
      <c r="BM205" s="145" t="s">
        <v>3945</v>
      </c>
    </row>
    <row r="206" spans="2:65" s="1" customFormat="1" ht="16.5" customHeight="1">
      <c r="B206" s="35"/>
      <c r="C206" s="134" t="s">
        <v>831</v>
      </c>
      <c r="D206" s="134" t="s">
        <v>172</v>
      </c>
      <c r="E206" s="135" t="s">
        <v>3946</v>
      </c>
      <c r="F206" s="136" t="s">
        <v>3947</v>
      </c>
      <c r="G206" s="137" t="s">
        <v>422</v>
      </c>
      <c r="H206" s="138">
        <v>20</v>
      </c>
      <c r="I206" s="139"/>
      <c r="J206" s="140">
        <f t="shared" si="30"/>
        <v>0</v>
      </c>
      <c r="K206" s="136" t="s">
        <v>34</v>
      </c>
      <c r="L206" s="35"/>
      <c r="M206" s="141" t="s">
        <v>34</v>
      </c>
      <c r="N206" s="142" t="s">
        <v>49</v>
      </c>
      <c r="P206" s="143">
        <f t="shared" si="31"/>
        <v>0</v>
      </c>
      <c r="Q206" s="143">
        <v>0</v>
      </c>
      <c r="R206" s="143">
        <f t="shared" si="32"/>
        <v>0</v>
      </c>
      <c r="S206" s="143">
        <v>0</v>
      </c>
      <c r="T206" s="144">
        <f t="shared" si="33"/>
        <v>0</v>
      </c>
      <c r="AR206" s="145" t="s">
        <v>270</v>
      </c>
      <c r="AT206" s="145" t="s">
        <v>172</v>
      </c>
      <c r="AU206" s="145" t="s">
        <v>89</v>
      </c>
      <c r="AY206" s="19" t="s">
        <v>169</v>
      </c>
      <c r="BE206" s="146">
        <f t="shared" si="34"/>
        <v>0</v>
      </c>
      <c r="BF206" s="146">
        <f t="shared" si="35"/>
        <v>0</v>
      </c>
      <c r="BG206" s="146">
        <f t="shared" si="36"/>
        <v>0</v>
      </c>
      <c r="BH206" s="146">
        <f t="shared" si="37"/>
        <v>0</v>
      </c>
      <c r="BI206" s="146">
        <f t="shared" si="38"/>
        <v>0</v>
      </c>
      <c r="BJ206" s="19" t="s">
        <v>83</v>
      </c>
      <c r="BK206" s="146">
        <f t="shared" si="39"/>
        <v>0</v>
      </c>
      <c r="BL206" s="19" t="s">
        <v>270</v>
      </c>
      <c r="BM206" s="145" t="s">
        <v>3948</v>
      </c>
    </row>
    <row r="207" spans="2:65" s="1" customFormat="1" ht="16.5" customHeight="1">
      <c r="B207" s="35"/>
      <c r="C207" s="172" t="s">
        <v>836</v>
      </c>
      <c r="D207" s="172" t="s">
        <v>288</v>
      </c>
      <c r="E207" s="173" t="s">
        <v>3949</v>
      </c>
      <c r="F207" s="174" t="s">
        <v>3950</v>
      </c>
      <c r="G207" s="175" t="s">
        <v>422</v>
      </c>
      <c r="H207" s="176">
        <v>20</v>
      </c>
      <c r="I207" s="177"/>
      <c r="J207" s="178">
        <f t="shared" si="30"/>
        <v>0</v>
      </c>
      <c r="K207" s="174" t="s">
        <v>34</v>
      </c>
      <c r="L207" s="179"/>
      <c r="M207" s="180" t="s">
        <v>34</v>
      </c>
      <c r="N207" s="181" t="s">
        <v>49</v>
      </c>
      <c r="P207" s="143">
        <f t="shared" si="31"/>
        <v>0</v>
      </c>
      <c r="Q207" s="143">
        <v>0</v>
      </c>
      <c r="R207" s="143">
        <f t="shared" si="32"/>
        <v>0</v>
      </c>
      <c r="S207" s="143">
        <v>0</v>
      </c>
      <c r="T207" s="144">
        <f t="shared" si="33"/>
        <v>0</v>
      </c>
      <c r="AR207" s="145" t="s">
        <v>381</v>
      </c>
      <c r="AT207" s="145" t="s">
        <v>288</v>
      </c>
      <c r="AU207" s="145" t="s">
        <v>89</v>
      </c>
      <c r="AY207" s="19" t="s">
        <v>169</v>
      </c>
      <c r="BE207" s="146">
        <f t="shared" si="34"/>
        <v>0</v>
      </c>
      <c r="BF207" s="146">
        <f t="shared" si="35"/>
        <v>0</v>
      </c>
      <c r="BG207" s="146">
        <f t="shared" si="36"/>
        <v>0</v>
      </c>
      <c r="BH207" s="146">
        <f t="shared" si="37"/>
        <v>0</v>
      </c>
      <c r="BI207" s="146">
        <f t="shared" si="38"/>
        <v>0</v>
      </c>
      <c r="BJ207" s="19" t="s">
        <v>83</v>
      </c>
      <c r="BK207" s="146">
        <f t="shared" si="39"/>
        <v>0</v>
      </c>
      <c r="BL207" s="19" t="s">
        <v>270</v>
      </c>
      <c r="BM207" s="145" t="s">
        <v>3951</v>
      </c>
    </row>
    <row r="208" spans="2:65" s="1" customFormat="1" ht="16.5" customHeight="1">
      <c r="B208" s="35"/>
      <c r="C208" s="134" t="s">
        <v>842</v>
      </c>
      <c r="D208" s="134" t="s">
        <v>172</v>
      </c>
      <c r="E208" s="135" t="s">
        <v>3946</v>
      </c>
      <c r="F208" s="136" t="s">
        <v>3947</v>
      </c>
      <c r="G208" s="137" t="s">
        <v>422</v>
      </c>
      <c r="H208" s="138">
        <v>20</v>
      </c>
      <c r="I208" s="139"/>
      <c r="J208" s="140">
        <f t="shared" si="30"/>
        <v>0</v>
      </c>
      <c r="K208" s="136" t="s">
        <v>34</v>
      </c>
      <c r="L208" s="35"/>
      <c r="M208" s="141" t="s">
        <v>34</v>
      </c>
      <c r="N208" s="142" t="s">
        <v>49</v>
      </c>
      <c r="P208" s="143">
        <f t="shared" si="31"/>
        <v>0</v>
      </c>
      <c r="Q208" s="143">
        <v>0</v>
      </c>
      <c r="R208" s="143">
        <f t="shared" si="32"/>
        <v>0</v>
      </c>
      <c r="S208" s="143">
        <v>0</v>
      </c>
      <c r="T208" s="144">
        <f t="shared" si="33"/>
        <v>0</v>
      </c>
      <c r="AR208" s="145" t="s">
        <v>270</v>
      </c>
      <c r="AT208" s="145" t="s">
        <v>172</v>
      </c>
      <c r="AU208" s="145" t="s">
        <v>89</v>
      </c>
      <c r="AY208" s="19" t="s">
        <v>169</v>
      </c>
      <c r="BE208" s="146">
        <f t="shared" si="34"/>
        <v>0</v>
      </c>
      <c r="BF208" s="146">
        <f t="shared" si="35"/>
        <v>0</v>
      </c>
      <c r="BG208" s="146">
        <f t="shared" si="36"/>
        <v>0</v>
      </c>
      <c r="BH208" s="146">
        <f t="shared" si="37"/>
        <v>0</v>
      </c>
      <c r="BI208" s="146">
        <f t="shared" si="38"/>
        <v>0</v>
      </c>
      <c r="BJ208" s="19" t="s">
        <v>83</v>
      </c>
      <c r="BK208" s="146">
        <f t="shared" si="39"/>
        <v>0</v>
      </c>
      <c r="BL208" s="19" t="s">
        <v>270</v>
      </c>
      <c r="BM208" s="145" t="s">
        <v>3952</v>
      </c>
    </row>
    <row r="209" spans="2:65" s="1" customFormat="1" ht="21.75" customHeight="1">
      <c r="B209" s="35"/>
      <c r="C209" s="172" t="s">
        <v>848</v>
      </c>
      <c r="D209" s="172" t="s">
        <v>288</v>
      </c>
      <c r="E209" s="173" t="s">
        <v>3953</v>
      </c>
      <c r="F209" s="174" t="s">
        <v>3954</v>
      </c>
      <c r="G209" s="175" t="s">
        <v>422</v>
      </c>
      <c r="H209" s="176">
        <v>20</v>
      </c>
      <c r="I209" s="177"/>
      <c r="J209" s="178">
        <f t="shared" si="30"/>
        <v>0</v>
      </c>
      <c r="K209" s="174" t="s">
        <v>34</v>
      </c>
      <c r="L209" s="179"/>
      <c r="M209" s="180" t="s">
        <v>34</v>
      </c>
      <c r="N209" s="181" t="s">
        <v>49</v>
      </c>
      <c r="P209" s="143">
        <f t="shared" si="31"/>
        <v>0</v>
      </c>
      <c r="Q209" s="143">
        <v>0</v>
      </c>
      <c r="R209" s="143">
        <f t="shared" si="32"/>
        <v>0</v>
      </c>
      <c r="S209" s="143">
        <v>0</v>
      </c>
      <c r="T209" s="144">
        <f t="shared" si="33"/>
        <v>0</v>
      </c>
      <c r="AR209" s="145" t="s">
        <v>381</v>
      </c>
      <c r="AT209" s="145" t="s">
        <v>288</v>
      </c>
      <c r="AU209" s="145" t="s">
        <v>89</v>
      </c>
      <c r="AY209" s="19" t="s">
        <v>169</v>
      </c>
      <c r="BE209" s="146">
        <f t="shared" si="34"/>
        <v>0</v>
      </c>
      <c r="BF209" s="146">
        <f t="shared" si="35"/>
        <v>0</v>
      </c>
      <c r="BG209" s="146">
        <f t="shared" si="36"/>
        <v>0</v>
      </c>
      <c r="BH209" s="146">
        <f t="shared" si="37"/>
        <v>0</v>
      </c>
      <c r="BI209" s="146">
        <f t="shared" si="38"/>
        <v>0</v>
      </c>
      <c r="BJ209" s="19" t="s">
        <v>83</v>
      </c>
      <c r="BK209" s="146">
        <f t="shared" si="39"/>
        <v>0</v>
      </c>
      <c r="BL209" s="19" t="s">
        <v>270</v>
      </c>
      <c r="BM209" s="145" t="s">
        <v>3955</v>
      </c>
    </row>
    <row r="210" spans="2:65" s="1" customFormat="1" ht="24">
      <c r="B210" s="35"/>
      <c r="D210" s="148" t="s">
        <v>929</v>
      </c>
      <c r="F210" s="189" t="s">
        <v>3956</v>
      </c>
      <c r="I210" s="170"/>
      <c r="L210" s="35"/>
      <c r="M210" s="171"/>
      <c r="T210" s="56"/>
      <c r="AT210" s="19" t="s">
        <v>929</v>
      </c>
      <c r="AU210" s="19" t="s">
        <v>89</v>
      </c>
    </row>
    <row r="211" spans="2:65" s="1" customFormat="1" ht="16.5" customHeight="1">
      <c r="B211" s="35"/>
      <c r="C211" s="134" t="s">
        <v>853</v>
      </c>
      <c r="D211" s="134" t="s">
        <v>172</v>
      </c>
      <c r="E211" s="135" t="s">
        <v>3957</v>
      </c>
      <c r="F211" s="136" t="s">
        <v>3958</v>
      </c>
      <c r="G211" s="137" t="s">
        <v>422</v>
      </c>
      <c r="H211" s="138">
        <v>6</v>
      </c>
      <c r="I211" s="139"/>
      <c r="J211" s="140">
        <f>ROUND(I211*H211,2)</f>
        <v>0</v>
      </c>
      <c r="K211" s="136" t="s">
        <v>34</v>
      </c>
      <c r="L211" s="35"/>
      <c r="M211" s="141" t="s">
        <v>34</v>
      </c>
      <c r="N211" s="142" t="s">
        <v>49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270</v>
      </c>
      <c r="AT211" s="145" t="s">
        <v>172</v>
      </c>
      <c r="AU211" s="145" t="s">
        <v>89</v>
      </c>
      <c r="AY211" s="19" t="s">
        <v>169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9" t="s">
        <v>83</v>
      </c>
      <c r="BK211" s="146">
        <f>ROUND(I211*H211,2)</f>
        <v>0</v>
      </c>
      <c r="BL211" s="19" t="s">
        <v>270</v>
      </c>
      <c r="BM211" s="145" t="s">
        <v>3959</v>
      </c>
    </row>
    <row r="212" spans="2:65" s="1" customFormat="1" ht="16.5" customHeight="1">
      <c r="B212" s="35"/>
      <c r="C212" s="172" t="s">
        <v>860</v>
      </c>
      <c r="D212" s="172" t="s">
        <v>288</v>
      </c>
      <c r="E212" s="173" t="s">
        <v>3960</v>
      </c>
      <c r="F212" s="174" t="s">
        <v>3961</v>
      </c>
      <c r="G212" s="175" t="s">
        <v>422</v>
      </c>
      <c r="H212" s="176">
        <v>6</v>
      </c>
      <c r="I212" s="177"/>
      <c r="J212" s="178">
        <f>ROUND(I212*H212,2)</f>
        <v>0</v>
      </c>
      <c r="K212" s="174" t="s">
        <v>34</v>
      </c>
      <c r="L212" s="179"/>
      <c r="M212" s="180" t="s">
        <v>34</v>
      </c>
      <c r="N212" s="181" t="s">
        <v>49</v>
      </c>
      <c r="P212" s="143">
        <f>O212*H212</f>
        <v>0</v>
      </c>
      <c r="Q212" s="143">
        <v>0</v>
      </c>
      <c r="R212" s="143">
        <f>Q212*H212</f>
        <v>0</v>
      </c>
      <c r="S212" s="143">
        <v>0</v>
      </c>
      <c r="T212" s="144">
        <f>S212*H212</f>
        <v>0</v>
      </c>
      <c r="AR212" s="145" t="s">
        <v>381</v>
      </c>
      <c r="AT212" s="145" t="s">
        <v>288</v>
      </c>
      <c r="AU212" s="145" t="s">
        <v>89</v>
      </c>
      <c r="AY212" s="19" t="s">
        <v>169</v>
      </c>
      <c r="BE212" s="146">
        <f>IF(N212="základní",J212,0)</f>
        <v>0</v>
      </c>
      <c r="BF212" s="146">
        <f>IF(N212="snížená",J212,0)</f>
        <v>0</v>
      </c>
      <c r="BG212" s="146">
        <f>IF(N212="zákl. přenesená",J212,0)</f>
        <v>0</v>
      </c>
      <c r="BH212" s="146">
        <f>IF(N212="sníž. přenesená",J212,0)</f>
        <v>0</v>
      </c>
      <c r="BI212" s="146">
        <f>IF(N212="nulová",J212,0)</f>
        <v>0</v>
      </c>
      <c r="BJ212" s="19" t="s">
        <v>83</v>
      </c>
      <c r="BK212" s="146">
        <f>ROUND(I212*H212,2)</f>
        <v>0</v>
      </c>
      <c r="BL212" s="19" t="s">
        <v>270</v>
      </c>
      <c r="BM212" s="145" t="s">
        <v>3962</v>
      </c>
    </row>
    <row r="213" spans="2:65" s="1" customFormat="1" ht="16.5" customHeight="1">
      <c r="B213" s="35"/>
      <c r="C213" s="134" t="s">
        <v>871</v>
      </c>
      <c r="D213" s="134" t="s">
        <v>172</v>
      </c>
      <c r="E213" s="135" t="s">
        <v>3957</v>
      </c>
      <c r="F213" s="136" t="s">
        <v>3958</v>
      </c>
      <c r="G213" s="137" t="s">
        <v>422</v>
      </c>
      <c r="H213" s="138">
        <v>16</v>
      </c>
      <c r="I213" s="139"/>
      <c r="J213" s="140">
        <f>ROUND(I213*H213,2)</f>
        <v>0</v>
      </c>
      <c r="K213" s="136" t="s">
        <v>34</v>
      </c>
      <c r="L213" s="35"/>
      <c r="M213" s="141" t="s">
        <v>34</v>
      </c>
      <c r="N213" s="142" t="s">
        <v>49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270</v>
      </c>
      <c r="AT213" s="145" t="s">
        <v>172</v>
      </c>
      <c r="AU213" s="145" t="s">
        <v>89</v>
      </c>
      <c r="AY213" s="19" t="s">
        <v>169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9" t="s">
        <v>83</v>
      </c>
      <c r="BK213" s="146">
        <f>ROUND(I213*H213,2)</f>
        <v>0</v>
      </c>
      <c r="BL213" s="19" t="s">
        <v>270</v>
      </c>
      <c r="BM213" s="145" t="s">
        <v>3963</v>
      </c>
    </row>
    <row r="214" spans="2:65" s="13" customFormat="1" ht="12">
      <c r="B214" s="154"/>
      <c r="D214" s="148" t="s">
        <v>179</v>
      </c>
      <c r="E214" s="155" t="s">
        <v>34</v>
      </c>
      <c r="F214" s="156" t="s">
        <v>3964</v>
      </c>
      <c r="H214" s="157">
        <v>16</v>
      </c>
      <c r="I214" s="158"/>
      <c r="L214" s="154"/>
      <c r="M214" s="159"/>
      <c r="T214" s="160"/>
      <c r="AT214" s="155" t="s">
        <v>179</v>
      </c>
      <c r="AU214" s="155" t="s">
        <v>89</v>
      </c>
      <c r="AV214" s="13" t="s">
        <v>89</v>
      </c>
      <c r="AW214" s="13" t="s">
        <v>39</v>
      </c>
      <c r="AX214" s="13" t="s">
        <v>78</v>
      </c>
      <c r="AY214" s="155" t="s">
        <v>169</v>
      </c>
    </row>
    <row r="215" spans="2:65" s="14" customFormat="1" ht="12">
      <c r="B215" s="161"/>
      <c r="D215" s="148" t="s">
        <v>179</v>
      </c>
      <c r="E215" s="162" t="s">
        <v>34</v>
      </c>
      <c r="F215" s="163" t="s">
        <v>195</v>
      </c>
      <c r="H215" s="164">
        <v>16</v>
      </c>
      <c r="I215" s="165"/>
      <c r="L215" s="161"/>
      <c r="M215" s="166"/>
      <c r="T215" s="167"/>
      <c r="AT215" s="162" t="s">
        <v>179</v>
      </c>
      <c r="AU215" s="162" t="s">
        <v>89</v>
      </c>
      <c r="AV215" s="14" t="s">
        <v>177</v>
      </c>
      <c r="AW215" s="14" t="s">
        <v>39</v>
      </c>
      <c r="AX215" s="14" t="s">
        <v>83</v>
      </c>
      <c r="AY215" s="162" t="s">
        <v>169</v>
      </c>
    </row>
    <row r="216" spans="2:65" s="1" customFormat="1" ht="24.25" customHeight="1">
      <c r="B216" s="35"/>
      <c r="C216" s="172" t="s">
        <v>879</v>
      </c>
      <c r="D216" s="172" t="s">
        <v>288</v>
      </c>
      <c r="E216" s="173" t="s">
        <v>3965</v>
      </c>
      <c r="F216" s="174" t="s">
        <v>3966</v>
      </c>
      <c r="G216" s="175" t="s">
        <v>422</v>
      </c>
      <c r="H216" s="176">
        <v>6</v>
      </c>
      <c r="I216" s="177"/>
      <c r="J216" s="178">
        <f t="shared" ref="J216:J222" si="40">ROUND(I216*H216,2)</f>
        <v>0</v>
      </c>
      <c r="K216" s="174" t="s">
        <v>34</v>
      </c>
      <c r="L216" s="179"/>
      <c r="M216" s="180" t="s">
        <v>34</v>
      </c>
      <c r="N216" s="181" t="s">
        <v>49</v>
      </c>
      <c r="P216" s="143">
        <f t="shared" ref="P216:P222" si="41">O216*H216</f>
        <v>0</v>
      </c>
      <c r="Q216" s="143">
        <v>0</v>
      </c>
      <c r="R216" s="143">
        <f t="shared" ref="R216:R222" si="42">Q216*H216</f>
        <v>0</v>
      </c>
      <c r="S216" s="143">
        <v>0</v>
      </c>
      <c r="T216" s="144">
        <f t="shared" ref="T216:T222" si="43">S216*H216</f>
        <v>0</v>
      </c>
      <c r="AR216" s="145" t="s">
        <v>381</v>
      </c>
      <c r="AT216" s="145" t="s">
        <v>288</v>
      </c>
      <c r="AU216" s="145" t="s">
        <v>89</v>
      </c>
      <c r="AY216" s="19" t="s">
        <v>169</v>
      </c>
      <c r="BE216" s="146">
        <f t="shared" ref="BE216:BE222" si="44">IF(N216="základní",J216,0)</f>
        <v>0</v>
      </c>
      <c r="BF216" s="146">
        <f t="shared" ref="BF216:BF222" si="45">IF(N216="snížená",J216,0)</f>
        <v>0</v>
      </c>
      <c r="BG216" s="146">
        <f t="shared" ref="BG216:BG222" si="46">IF(N216="zákl. přenesená",J216,0)</f>
        <v>0</v>
      </c>
      <c r="BH216" s="146">
        <f t="shared" ref="BH216:BH222" si="47">IF(N216="sníž. přenesená",J216,0)</f>
        <v>0</v>
      </c>
      <c r="BI216" s="146">
        <f t="shared" ref="BI216:BI222" si="48">IF(N216="nulová",J216,0)</f>
        <v>0</v>
      </c>
      <c r="BJ216" s="19" t="s">
        <v>83</v>
      </c>
      <c r="BK216" s="146">
        <f t="shared" ref="BK216:BK222" si="49">ROUND(I216*H216,2)</f>
        <v>0</v>
      </c>
      <c r="BL216" s="19" t="s">
        <v>270</v>
      </c>
      <c r="BM216" s="145" t="s">
        <v>3967</v>
      </c>
    </row>
    <row r="217" spans="2:65" s="1" customFormat="1" ht="24.25" customHeight="1">
      <c r="B217" s="35"/>
      <c r="C217" s="172" t="s">
        <v>891</v>
      </c>
      <c r="D217" s="172" t="s">
        <v>288</v>
      </c>
      <c r="E217" s="173" t="s">
        <v>3968</v>
      </c>
      <c r="F217" s="174" t="s">
        <v>3969</v>
      </c>
      <c r="G217" s="175" t="s">
        <v>422</v>
      </c>
      <c r="H217" s="176">
        <v>10</v>
      </c>
      <c r="I217" s="177"/>
      <c r="J217" s="178">
        <f t="shared" si="40"/>
        <v>0</v>
      </c>
      <c r="K217" s="174" t="s">
        <v>34</v>
      </c>
      <c r="L217" s="179"/>
      <c r="M217" s="180" t="s">
        <v>34</v>
      </c>
      <c r="N217" s="181" t="s">
        <v>49</v>
      </c>
      <c r="P217" s="143">
        <f t="shared" si="41"/>
        <v>0</v>
      </c>
      <c r="Q217" s="143">
        <v>0</v>
      </c>
      <c r="R217" s="143">
        <f t="shared" si="42"/>
        <v>0</v>
      </c>
      <c r="S217" s="143">
        <v>0</v>
      </c>
      <c r="T217" s="144">
        <f t="shared" si="43"/>
        <v>0</v>
      </c>
      <c r="AR217" s="145" t="s">
        <v>381</v>
      </c>
      <c r="AT217" s="145" t="s">
        <v>288</v>
      </c>
      <c r="AU217" s="145" t="s">
        <v>89</v>
      </c>
      <c r="AY217" s="19" t="s">
        <v>169</v>
      </c>
      <c r="BE217" s="146">
        <f t="shared" si="44"/>
        <v>0</v>
      </c>
      <c r="BF217" s="146">
        <f t="shared" si="45"/>
        <v>0</v>
      </c>
      <c r="BG217" s="146">
        <f t="shared" si="46"/>
        <v>0</v>
      </c>
      <c r="BH217" s="146">
        <f t="shared" si="47"/>
        <v>0</v>
      </c>
      <c r="BI217" s="146">
        <f t="shared" si="48"/>
        <v>0</v>
      </c>
      <c r="BJ217" s="19" t="s">
        <v>83</v>
      </c>
      <c r="BK217" s="146">
        <f t="shared" si="49"/>
        <v>0</v>
      </c>
      <c r="BL217" s="19" t="s">
        <v>270</v>
      </c>
      <c r="BM217" s="145" t="s">
        <v>3970</v>
      </c>
    </row>
    <row r="218" spans="2:65" s="1" customFormat="1" ht="16.5" customHeight="1">
      <c r="B218" s="35"/>
      <c r="C218" s="134" t="s">
        <v>900</v>
      </c>
      <c r="D218" s="134" t="s">
        <v>172</v>
      </c>
      <c r="E218" s="135" t="s">
        <v>3971</v>
      </c>
      <c r="F218" s="136" t="s">
        <v>3972</v>
      </c>
      <c r="G218" s="137" t="s">
        <v>422</v>
      </c>
      <c r="H218" s="138">
        <v>30</v>
      </c>
      <c r="I218" s="139"/>
      <c r="J218" s="140">
        <f t="shared" si="40"/>
        <v>0</v>
      </c>
      <c r="K218" s="136" t="s">
        <v>34</v>
      </c>
      <c r="L218" s="35"/>
      <c r="M218" s="141" t="s">
        <v>34</v>
      </c>
      <c r="N218" s="142" t="s">
        <v>49</v>
      </c>
      <c r="P218" s="143">
        <f t="shared" si="41"/>
        <v>0</v>
      </c>
      <c r="Q218" s="143">
        <v>0</v>
      </c>
      <c r="R218" s="143">
        <f t="shared" si="42"/>
        <v>0</v>
      </c>
      <c r="S218" s="143">
        <v>0</v>
      </c>
      <c r="T218" s="144">
        <f t="shared" si="43"/>
        <v>0</v>
      </c>
      <c r="AR218" s="145" t="s">
        <v>270</v>
      </c>
      <c r="AT218" s="145" t="s">
        <v>172</v>
      </c>
      <c r="AU218" s="145" t="s">
        <v>89</v>
      </c>
      <c r="AY218" s="19" t="s">
        <v>169</v>
      </c>
      <c r="BE218" s="146">
        <f t="shared" si="44"/>
        <v>0</v>
      </c>
      <c r="BF218" s="146">
        <f t="shared" si="45"/>
        <v>0</v>
      </c>
      <c r="BG218" s="146">
        <f t="shared" si="46"/>
        <v>0</v>
      </c>
      <c r="BH218" s="146">
        <f t="shared" si="47"/>
        <v>0</v>
      </c>
      <c r="BI218" s="146">
        <f t="shared" si="48"/>
        <v>0</v>
      </c>
      <c r="BJ218" s="19" t="s">
        <v>83</v>
      </c>
      <c r="BK218" s="146">
        <f t="shared" si="49"/>
        <v>0</v>
      </c>
      <c r="BL218" s="19" t="s">
        <v>270</v>
      </c>
      <c r="BM218" s="145" t="s">
        <v>3973</v>
      </c>
    </row>
    <row r="219" spans="2:65" s="1" customFormat="1" ht="16.5" customHeight="1">
      <c r="B219" s="35"/>
      <c r="C219" s="172" t="s">
        <v>905</v>
      </c>
      <c r="D219" s="172" t="s">
        <v>288</v>
      </c>
      <c r="E219" s="173" t="s">
        <v>3974</v>
      </c>
      <c r="F219" s="174" t="s">
        <v>3975</v>
      </c>
      <c r="G219" s="175" t="s">
        <v>422</v>
      </c>
      <c r="H219" s="176">
        <v>30</v>
      </c>
      <c r="I219" s="177"/>
      <c r="J219" s="178">
        <f t="shared" si="40"/>
        <v>0</v>
      </c>
      <c r="K219" s="174" t="s">
        <v>34</v>
      </c>
      <c r="L219" s="179"/>
      <c r="M219" s="180" t="s">
        <v>34</v>
      </c>
      <c r="N219" s="181" t="s">
        <v>49</v>
      </c>
      <c r="P219" s="143">
        <f t="shared" si="41"/>
        <v>0</v>
      </c>
      <c r="Q219" s="143">
        <v>0</v>
      </c>
      <c r="R219" s="143">
        <f t="shared" si="42"/>
        <v>0</v>
      </c>
      <c r="S219" s="143">
        <v>0</v>
      </c>
      <c r="T219" s="144">
        <f t="shared" si="43"/>
        <v>0</v>
      </c>
      <c r="AR219" s="145" t="s">
        <v>381</v>
      </c>
      <c r="AT219" s="145" t="s">
        <v>288</v>
      </c>
      <c r="AU219" s="145" t="s">
        <v>89</v>
      </c>
      <c r="AY219" s="19" t="s">
        <v>169</v>
      </c>
      <c r="BE219" s="146">
        <f t="shared" si="44"/>
        <v>0</v>
      </c>
      <c r="BF219" s="146">
        <f t="shared" si="45"/>
        <v>0</v>
      </c>
      <c r="BG219" s="146">
        <f t="shared" si="46"/>
        <v>0</v>
      </c>
      <c r="BH219" s="146">
        <f t="shared" si="47"/>
        <v>0</v>
      </c>
      <c r="BI219" s="146">
        <f t="shared" si="48"/>
        <v>0</v>
      </c>
      <c r="BJ219" s="19" t="s">
        <v>83</v>
      </c>
      <c r="BK219" s="146">
        <f t="shared" si="49"/>
        <v>0</v>
      </c>
      <c r="BL219" s="19" t="s">
        <v>270</v>
      </c>
      <c r="BM219" s="145" t="s">
        <v>3976</v>
      </c>
    </row>
    <row r="220" spans="2:65" s="1" customFormat="1" ht="24.25" customHeight="1">
      <c r="B220" s="35"/>
      <c r="C220" s="134" t="s">
        <v>912</v>
      </c>
      <c r="D220" s="134" t="s">
        <v>172</v>
      </c>
      <c r="E220" s="135" t="s">
        <v>3977</v>
      </c>
      <c r="F220" s="136" t="s">
        <v>3978</v>
      </c>
      <c r="G220" s="137" t="s">
        <v>422</v>
      </c>
      <c r="H220" s="138">
        <v>6</v>
      </c>
      <c r="I220" s="139"/>
      <c r="J220" s="140">
        <f t="shared" si="40"/>
        <v>0</v>
      </c>
      <c r="K220" s="136" t="s">
        <v>34</v>
      </c>
      <c r="L220" s="35"/>
      <c r="M220" s="141" t="s">
        <v>34</v>
      </c>
      <c r="N220" s="142" t="s">
        <v>49</v>
      </c>
      <c r="P220" s="143">
        <f t="shared" si="41"/>
        <v>0</v>
      </c>
      <c r="Q220" s="143">
        <v>0</v>
      </c>
      <c r="R220" s="143">
        <f t="shared" si="42"/>
        <v>0</v>
      </c>
      <c r="S220" s="143">
        <v>0</v>
      </c>
      <c r="T220" s="144">
        <f t="shared" si="43"/>
        <v>0</v>
      </c>
      <c r="AR220" s="145" t="s">
        <v>270</v>
      </c>
      <c r="AT220" s="145" t="s">
        <v>172</v>
      </c>
      <c r="AU220" s="145" t="s">
        <v>89</v>
      </c>
      <c r="AY220" s="19" t="s">
        <v>169</v>
      </c>
      <c r="BE220" s="146">
        <f t="shared" si="44"/>
        <v>0</v>
      </c>
      <c r="BF220" s="146">
        <f t="shared" si="45"/>
        <v>0</v>
      </c>
      <c r="BG220" s="146">
        <f t="shared" si="46"/>
        <v>0</v>
      </c>
      <c r="BH220" s="146">
        <f t="shared" si="47"/>
        <v>0</v>
      </c>
      <c r="BI220" s="146">
        <f t="shared" si="48"/>
        <v>0</v>
      </c>
      <c r="BJ220" s="19" t="s">
        <v>83</v>
      </c>
      <c r="BK220" s="146">
        <f t="shared" si="49"/>
        <v>0</v>
      </c>
      <c r="BL220" s="19" t="s">
        <v>270</v>
      </c>
      <c r="BM220" s="145" t="s">
        <v>3979</v>
      </c>
    </row>
    <row r="221" spans="2:65" s="1" customFormat="1" ht="21.75" customHeight="1">
      <c r="B221" s="35"/>
      <c r="C221" s="172" t="s">
        <v>918</v>
      </c>
      <c r="D221" s="172" t="s">
        <v>288</v>
      </c>
      <c r="E221" s="173" t="s">
        <v>3980</v>
      </c>
      <c r="F221" s="174" t="s">
        <v>3981</v>
      </c>
      <c r="G221" s="175" t="s">
        <v>422</v>
      </c>
      <c r="H221" s="176">
        <v>6</v>
      </c>
      <c r="I221" s="177"/>
      <c r="J221" s="178">
        <f t="shared" si="40"/>
        <v>0</v>
      </c>
      <c r="K221" s="174" t="s">
        <v>34</v>
      </c>
      <c r="L221" s="179"/>
      <c r="M221" s="180" t="s">
        <v>34</v>
      </c>
      <c r="N221" s="181" t="s">
        <v>49</v>
      </c>
      <c r="P221" s="143">
        <f t="shared" si="41"/>
        <v>0</v>
      </c>
      <c r="Q221" s="143">
        <v>0</v>
      </c>
      <c r="R221" s="143">
        <f t="shared" si="42"/>
        <v>0</v>
      </c>
      <c r="S221" s="143">
        <v>0</v>
      </c>
      <c r="T221" s="144">
        <f t="shared" si="43"/>
        <v>0</v>
      </c>
      <c r="AR221" s="145" t="s">
        <v>381</v>
      </c>
      <c r="AT221" s="145" t="s">
        <v>288</v>
      </c>
      <c r="AU221" s="145" t="s">
        <v>89</v>
      </c>
      <c r="AY221" s="19" t="s">
        <v>169</v>
      </c>
      <c r="BE221" s="146">
        <f t="shared" si="44"/>
        <v>0</v>
      </c>
      <c r="BF221" s="146">
        <f t="shared" si="45"/>
        <v>0</v>
      </c>
      <c r="BG221" s="146">
        <f t="shared" si="46"/>
        <v>0</v>
      </c>
      <c r="BH221" s="146">
        <f t="shared" si="47"/>
        <v>0</v>
      </c>
      <c r="BI221" s="146">
        <f t="shared" si="48"/>
        <v>0</v>
      </c>
      <c r="BJ221" s="19" t="s">
        <v>83</v>
      </c>
      <c r="BK221" s="146">
        <f t="shared" si="49"/>
        <v>0</v>
      </c>
      <c r="BL221" s="19" t="s">
        <v>270</v>
      </c>
      <c r="BM221" s="145" t="s">
        <v>3982</v>
      </c>
    </row>
    <row r="222" spans="2:65" s="1" customFormat="1" ht="16.5" customHeight="1">
      <c r="B222" s="35"/>
      <c r="C222" s="172" t="s">
        <v>924</v>
      </c>
      <c r="D222" s="172" t="s">
        <v>288</v>
      </c>
      <c r="E222" s="173" t="s">
        <v>3983</v>
      </c>
      <c r="F222" s="174" t="s">
        <v>3984</v>
      </c>
      <c r="G222" s="175" t="s">
        <v>422</v>
      </c>
      <c r="H222" s="176">
        <v>12</v>
      </c>
      <c r="I222" s="177"/>
      <c r="J222" s="178">
        <f t="shared" si="40"/>
        <v>0</v>
      </c>
      <c r="K222" s="174" t="s">
        <v>34</v>
      </c>
      <c r="L222" s="179"/>
      <c r="M222" s="180" t="s">
        <v>34</v>
      </c>
      <c r="N222" s="181" t="s">
        <v>49</v>
      </c>
      <c r="P222" s="143">
        <f t="shared" si="41"/>
        <v>0</v>
      </c>
      <c r="Q222" s="143">
        <v>0</v>
      </c>
      <c r="R222" s="143">
        <f t="shared" si="42"/>
        <v>0</v>
      </c>
      <c r="S222" s="143">
        <v>0</v>
      </c>
      <c r="T222" s="144">
        <f t="shared" si="43"/>
        <v>0</v>
      </c>
      <c r="AR222" s="145" t="s">
        <v>381</v>
      </c>
      <c r="AT222" s="145" t="s">
        <v>288</v>
      </c>
      <c r="AU222" s="145" t="s">
        <v>89</v>
      </c>
      <c r="AY222" s="19" t="s">
        <v>169</v>
      </c>
      <c r="BE222" s="146">
        <f t="shared" si="44"/>
        <v>0</v>
      </c>
      <c r="BF222" s="146">
        <f t="shared" si="45"/>
        <v>0</v>
      </c>
      <c r="BG222" s="146">
        <f t="shared" si="46"/>
        <v>0</v>
      </c>
      <c r="BH222" s="146">
        <f t="shared" si="47"/>
        <v>0</v>
      </c>
      <c r="BI222" s="146">
        <f t="shared" si="48"/>
        <v>0</v>
      </c>
      <c r="BJ222" s="19" t="s">
        <v>83</v>
      </c>
      <c r="BK222" s="146">
        <f t="shared" si="49"/>
        <v>0</v>
      </c>
      <c r="BL222" s="19" t="s">
        <v>270</v>
      </c>
      <c r="BM222" s="145" t="s">
        <v>3985</v>
      </c>
    </row>
    <row r="223" spans="2:65" s="13" customFormat="1" ht="12">
      <c r="B223" s="154"/>
      <c r="D223" s="148" t="s">
        <v>179</v>
      </c>
      <c r="E223" s="155" t="s">
        <v>34</v>
      </c>
      <c r="F223" s="156" t="s">
        <v>3986</v>
      </c>
      <c r="H223" s="157">
        <v>12</v>
      </c>
      <c r="I223" s="158"/>
      <c r="L223" s="154"/>
      <c r="M223" s="159"/>
      <c r="T223" s="160"/>
      <c r="AT223" s="155" t="s">
        <v>179</v>
      </c>
      <c r="AU223" s="155" t="s">
        <v>89</v>
      </c>
      <c r="AV223" s="13" t="s">
        <v>89</v>
      </c>
      <c r="AW223" s="13" t="s">
        <v>39</v>
      </c>
      <c r="AX223" s="13" t="s">
        <v>78</v>
      </c>
      <c r="AY223" s="155" t="s">
        <v>169</v>
      </c>
    </row>
    <row r="224" spans="2:65" s="14" customFormat="1" ht="12">
      <c r="B224" s="161"/>
      <c r="D224" s="148" t="s">
        <v>179</v>
      </c>
      <c r="E224" s="162" t="s">
        <v>34</v>
      </c>
      <c r="F224" s="163" t="s">
        <v>195</v>
      </c>
      <c r="H224" s="164">
        <v>12</v>
      </c>
      <c r="I224" s="165"/>
      <c r="L224" s="161"/>
      <c r="M224" s="166"/>
      <c r="T224" s="167"/>
      <c r="AT224" s="162" t="s">
        <v>179</v>
      </c>
      <c r="AU224" s="162" t="s">
        <v>89</v>
      </c>
      <c r="AV224" s="14" t="s">
        <v>177</v>
      </c>
      <c r="AW224" s="14" t="s">
        <v>39</v>
      </c>
      <c r="AX224" s="14" t="s">
        <v>83</v>
      </c>
      <c r="AY224" s="162" t="s">
        <v>169</v>
      </c>
    </row>
    <row r="225" spans="2:65" s="1" customFormat="1" ht="16.5" customHeight="1">
      <c r="B225" s="35"/>
      <c r="C225" s="134" t="s">
        <v>922</v>
      </c>
      <c r="D225" s="134" t="s">
        <v>172</v>
      </c>
      <c r="E225" s="135" t="s">
        <v>3987</v>
      </c>
      <c r="F225" s="136" t="s">
        <v>3988</v>
      </c>
      <c r="G225" s="137" t="s">
        <v>422</v>
      </c>
      <c r="H225" s="138">
        <v>30</v>
      </c>
      <c r="I225" s="139"/>
      <c r="J225" s="140">
        <f>ROUND(I225*H225,2)</f>
        <v>0</v>
      </c>
      <c r="K225" s="136" t="s">
        <v>34</v>
      </c>
      <c r="L225" s="35"/>
      <c r="M225" s="141" t="s">
        <v>34</v>
      </c>
      <c r="N225" s="142" t="s">
        <v>49</v>
      </c>
      <c r="P225" s="143">
        <f>O225*H225</f>
        <v>0</v>
      </c>
      <c r="Q225" s="143">
        <v>0</v>
      </c>
      <c r="R225" s="143">
        <f>Q225*H225</f>
        <v>0</v>
      </c>
      <c r="S225" s="143">
        <v>0</v>
      </c>
      <c r="T225" s="144">
        <f>S225*H225</f>
        <v>0</v>
      </c>
      <c r="AR225" s="145" t="s">
        <v>270</v>
      </c>
      <c r="AT225" s="145" t="s">
        <v>172</v>
      </c>
      <c r="AU225" s="145" t="s">
        <v>89</v>
      </c>
      <c r="AY225" s="19" t="s">
        <v>169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9" t="s">
        <v>83</v>
      </c>
      <c r="BK225" s="146">
        <f>ROUND(I225*H225,2)</f>
        <v>0</v>
      </c>
      <c r="BL225" s="19" t="s">
        <v>270</v>
      </c>
      <c r="BM225" s="145" t="s">
        <v>3989</v>
      </c>
    </row>
    <row r="226" spans="2:65" s="1" customFormat="1" ht="21.75" customHeight="1">
      <c r="B226" s="35"/>
      <c r="C226" s="134" t="s">
        <v>938</v>
      </c>
      <c r="D226" s="134" t="s">
        <v>172</v>
      </c>
      <c r="E226" s="135" t="s">
        <v>3990</v>
      </c>
      <c r="F226" s="136" t="s">
        <v>3991</v>
      </c>
      <c r="G226" s="137" t="s">
        <v>422</v>
      </c>
      <c r="H226" s="138">
        <v>6</v>
      </c>
      <c r="I226" s="139"/>
      <c r="J226" s="140">
        <f>ROUND(I226*H226,2)</f>
        <v>0</v>
      </c>
      <c r="K226" s="136" t="s">
        <v>34</v>
      </c>
      <c r="L226" s="35"/>
      <c r="M226" s="141" t="s">
        <v>34</v>
      </c>
      <c r="N226" s="142" t="s">
        <v>49</v>
      </c>
      <c r="P226" s="143">
        <f>O226*H226</f>
        <v>0</v>
      </c>
      <c r="Q226" s="143">
        <v>0</v>
      </c>
      <c r="R226" s="143">
        <f>Q226*H226</f>
        <v>0</v>
      </c>
      <c r="S226" s="143">
        <v>0</v>
      </c>
      <c r="T226" s="144">
        <f>S226*H226</f>
        <v>0</v>
      </c>
      <c r="AR226" s="145" t="s">
        <v>270</v>
      </c>
      <c r="AT226" s="145" t="s">
        <v>172</v>
      </c>
      <c r="AU226" s="145" t="s">
        <v>89</v>
      </c>
      <c r="AY226" s="19" t="s">
        <v>169</v>
      </c>
      <c r="BE226" s="146">
        <f>IF(N226="základní",J226,0)</f>
        <v>0</v>
      </c>
      <c r="BF226" s="146">
        <f>IF(N226="snížená",J226,0)</f>
        <v>0</v>
      </c>
      <c r="BG226" s="146">
        <f>IF(N226="zákl. přenesená",J226,0)</f>
        <v>0</v>
      </c>
      <c r="BH226" s="146">
        <f>IF(N226="sníž. přenesená",J226,0)</f>
        <v>0</v>
      </c>
      <c r="BI226" s="146">
        <f>IF(N226="nulová",J226,0)</f>
        <v>0</v>
      </c>
      <c r="BJ226" s="19" t="s">
        <v>83</v>
      </c>
      <c r="BK226" s="146">
        <f>ROUND(I226*H226,2)</f>
        <v>0</v>
      </c>
      <c r="BL226" s="19" t="s">
        <v>270</v>
      </c>
      <c r="BM226" s="145" t="s">
        <v>3992</v>
      </c>
    </row>
    <row r="227" spans="2:65" s="1" customFormat="1" ht="16.5" customHeight="1">
      <c r="B227" s="35"/>
      <c r="C227" s="172" t="s">
        <v>943</v>
      </c>
      <c r="D227" s="172" t="s">
        <v>288</v>
      </c>
      <c r="E227" s="173" t="s">
        <v>3993</v>
      </c>
      <c r="F227" s="174" t="s">
        <v>3994</v>
      </c>
      <c r="G227" s="175" t="s">
        <v>422</v>
      </c>
      <c r="H227" s="176">
        <v>6</v>
      </c>
      <c r="I227" s="177"/>
      <c r="J227" s="178">
        <f>ROUND(I227*H227,2)</f>
        <v>0</v>
      </c>
      <c r="K227" s="174" t="s">
        <v>34</v>
      </c>
      <c r="L227" s="179"/>
      <c r="M227" s="180" t="s">
        <v>34</v>
      </c>
      <c r="N227" s="181" t="s">
        <v>49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381</v>
      </c>
      <c r="AT227" s="145" t="s">
        <v>288</v>
      </c>
      <c r="AU227" s="145" t="s">
        <v>89</v>
      </c>
      <c r="AY227" s="19" t="s">
        <v>169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9" t="s">
        <v>83</v>
      </c>
      <c r="BK227" s="146">
        <f>ROUND(I227*H227,2)</f>
        <v>0</v>
      </c>
      <c r="BL227" s="19" t="s">
        <v>270</v>
      </c>
      <c r="BM227" s="145" t="s">
        <v>3995</v>
      </c>
    </row>
    <row r="228" spans="2:65" s="1" customFormat="1" ht="16.5" customHeight="1">
      <c r="B228" s="35"/>
      <c r="C228" s="172" t="s">
        <v>949</v>
      </c>
      <c r="D228" s="172" t="s">
        <v>288</v>
      </c>
      <c r="E228" s="173" t="s">
        <v>3996</v>
      </c>
      <c r="F228" s="174" t="s">
        <v>3997</v>
      </c>
      <c r="G228" s="175" t="s">
        <v>422</v>
      </c>
      <c r="H228" s="176">
        <v>6</v>
      </c>
      <c r="I228" s="177"/>
      <c r="J228" s="178">
        <f>ROUND(I228*H228,2)</f>
        <v>0</v>
      </c>
      <c r="K228" s="174" t="s">
        <v>34</v>
      </c>
      <c r="L228" s="179"/>
      <c r="M228" s="180" t="s">
        <v>34</v>
      </c>
      <c r="N228" s="181" t="s">
        <v>49</v>
      </c>
      <c r="P228" s="143">
        <f>O228*H228</f>
        <v>0</v>
      </c>
      <c r="Q228" s="143">
        <v>0</v>
      </c>
      <c r="R228" s="143">
        <f>Q228*H228</f>
        <v>0</v>
      </c>
      <c r="S228" s="143">
        <v>0</v>
      </c>
      <c r="T228" s="144">
        <f>S228*H228</f>
        <v>0</v>
      </c>
      <c r="AR228" s="145" t="s">
        <v>381</v>
      </c>
      <c r="AT228" s="145" t="s">
        <v>288</v>
      </c>
      <c r="AU228" s="145" t="s">
        <v>89</v>
      </c>
      <c r="AY228" s="19" t="s">
        <v>169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9" t="s">
        <v>83</v>
      </c>
      <c r="BK228" s="146">
        <f>ROUND(I228*H228,2)</f>
        <v>0</v>
      </c>
      <c r="BL228" s="19" t="s">
        <v>270</v>
      </c>
      <c r="BM228" s="145" t="s">
        <v>3998</v>
      </c>
    </row>
    <row r="229" spans="2:65" s="1" customFormat="1" ht="21.75" customHeight="1">
      <c r="B229" s="35"/>
      <c r="C229" s="134" t="s">
        <v>955</v>
      </c>
      <c r="D229" s="134" t="s">
        <v>172</v>
      </c>
      <c r="E229" s="135" t="s">
        <v>3999</v>
      </c>
      <c r="F229" s="136" t="s">
        <v>4000</v>
      </c>
      <c r="G229" s="137" t="s">
        <v>422</v>
      </c>
      <c r="H229" s="138">
        <v>5</v>
      </c>
      <c r="I229" s="139"/>
      <c r="J229" s="140">
        <f>ROUND(I229*H229,2)</f>
        <v>0</v>
      </c>
      <c r="K229" s="136" t="s">
        <v>34</v>
      </c>
      <c r="L229" s="35"/>
      <c r="M229" s="141" t="s">
        <v>34</v>
      </c>
      <c r="N229" s="142" t="s">
        <v>49</v>
      </c>
      <c r="P229" s="143">
        <f>O229*H229</f>
        <v>0</v>
      </c>
      <c r="Q229" s="143">
        <v>0</v>
      </c>
      <c r="R229" s="143">
        <f>Q229*H229</f>
        <v>0</v>
      </c>
      <c r="S229" s="143">
        <v>0</v>
      </c>
      <c r="T229" s="144">
        <f>S229*H229</f>
        <v>0</v>
      </c>
      <c r="AR229" s="145" t="s">
        <v>270</v>
      </c>
      <c r="AT229" s="145" t="s">
        <v>172</v>
      </c>
      <c r="AU229" s="145" t="s">
        <v>89</v>
      </c>
      <c r="AY229" s="19" t="s">
        <v>169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9" t="s">
        <v>83</v>
      </c>
      <c r="BK229" s="146">
        <f>ROUND(I229*H229,2)</f>
        <v>0</v>
      </c>
      <c r="BL229" s="19" t="s">
        <v>270</v>
      </c>
      <c r="BM229" s="145" t="s">
        <v>4001</v>
      </c>
    </row>
    <row r="230" spans="2:65" s="13" customFormat="1" ht="12">
      <c r="B230" s="154"/>
      <c r="D230" s="148" t="s">
        <v>179</v>
      </c>
      <c r="E230" s="155" t="s">
        <v>34</v>
      </c>
      <c r="F230" s="156" t="s">
        <v>201</v>
      </c>
      <c r="H230" s="157">
        <v>5</v>
      </c>
      <c r="I230" s="158"/>
      <c r="L230" s="154"/>
      <c r="M230" s="159"/>
      <c r="T230" s="160"/>
      <c r="AT230" s="155" t="s">
        <v>179</v>
      </c>
      <c r="AU230" s="155" t="s">
        <v>89</v>
      </c>
      <c r="AV230" s="13" t="s">
        <v>89</v>
      </c>
      <c r="AW230" s="13" t="s">
        <v>39</v>
      </c>
      <c r="AX230" s="13" t="s">
        <v>78</v>
      </c>
      <c r="AY230" s="155" t="s">
        <v>169</v>
      </c>
    </row>
    <row r="231" spans="2:65" s="14" customFormat="1" ht="12">
      <c r="B231" s="161"/>
      <c r="D231" s="148" t="s">
        <v>179</v>
      </c>
      <c r="E231" s="162" t="s">
        <v>34</v>
      </c>
      <c r="F231" s="163" t="s">
        <v>195</v>
      </c>
      <c r="H231" s="164">
        <v>5</v>
      </c>
      <c r="I231" s="165"/>
      <c r="L231" s="161"/>
      <c r="M231" s="166"/>
      <c r="T231" s="167"/>
      <c r="AT231" s="162" t="s">
        <v>179</v>
      </c>
      <c r="AU231" s="162" t="s">
        <v>89</v>
      </c>
      <c r="AV231" s="14" t="s">
        <v>177</v>
      </c>
      <c r="AW231" s="14" t="s">
        <v>39</v>
      </c>
      <c r="AX231" s="14" t="s">
        <v>83</v>
      </c>
      <c r="AY231" s="162" t="s">
        <v>169</v>
      </c>
    </row>
    <row r="232" spans="2:65" s="1" customFormat="1" ht="16.5" customHeight="1">
      <c r="B232" s="35"/>
      <c r="C232" s="172" t="s">
        <v>961</v>
      </c>
      <c r="D232" s="172" t="s">
        <v>288</v>
      </c>
      <c r="E232" s="173" t="s">
        <v>4002</v>
      </c>
      <c r="F232" s="174" t="s">
        <v>4003</v>
      </c>
      <c r="G232" s="175" t="s">
        <v>422</v>
      </c>
      <c r="H232" s="176">
        <v>4</v>
      </c>
      <c r="I232" s="177"/>
      <c r="J232" s="178">
        <f t="shared" ref="J232:J237" si="50">ROUND(I232*H232,2)</f>
        <v>0</v>
      </c>
      <c r="K232" s="174" t="s">
        <v>34</v>
      </c>
      <c r="L232" s="179"/>
      <c r="M232" s="180" t="s">
        <v>34</v>
      </c>
      <c r="N232" s="181" t="s">
        <v>49</v>
      </c>
      <c r="P232" s="143">
        <f t="shared" ref="P232:P237" si="51">O232*H232</f>
        <v>0</v>
      </c>
      <c r="Q232" s="143">
        <v>0</v>
      </c>
      <c r="R232" s="143">
        <f t="shared" ref="R232:R237" si="52">Q232*H232</f>
        <v>0</v>
      </c>
      <c r="S232" s="143">
        <v>0</v>
      </c>
      <c r="T232" s="144">
        <f t="shared" ref="T232:T237" si="53">S232*H232</f>
        <v>0</v>
      </c>
      <c r="AR232" s="145" t="s">
        <v>381</v>
      </c>
      <c r="AT232" s="145" t="s">
        <v>288</v>
      </c>
      <c r="AU232" s="145" t="s">
        <v>89</v>
      </c>
      <c r="AY232" s="19" t="s">
        <v>169</v>
      </c>
      <c r="BE232" s="146">
        <f t="shared" ref="BE232:BE237" si="54">IF(N232="základní",J232,0)</f>
        <v>0</v>
      </c>
      <c r="BF232" s="146">
        <f t="shared" ref="BF232:BF237" si="55">IF(N232="snížená",J232,0)</f>
        <v>0</v>
      </c>
      <c r="BG232" s="146">
        <f t="shared" ref="BG232:BG237" si="56">IF(N232="zákl. přenesená",J232,0)</f>
        <v>0</v>
      </c>
      <c r="BH232" s="146">
        <f t="shared" ref="BH232:BH237" si="57">IF(N232="sníž. přenesená",J232,0)</f>
        <v>0</v>
      </c>
      <c r="BI232" s="146">
        <f t="shared" ref="BI232:BI237" si="58">IF(N232="nulová",J232,0)</f>
        <v>0</v>
      </c>
      <c r="BJ232" s="19" t="s">
        <v>83</v>
      </c>
      <c r="BK232" s="146">
        <f t="shared" ref="BK232:BK237" si="59">ROUND(I232*H232,2)</f>
        <v>0</v>
      </c>
      <c r="BL232" s="19" t="s">
        <v>270</v>
      </c>
      <c r="BM232" s="145" t="s">
        <v>4004</v>
      </c>
    </row>
    <row r="233" spans="2:65" s="1" customFormat="1" ht="24.25" customHeight="1">
      <c r="B233" s="35"/>
      <c r="C233" s="172" t="s">
        <v>967</v>
      </c>
      <c r="D233" s="172" t="s">
        <v>288</v>
      </c>
      <c r="E233" s="173" t="s">
        <v>4005</v>
      </c>
      <c r="F233" s="174" t="s">
        <v>4006</v>
      </c>
      <c r="G233" s="175" t="s">
        <v>422</v>
      </c>
      <c r="H233" s="176">
        <v>1</v>
      </c>
      <c r="I233" s="177"/>
      <c r="J233" s="178">
        <f t="shared" si="50"/>
        <v>0</v>
      </c>
      <c r="K233" s="174" t="s">
        <v>34</v>
      </c>
      <c r="L233" s="179"/>
      <c r="M233" s="180" t="s">
        <v>34</v>
      </c>
      <c r="N233" s="181" t="s">
        <v>49</v>
      </c>
      <c r="P233" s="143">
        <f t="shared" si="51"/>
        <v>0</v>
      </c>
      <c r="Q233" s="143">
        <v>0</v>
      </c>
      <c r="R233" s="143">
        <f t="shared" si="52"/>
        <v>0</v>
      </c>
      <c r="S233" s="143">
        <v>0</v>
      </c>
      <c r="T233" s="144">
        <f t="shared" si="53"/>
        <v>0</v>
      </c>
      <c r="AR233" s="145" t="s">
        <v>381</v>
      </c>
      <c r="AT233" s="145" t="s">
        <v>288</v>
      </c>
      <c r="AU233" s="145" t="s">
        <v>89</v>
      </c>
      <c r="AY233" s="19" t="s">
        <v>169</v>
      </c>
      <c r="BE233" s="146">
        <f t="shared" si="54"/>
        <v>0</v>
      </c>
      <c r="BF233" s="146">
        <f t="shared" si="55"/>
        <v>0</v>
      </c>
      <c r="BG233" s="146">
        <f t="shared" si="56"/>
        <v>0</v>
      </c>
      <c r="BH233" s="146">
        <f t="shared" si="57"/>
        <v>0</v>
      </c>
      <c r="BI233" s="146">
        <f t="shared" si="58"/>
        <v>0</v>
      </c>
      <c r="BJ233" s="19" t="s">
        <v>83</v>
      </c>
      <c r="BK233" s="146">
        <f t="shared" si="59"/>
        <v>0</v>
      </c>
      <c r="BL233" s="19" t="s">
        <v>270</v>
      </c>
      <c r="BM233" s="145" t="s">
        <v>4007</v>
      </c>
    </row>
    <row r="234" spans="2:65" s="1" customFormat="1" ht="16.5" customHeight="1">
      <c r="B234" s="35"/>
      <c r="C234" s="134" t="s">
        <v>972</v>
      </c>
      <c r="D234" s="134" t="s">
        <v>172</v>
      </c>
      <c r="E234" s="135" t="s">
        <v>4008</v>
      </c>
      <c r="F234" s="136" t="s">
        <v>4009</v>
      </c>
      <c r="G234" s="137" t="s">
        <v>422</v>
      </c>
      <c r="H234" s="138">
        <v>12</v>
      </c>
      <c r="I234" s="139"/>
      <c r="J234" s="140">
        <f t="shared" si="50"/>
        <v>0</v>
      </c>
      <c r="K234" s="136" t="s">
        <v>34</v>
      </c>
      <c r="L234" s="35"/>
      <c r="M234" s="141" t="s">
        <v>34</v>
      </c>
      <c r="N234" s="142" t="s">
        <v>49</v>
      </c>
      <c r="P234" s="143">
        <f t="shared" si="51"/>
        <v>0</v>
      </c>
      <c r="Q234" s="143">
        <v>0</v>
      </c>
      <c r="R234" s="143">
        <f t="shared" si="52"/>
        <v>0</v>
      </c>
      <c r="S234" s="143">
        <v>0</v>
      </c>
      <c r="T234" s="144">
        <f t="shared" si="53"/>
        <v>0</v>
      </c>
      <c r="AR234" s="145" t="s">
        <v>270</v>
      </c>
      <c r="AT234" s="145" t="s">
        <v>172</v>
      </c>
      <c r="AU234" s="145" t="s">
        <v>89</v>
      </c>
      <c r="AY234" s="19" t="s">
        <v>169</v>
      </c>
      <c r="BE234" s="146">
        <f t="shared" si="54"/>
        <v>0</v>
      </c>
      <c r="BF234" s="146">
        <f t="shared" si="55"/>
        <v>0</v>
      </c>
      <c r="BG234" s="146">
        <f t="shared" si="56"/>
        <v>0</v>
      </c>
      <c r="BH234" s="146">
        <f t="shared" si="57"/>
        <v>0</v>
      </c>
      <c r="BI234" s="146">
        <f t="shared" si="58"/>
        <v>0</v>
      </c>
      <c r="BJ234" s="19" t="s">
        <v>83</v>
      </c>
      <c r="BK234" s="146">
        <f t="shared" si="59"/>
        <v>0</v>
      </c>
      <c r="BL234" s="19" t="s">
        <v>270</v>
      </c>
      <c r="BM234" s="145" t="s">
        <v>4010</v>
      </c>
    </row>
    <row r="235" spans="2:65" s="1" customFormat="1" ht="16.5" customHeight="1">
      <c r="B235" s="35"/>
      <c r="C235" s="172" t="s">
        <v>978</v>
      </c>
      <c r="D235" s="172" t="s">
        <v>288</v>
      </c>
      <c r="E235" s="173" t="s">
        <v>4011</v>
      </c>
      <c r="F235" s="174" t="s">
        <v>4012</v>
      </c>
      <c r="G235" s="175" t="s">
        <v>422</v>
      </c>
      <c r="H235" s="176">
        <v>12</v>
      </c>
      <c r="I235" s="177"/>
      <c r="J235" s="178">
        <f t="shared" si="50"/>
        <v>0</v>
      </c>
      <c r="K235" s="174" t="s">
        <v>34</v>
      </c>
      <c r="L235" s="179"/>
      <c r="M235" s="180" t="s">
        <v>34</v>
      </c>
      <c r="N235" s="181" t="s">
        <v>49</v>
      </c>
      <c r="P235" s="143">
        <f t="shared" si="51"/>
        <v>0</v>
      </c>
      <c r="Q235" s="143">
        <v>0</v>
      </c>
      <c r="R235" s="143">
        <f t="shared" si="52"/>
        <v>0</v>
      </c>
      <c r="S235" s="143">
        <v>0</v>
      </c>
      <c r="T235" s="144">
        <f t="shared" si="53"/>
        <v>0</v>
      </c>
      <c r="AR235" s="145" t="s">
        <v>381</v>
      </c>
      <c r="AT235" s="145" t="s">
        <v>288</v>
      </c>
      <c r="AU235" s="145" t="s">
        <v>89</v>
      </c>
      <c r="AY235" s="19" t="s">
        <v>169</v>
      </c>
      <c r="BE235" s="146">
        <f t="shared" si="54"/>
        <v>0</v>
      </c>
      <c r="BF235" s="146">
        <f t="shared" si="55"/>
        <v>0</v>
      </c>
      <c r="BG235" s="146">
        <f t="shared" si="56"/>
        <v>0</v>
      </c>
      <c r="BH235" s="146">
        <f t="shared" si="57"/>
        <v>0</v>
      </c>
      <c r="BI235" s="146">
        <f t="shared" si="58"/>
        <v>0</v>
      </c>
      <c r="BJ235" s="19" t="s">
        <v>83</v>
      </c>
      <c r="BK235" s="146">
        <f t="shared" si="59"/>
        <v>0</v>
      </c>
      <c r="BL235" s="19" t="s">
        <v>270</v>
      </c>
      <c r="BM235" s="145" t="s">
        <v>4013</v>
      </c>
    </row>
    <row r="236" spans="2:65" s="1" customFormat="1" ht="21.75" customHeight="1">
      <c r="B236" s="35"/>
      <c r="C236" s="134" t="s">
        <v>984</v>
      </c>
      <c r="D236" s="134" t="s">
        <v>172</v>
      </c>
      <c r="E236" s="135" t="s">
        <v>4014</v>
      </c>
      <c r="F236" s="136" t="s">
        <v>4015</v>
      </c>
      <c r="G236" s="137" t="s">
        <v>422</v>
      </c>
      <c r="H236" s="138">
        <v>6</v>
      </c>
      <c r="I236" s="139"/>
      <c r="J236" s="140">
        <f t="shared" si="50"/>
        <v>0</v>
      </c>
      <c r="K236" s="136" t="s">
        <v>34</v>
      </c>
      <c r="L236" s="35"/>
      <c r="M236" s="141" t="s">
        <v>34</v>
      </c>
      <c r="N236" s="142" t="s">
        <v>49</v>
      </c>
      <c r="P236" s="143">
        <f t="shared" si="51"/>
        <v>0</v>
      </c>
      <c r="Q236" s="143">
        <v>0</v>
      </c>
      <c r="R236" s="143">
        <f t="shared" si="52"/>
        <v>0</v>
      </c>
      <c r="S236" s="143">
        <v>0</v>
      </c>
      <c r="T236" s="144">
        <f t="shared" si="53"/>
        <v>0</v>
      </c>
      <c r="AR236" s="145" t="s">
        <v>270</v>
      </c>
      <c r="AT236" s="145" t="s">
        <v>172</v>
      </c>
      <c r="AU236" s="145" t="s">
        <v>89</v>
      </c>
      <c r="AY236" s="19" t="s">
        <v>169</v>
      </c>
      <c r="BE236" s="146">
        <f t="shared" si="54"/>
        <v>0</v>
      </c>
      <c r="BF236" s="146">
        <f t="shared" si="55"/>
        <v>0</v>
      </c>
      <c r="BG236" s="146">
        <f t="shared" si="56"/>
        <v>0</v>
      </c>
      <c r="BH236" s="146">
        <f t="shared" si="57"/>
        <v>0</v>
      </c>
      <c r="BI236" s="146">
        <f t="shared" si="58"/>
        <v>0</v>
      </c>
      <c r="BJ236" s="19" t="s">
        <v>83</v>
      </c>
      <c r="BK236" s="146">
        <f t="shared" si="59"/>
        <v>0</v>
      </c>
      <c r="BL236" s="19" t="s">
        <v>270</v>
      </c>
      <c r="BM236" s="145" t="s">
        <v>4016</v>
      </c>
    </row>
    <row r="237" spans="2:65" s="1" customFormat="1" ht="16.5" customHeight="1">
      <c r="B237" s="35"/>
      <c r="C237" s="134" t="s">
        <v>988</v>
      </c>
      <c r="D237" s="134" t="s">
        <v>172</v>
      </c>
      <c r="E237" s="135" t="s">
        <v>4017</v>
      </c>
      <c r="F237" s="136" t="s">
        <v>4018</v>
      </c>
      <c r="G237" s="137" t="s">
        <v>422</v>
      </c>
      <c r="H237" s="138">
        <v>3</v>
      </c>
      <c r="I237" s="139"/>
      <c r="J237" s="140">
        <f t="shared" si="50"/>
        <v>0</v>
      </c>
      <c r="K237" s="136" t="s">
        <v>34</v>
      </c>
      <c r="L237" s="35"/>
      <c r="M237" s="141" t="s">
        <v>34</v>
      </c>
      <c r="N237" s="142" t="s">
        <v>49</v>
      </c>
      <c r="P237" s="143">
        <f t="shared" si="51"/>
        <v>0</v>
      </c>
      <c r="Q237" s="143">
        <v>0</v>
      </c>
      <c r="R237" s="143">
        <f t="shared" si="52"/>
        <v>0</v>
      </c>
      <c r="S237" s="143">
        <v>0</v>
      </c>
      <c r="T237" s="144">
        <f t="shared" si="53"/>
        <v>0</v>
      </c>
      <c r="AR237" s="145" t="s">
        <v>270</v>
      </c>
      <c r="AT237" s="145" t="s">
        <v>172</v>
      </c>
      <c r="AU237" s="145" t="s">
        <v>89</v>
      </c>
      <c r="AY237" s="19" t="s">
        <v>169</v>
      </c>
      <c r="BE237" s="146">
        <f t="shared" si="54"/>
        <v>0</v>
      </c>
      <c r="BF237" s="146">
        <f t="shared" si="55"/>
        <v>0</v>
      </c>
      <c r="BG237" s="146">
        <f t="shared" si="56"/>
        <v>0</v>
      </c>
      <c r="BH237" s="146">
        <f t="shared" si="57"/>
        <v>0</v>
      </c>
      <c r="BI237" s="146">
        <f t="shared" si="58"/>
        <v>0</v>
      </c>
      <c r="BJ237" s="19" t="s">
        <v>83</v>
      </c>
      <c r="BK237" s="146">
        <f t="shared" si="59"/>
        <v>0</v>
      </c>
      <c r="BL237" s="19" t="s">
        <v>270</v>
      </c>
      <c r="BM237" s="145" t="s">
        <v>4019</v>
      </c>
    </row>
    <row r="238" spans="2:65" s="1" customFormat="1" ht="36">
      <c r="B238" s="35"/>
      <c r="D238" s="148" t="s">
        <v>929</v>
      </c>
      <c r="F238" s="189" t="s">
        <v>4020</v>
      </c>
      <c r="I238" s="170"/>
      <c r="L238" s="35"/>
      <c r="M238" s="171"/>
      <c r="T238" s="56"/>
      <c r="AT238" s="19" t="s">
        <v>929</v>
      </c>
      <c r="AU238" s="19" t="s">
        <v>89</v>
      </c>
    </row>
    <row r="239" spans="2:65" s="1" customFormat="1" ht="16.5" customHeight="1">
      <c r="B239" s="35"/>
      <c r="C239" s="134" t="s">
        <v>992</v>
      </c>
      <c r="D239" s="134" t="s">
        <v>172</v>
      </c>
      <c r="E239" s="135" t="s">
        <v>4021</v>
      </c>
      <c r="F239" s="136" t="s">
        <v>4022</v>
      </c>
      <c r="G239" s="137" t="s">
        <v>422</v>
      </c>
      <c r="H239" s="138">
        <v>6</v>
      </c>
      <c r="I239" s="139"/>
      <c r="J239" s="140">
        <f>ROUND(I239*H239,2)</f>
        <v>0</v>
      </c>
      <c r="K239" s="136" t="s">
        <v>34</v>
      </c>
      <c r="L239" s="35"/>
      <c r="M239" s="141" t="s">
        <v>34</v>
      </c>
      <c r="N239" s="142" t="s">
        <v>49</v>
      </c>
      <c r="P239" s="143">
        <f>O239*H239</f>
        <v>0</v>
      </c>
      <c r="Q239" s="143">
        <v>0</v>
      </c>
      <c r="R239" s="143">
        <f>Q239*H239</f>
        <v>0</v>
      </c>
      <c r="S239" s="143">
        <v>0</v>
      </c>
      <c r="T239" s="144">
        <f>S239*H239</f>
        <v>0</v>
      </c>
      <c r="AR239" s="145" t="s">
        <v>270</v>
      </c>
      <c r="AT239" s="145" t="s">
        <v>172</v>
      </c>
      <c r="AU239" s="145" t="s">
        <v>89</v>
      </c>
      <c r="AY239" s="19" t="s">
        <v>169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9" t="s">
        <v>83</v>
      </c>
      <c r="BK239" s="146">
        <f>ROUND(I239*H239,2)</f>
        <v>0</v>
      </c>
      <c r="BL239" s="19" t="s">
        <v>270</v>
      </c>
      <c r="BM239" s="145" t="s">
        <v>4023</v>
      </c>
    </row>
    <row r="240" spans="2:65" s="1" customFormat="1" ht="36">
      <c r="B240" s="35"/>
      <c r="D240" s="148" t="s">
        <v>929</v>
      </c>
      <c r="F240" s="189" t="s">
        <v>4024</v>
      </c>
      <c r="I240" s="170"/>
      <c r="L240" s="35"/>
      <c r="M240" s="171"/>
      <c r="T240" s="56"/>
      <c r="AT240" s="19" t="s">
        <v>929</v>
      </c>
      <c r="AU240" s="19" t="s">
        <v>89</v>
      </c>
    </row>
    <row r="241" spans="2:65" s="1" customFormat="1" ht="16.5" customHeight="1">
      <c r="B241" s="35"/>
      <c r="C241" s="134" t="s">
        <v>997</v>
      </c>
      <c r="D241" s="134" t="s">
        <v>172</v>
      </c>
      <c r="E241" s="135" t="s">
        <v>4025</v>
      </c>
      <c r="F241" s="136" t="s">
        <v>4026</v>
      </c>
      <c r="G241" s="137" t="s">
        <v>422</v>
      </c>
      <c r="H241" s="138">
        <v>1</v>
      </c>
      <c r="I241" s="139"/>
      <c r="J241" s="140">
        <f>ROUND(I241*H241,2)</f>
        <v>0</v>
      </c>
      <c r="K241" s="136" t="s">
        <v>34</v>
      </c>
      <c r="L241" s="35"/>
      <c r="M241" s="141" t="s">
        <v>34</v>
      </c>
      <c r="N241" s="142" t="s">
        <v>49</v>
      </c>
      <c r="P241" s="143">
        <f>O241*H241</f>
        <v>0</v>
      </c>
      <c r="Q241" s="143">
        <v>0</v>
      </c>
      <c r="R241" s="143">
        <f>Q241*H241</f>
        <v>0</v>
      </c>
      <c r="S241" s="143">
        <v>0</v>
      </c>
      <c r="T241" s="144">
        <f>S241*H241</f>
        <v>0</v>
      </c>
      <c r="AR241" s="145" t="s">
        <v>270</v>
      </c>
      <c r="AT241" s="145" t="s">
        <v>172</v>
      </c>
      <c r="AU241" s="145" t="s">
        <v>89</v>
      </c>
      <c r="AY241" s="19" t="s">
        <v>169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9" t="s">
        <v>83</v>
      </c>
      <c r="BK241" s="146">
        <f>ROUND(I241*H241,2)</f>
        <v>0</v>
      </c>
      <c r="BL241" s="19" t="s">
        <v>270</v>
      </c>
      <c r="BM241" s="145" t="s">
        <v>4027</v>
      </c>
    </row>
    <row r="242" spans="2:65" s="1" customFormat="1" ht="16.5" customHeight="1">
      <c r="B242" s="35"/>
      <c r="C242" s="134" t="s">
        <v>1005</v>
      </c>
      <c r="D242" s="134" t="s">
        <v>172</v>
      </c>
      <c r="E242" s="135" t="s">
        <v>4028</v>
      </c>
      <c r="F242" s="136" t="s">
        <v>4029</v>
      </c>
      <c r="G242" s="137" t="s">
        <v>422</v>
      </c>
      <c r="H242" s="138">
        <v>1</v>
      </c>
      <c r="I242" s="139"/>
      <c r="J242" s="140">
        <f>ROUND(I242*H242,2)</f>
        <v>0</v>
      </c>
      <c r="K242" s="136" t="s">
        <v>34</v>
      </c>
      <c r="L242" s="35"/>
      <c r="M242" s="141" t="s">
        <v>34</v>
      </c>
      <c r="N242" s="142" t="s">
        <v>49</v>
      </c>
      <c r="P242" s="143">
        <f>O242*H242</f>
        <v>0</v>
      </c>
      <c r="Q242" s="143">
        <v>0</v>
      </c>
      <c r="R242" s="143">
        <f>Q242*H242</f>
        <v>0</v>
      </c>
      <c r="S242" s="143">
        <v>0</v>
      </c>
      <c r="T242" s="144">
        <f>S242*H242</f>
        <v>0</v>
      </c>
      <c r="AR242" s="145" t="s">
        <v>270</v>
      </c>
      <c r="AT242" s="145" t="s">
        <v>172</v>
      </c>
      <c r="AU242" s="145" t="s">
        <v>89</v>
      </c>
      <c r="AY242" s="19" t="s">
        <v>169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9" t="s">
        <v>83</v>
      </c>
      <c r="BK242" s="146">
        <f>ROUND(I242*H242,2)</f>
        <v>0</v>
      </c>
      <c r="BL242" s="19" t="s">
        <v>270</v>
      </c>
      <c r="BM242" s="145" t="s">
        <v>4030</v>
      </c>
    </row>
    <row r="243" spans="2:65" s="1" customFormat="1" ht="24.25" customHeight="1">
      <c r="B243" s="35"/>
      <c r="C243" s="134" t="s">
        <v>1011</v>
      </c>
      <c r="D243" s="134" t="s">
        <v>172</v>
      </c>
      <c r="E243" s="135" t="s">
        <v>4031</v>
      </c>
      <c r="F243" s="136" t="s">
        <v>4032</v>
      </c>
      <c r="G243" s="137" t="s">
        <v>3151</v>
      </c>
      <c r="H243" s="202"/>
      <c r="I243" s="139"/>
      <c r="J243" s="140">
        <f>ROUND(I243*H243,2)</f>
        <v>0</v>
      </c>
      <c r="K243" s="136" t="s">
        <v>34</v>
      </c>
      <c r="L243" s="35"/>
      <c r="M243" s="141" t="s">
        <v>34</v>
      </c>
      <c r="N243" s="142" t="s">
        <v>49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270</v>
      </c>
      <c r="AT243" s="145" t="s">
        <v>172</v>
      </c>
      <c r="AU243" s="145" t="s">
        <v>89</v>
      </c>
      <c r="AY243" s="19" t="s">
        <v>169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9" t="s">
        <v>83</v>
      </c>
      <c r="BK243" s="146">
        <f>ROUND(I243*H243,2)</f>
        <v>0</v>
      </c>
      <c r="BL243" s="19" t="s">
        <v>270</v>
      </c>
      <c r="BM243" s="145" t="s">
        <v>4033</v>
      </c>
    </row>
    <row r="244" spans="2:65" s="1" customFormat="1" ht="24.25" customHeight="1">
      <c r="B244" s="35"/>
      <c r="C244" s="134" t="s">
        <v>1015</v>
      </c>
      <c r="D244" s="134" t="s">
        <v>172</v>
      </c>
      <c r="E244" s="135" t="s">
        <v>4034</v>
      </c>
      <c r="F244" s="136" t="s">
        <v>4035</v>
      </c>
      <c r="G244" s="137" t="s">
        <v>3151</v>
      </c>
      <c r="H244" s="202"/>
      <c r="I244" s="139"/>
      <c r="J244" s="140">
        <f>ROUND(I244*H244,2)</f>
        <v>0</v>
      </c>
      <c r="K244" s="136" t="s">
        <v>34</v>
      </c>
      <c r="L244" s="35"/>
      <c r="M244" s="141" t="s">
        <v>34</v>
      </c>
      <c r="N244" s="142" t="s">
        <v>49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270</v>
      </c>
      <c r="AT244" s="145" t="s">
        <v>172</v>
      </c>
      <c r="AU244" s="145" t="s">
        <v>89</v>
      </c>
      <c r="AY244" s="19" t="s">
        <v>169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9" t="s">
        <v>83</v>
      </c>
      <c r="BK244" s="146">
        <f>ROUND(I244*H244,2)</f>
        <v>0</v>
      </c>
      <c r="BL244" s="19" t="s">
        <v>270</v>
      </c>
      <c r="BM244" s="145" t="s">
        <v>4036</v>
      </c>
    </row>
    <row r="245" spans="2:65" s="1" customFormat="1" ht="16.5" customHeight="1">
      <c r="B245" s="35"/>
      <c r="C245" s="134" t="s">
        <v>1025</v>
      </c>
      <c r="D245" s="134" t="s">
        <v>172</v>
      </c>
      <c r="E245" s="135" t="s">
        <v>4037</v>
      </c>
      <c r="F245" s="136" t="s">
        <v>4038</v>
      </c>
      <c r="G245" s="137" t="s">
        <v>3151</v>
      </c>
      <c r="H245" s="202"/>
      <c r="I245" s="139"/>
      <c r="J245" s="140">
        <f>ROUND(I245*H245,2)</f>
        <v>0</v>
      </c>
      <c r="K245" s="136" t="s">
        <v>34</v>
      </c>
      <c r="L245" s="35"/>
      <c r="M245" s="141" t="s">
        <v>34</v>
      </c>
      <c r="N245" s="142" t="s">
        <v>49</v>
      </c>
      <c r="P245" s="143">
        <f>O245*H245</f>
        <v>0</v>
      </c>
      <c r="Q245" s="143">
        <v>0</v>
      </c>
      <c r="R245" s="143">
        <f>Q245*H245</f>
        <v>0</v>
      </c>
      <c r="S245" s="143">
        <v>0</v>
      </c>
      <c r="T245" s="144">
        <f>S245*H245</f>
        <v>0</v>
      </c>
      <c r="AR245" s="145" t="s">
        <v>270</v>
      </c>
      <c r="AT245" s="145" t="s">
        <v>172</v>
      </c>
      <c r="AU245" s="145" t="s">
        <v>89</v>
      </c>
      <c r="AY245" s="19" t="s">
        <v>169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9" t="s">
        <v>83</v>
      </c>
      <c r="BK245" s="146">
        <f>ROUND(I245*H245,2)</f>
        <v>0</v>
      </c>
      <c r="BL245" s="19" t="s">
        <v>270</v>
      </c>
      <c r="BM245" s="145" t="s">
        <v>4039</v>
      </c>
    </row>
    <row r="246" spans="2:65" s="1" customFormat="1" ht="24">
      <c r="B246" s="35"/>
      <c r="D246" s="148" t="s">
        <v>929</v>
      </c>
      <c r="F246" s="189" t="s">
        <v>4040</v>
      </c>
      <c r="I246" s="170"/>
      <c r="L246" s="35"/>
      <c r="M246" s="171"/>
      <c r="T246" s="56"/>
      <c r="AT246" s="19" t="s">
        <v>929</v>
      </c>
      <c r="AU246" s="19" t="s">
        <v>89</v>
      </c>
    </row>
    <row r="247" spans="2:65" s="1" customFormat="1" ht="21.75" customHeight="1">
      <c r="B247" s="35"/>
      <c r="C247" s="134" t="s">
        <v>1029</v>
      </c>
      <c r="D247" s="134" t="s">
        <v>172</v>
      </c>
      <c r="E247" s="135" t="s">
        <v>4041</v>
      </c>
      <c r="F247" s="136" t="s">
        <v>4042</v>
      </c>
      <c r="G247" s="137" t="s">
        <v>422</v>
      </c>
      <c r="H247" s="138">
        <v>1</v>
      </c>
      <c r="I247" s="139"/>
      <c r="J247" s="140">
        <f t="shared" ref="J247:J254" si="60">ROUND(I247*H247,2)</f>
        <v>0</v>
      </c>
      <c r="K247" s="136" t="s">
        <v>34</v>
      </c>
      <c r="L247" s="35"/>
      <c r="M247" s="141" t="s">
        <v>34</v>
      </c>
      <c r="N247" s="142" t="s">
        <v>49</v>
      </c>
      <c r="P247" s="143">
        <f t="shared" ref="P247:P254" si="61">O247*H247</f>
        <v>0</v>
      </c>
      <c r="Q247" s="143">
        <v>0</v>
      </c>
      <c r="R247" s="143">
        <f t="shared" ref="R247:R254" si="62">Q247*H247</f>
        <v>0</v>
      </c>
      <c r="S247" s="143">
        <v>0</v>
      </c>
      <c r="T247" s="144">
        <f t="shared" ref="T247:T254" si="63">S247*H247</f>
        <v>0</v>
      </c>
      <c r="AR247" s="145" t="s">
        <v>270</v>
      </c>
      <c r="AT247" s="145" t="s">
        <v>172</v>
      </c>
      <c r="AU247" s="145" t="s">
        <v>89</v>
      </c>
      <c r="AY247" s="19" t="s">
        <v>169</v>
      </c>
      <c r="BE247" s="146">
        <f t="shared" ref="BE247:BE254" si="64">IF(N247="základní",J247,0)</f>
        <v>0</v>
      </c>
      <c r="BF247" s="146">
        <f t="shared" ref="BF247:BF254" si="65">IF(N247="snížená",J247,0)</f>
        <v>0</v>
      </c>
      <c r="BG247" s="146">
        <f t="shared" ref="BG247:BG254" si="66">IF(N247="zákl. přenesená",J247,0)</f>
        <v>0</v>
      </c>
      <c r="BH247" s="146">
        <f t="shared" ref="BH247:BH254" si="67">IF(N247="sníž. přenesená",J247,0)</f>
        <v>0</v>
      </c>
      <c r="BI247" s="146">
        <f t="shared" ref="BI247:BI254" si="68">IF(N247="nulová",J247,0)</f>
        <v>0</v>
      </c>
      <c r="BJ247" s="19" t="s">
        <v>83</v>
      </c>
      <c r="BK247" s="146">
        <f t="shared" ref="BK247:BK254" si="69">ROUND(I247*H247,2)</f>
        <v>0</v>
      </c>
      <c r="BL247" s="19" t="s">
        <v>270</v>
      </c>
      <c r="BM247" s="145" t="s">
        <v>4043</v>
      </c>
    </row>
    <row r="248" spans="2:65" s="1" customFormat="1" ht="24.25" customHeight="1">
      <c r="B248" s="35"/>
      <c r="C248" s="134" t="s">
        <v>1035</v>
      </c>
      <c r="D248" s="134" t="s">
        <v>172</v>
      </c>
      <c r="E248" s="135" t="s">
        <v>4044</v>
      </c>
      <c r="F248" s="136" t="s">
        <v>4045</v>
      </c>
      <c r="G248" s="137" t="s">
        <v>422</v>
      </c>
      <c r="H248" s="138">
        <v>205</v>
      </c>
      <c r="I248" s="139"/>
      <c r="J248" s="140">
        <f t="shared" si="60"/>
        <v>0</v>
      </c>
      <c r="K248" s="136" t="s">
        <v>34</v>
      </c>
      <c r="L248" s="35"/>
      <c r="M248" s="141" t="s">
        <v>34</v>
      </c>
      <c r="N248" s="142" t="s">
        <v>49</v>
      </c>
      <c r="P248" s="143">
        <f t="shared" si="61"/>
        <v>0</v>
      </c>
      <c r="Q248" s="143">
        <v>0</v>
      </c>
      <c r="R248" s="143">
        <f t="shared" si="62"/>
        <v>0</v>
      </c>
      <c r="S248" s="143">
        <v>0</v>
      </c>
      <c r="T248" s="144">
        <f t="shared" si="63"/>
        <v>0</v>
      </c>
      <c r="AR248" s="145" t="s">
        <v>270</v>
      </c>
      <c r="AT248" s="145" t="s">
        <v>172</v>
      </c>
      <c r="AU248" s="145" t="s">
        <v>89</v>
      </c>
      <c r="AY248" s="19" t="s">
        <v>169</v>
      </c>
      <c r="BE248" s="146">
        <f t="shared" si="64"/>
        <v>0</v>
      </c>
      <c r="BF248" s="146">
        <f t="shared" si="65"/>
        <v>0</v>
      </c>
      <c r="BG248" s="146">
        <f t="shared" si="66"/>
        <v>0</v>
      </c>
      <c r="BH248" s="146">
        <f t="shared" si="67"/>
        <v>0</v>
      </c>
      <c r="BI248" s="146">
        <f t="shared" si="68"/>
        <v>0</v>
      </c>
      <c r="BJ248" s="19" t="s">
        <v>83</v>
      </c>
      <c r="BK248" s="146">
        <f t="shared" si="69"/>
        <v>0</v>
      </c>
      <c r="BL248" s="19" t="s">
        <v>270</v>
      </c>
      <c r="BM248" s="145" t="s">
        <v>4046</v>
      </c>
    </row>
    <row r="249" spans="2:65" s="1" customFormat="1" ht="16.5" customHeight="1">
      <c r="B249" s="35"/>
      <c r="C249" s="134" t="s">
        <v>1040</v>
      </c>
      <c r="D249" s="134" t="s">
        <v>172</v>
      </c>
      <c r="E249" s="135" t="s">
        <v>4047</v>
      </c>
      <c r="F249" s="136" t="s">
        <v>3900</v>
      </c>
      <c r="G249" s="137" t="s">
        <v>422</v>
      </c>
      <c r="H249" s="138">
        <v>4</v>
      </c>
      <c r="I249" s="139"/>
      <c r="J249" s="140">
        <f t="shared" si="60"/>
        <v>0</v>
      </c>
      <c r="K249" s="136" t="s">
        <v>34</v>
      </c>
      <c r="L249" s="35"/>
      <c r="M249" s="141" t="s">
        <v>34</v>
      </c>
      <c r="N249" s="142" t="s">
        <v>49</v>
      </c>
      <c r="P249" s="143">
        <f t="shared" si="61"/>
        <v>0</v>
      </c>
      <c r="Q249" s="143">
        <v>0</v>
      </c>
      <c r="R249" s="143">
        <f t="shared" si="62"/>
        <v>0</v>
      </c>
      <c r="S249" s="143">
        <v>0</v>
      </c>
      <c r="T249" s="144">
        <f t="shared" si="63"/>
        <v>0</v>
      </c>
      <c r="AR249" s="145" t="s">
        <v>270</v>
      </c>
      <c r="AT249" s="145" t="s">
        <v>172</v>
      </c>
      <c r="AU249" s="145" t="s">
        <v>89</v>
      </c>
      <c r="AY249" s="19" t="s">
        <v>169</v>
      </c>
      <c r="BE249" s="146">
        <f t="shared" si="64"/>
        <v>0</v>
      </c>
      <c r="BF249" s="146">
        <f t="shared" si="65"/>
        <v>0</v>
      </c>
      <c r="BG249" s="146">
        <f t="shared" si="66"/>
        <v>0</v>
      </c>
      <c r="BH249" s="146">
        <f t="shared" si="67"/>
        <v>0</v>
      </c>
      <c r="BI249" s="146">
        <f t="shared" si="68"/>
        <v>0</v>
      </c>
      <c r="BJ249" s="19" t="s">
        <v>83</v>
      </c>
      <c r="BK249" s="146">
        <f t="shared" si="69"/>
        <v>0</v>
      </c>
      <c r="BL249" s="19" t="s">
        <v>270</v>
      </c>
      <c r="BM249" s="145" t="s">
        <v>4048</v>
      </c>
    </row>
    <row r="250" spans="2:65" s="1" customFormat="1" ht="16.5" customHeight="1">
      <c r="B250" s="35"/>
      <c r="C250" s="134" t="s">
        <v>1046</v>
      </c>
      <c r="D250" s="134" t="s">
        <v>172</v>
      </c>
      <c r="E250" s="135" t="s">
        <v>4049</v>
      </c>
      <c r="F250" s="136" t="s">
        <v>4050</v>
      </c>
      <c r="G250" s="137" t="s">
        <v>422</v>
      </c>
      <c r="H250" s="138">
        <v>12</v>
      </c>
      <c r="I250" s="139"/>
      <c r="J250" s="140">
        <f t="shared" si="60"/>
        <v>0</v>
      </c>
      <c r="K250" s="136" t="s">
        <v>34</v>
      </c>
      <c r="L250" s="35"/>
      <c r="M250" s="141" t="s">
        <v>34</v>
      </c>
      <c r="N250" s="142" t="s">
        <v>49</v>
      </c>
      <c r="P250" s="143">
        <f t="shared" si="61"/>
        <v>0</v>
      </c>
      <c r="Q250" s="143">
        <v>0</v>
      </c>
      <c r="R250" s="143">
        <f t="shared" si="62"/>
        <v>0</v>
      </c>
      <c r="S250" s="143">
        <v>0</v>
      </c>
      <c r="T250" s="144">
        <f t="shared" si="63"/>
        <v>0</v>
      </c>
      <c r="AR250" s="145" t="s">
        <v>270</v>
      </c>
      <c r="AT250" s="145" t="s">
        <v>172</v>
      </c>
      <c r="AU250" s="145" t="s">
        <v>89</v>
      </c>
      <c r="AY250" s="19" t="s">
        <v>169</v>
      </c>
      <c r="BE250" s="146">
        <f t="shared" si="64"/>
        <v>0</v>
      </c>
      <c r="BF250" s="146">
        <f t="shared" si="65"/>
        <v>0</v>
      </c>
      <c r="BG250" s="146">
        <f t="shared" si="66"/>
        <v>0</v>
      </c>
      <c r="BH250" s="146">
        <f t="shared" si="67"/>
        <v>0</v>
      </c>
      <c r="BI250" s="146">
        <f t="shared" si="68"/>
        <v>0</v>
      </c>
      <c r="BJ250" s="19" t="s">
        <v>83</v>
      </c>
      <c r="BK250" s="146">
        <f t="shared" si="69"/>
        <v>0</v>
      </c>
      <c r="BL250" s="19" t="s">
        <v>270</v>
      </c>
      <c r="BM250" s="145" t="s">
        <v>4051</v>
      </c>
    </row>
    <row r="251" spans="2:65" s="1" customFormat="1" ht="24.25" customHeight="1">
      <c r="B251" s="35"/>
      <c r="C251" s="134" t="s">
        <v>1052</v>
      </c>
      <c r="D251" s="134" t="s">
        <v>172</v>
      </c>
      <c r="E251" s="135" t="s">
        <v>4052</v>
      </c>
      <c r="F251" s="136" t="s">
        <v>4053</v>
      </c>
      <c r="G251" s="137" t="s">
        <v>422</v>
      </c>
      <c r="H251" s="138">
        <v>47</v>
      </c>
      <c r="I251" s="139"/>
      <c r="J251" s="140">
        <f t="shared" si="60"/>
        <v>0</v>
      </c>
      <c r="K251" s="136" t="s">
        <v>34</v>
      </c>
      <c r="L251" s="35"/>
      <c r="M251" s="141" t="s">
        <v>34</v>
      </c>
      <c r="N251" s="142" t="s">
        <v>49</v>
      </c>
      <c r="P251" s="143">
        <f t="shared" si="61"/>
        <v>0</v>
      </c>
      <c r="Q251" s="143">
        <v>0</v>
      </c>
      <c r="R251" s="143">
        <f t="shared" si="62"/>
        <v>0</v>
      </c>
      <c r="S251" s="143">
        <v>0</v>
      </c>
      <c r="T251" s="144">
        <f t="shared" si="63"/>
        <v>0</v>
      </c>
      <c r="AR251" s="145" t="s">
        <v>270</v>
      </c>
      <c r="AT251" s="145" t="s">
        <v>172</v>
      </c>
      <c r="AU251" s="145" t="s">
        <v>89</v>
      </c>
      <c r="AY251" s="19" t="s">
        <v>169</v>
      </c>
      <c r="BE251" s="146">
        <f t="shared" si="64"/>
        <v>0</v>
      </c>
      <c r="BF251" s="146">
        <f t="shared" si="65"/>
        <v>0</v>
      </c>
      <c r="BG251" s="146">
        <f t="shared" si="66"/>
        <v>0</v>
      </c>
      <c r="BH251" s="146">
        <f t="shared" si="67"/>
        <v>0</v>
      </c>
      <c r="BI251" s="146">
        <f t="shared" si="68"/>
        <v>0</v>
      </c>
      <c r="BJ251" s="19" t="s">
        <v>83</v>
      </c>
      <c r="BK251" s="146">
        <f t="shared" si="69"/>
        <v>0</v>
      </c>
      <c r="BL251" s="19" t="s">
        <v>270</v>
      </c>
      <c r="BM251" s="145" t="s">
        <v>4054</v>
      </c>
    </row>
    <row r="252" spans="2:65" s="1" customFormat="1" ht="24.25" customHeight="1">
      <c r="B252" s="35"/>
      <c r="C252" s="172" t="s">
        <v>1061</v>
      </c>
      <c r="D252" s="172" t="s">
        <v>288</v>
      </c>
      <c r="E252" s="173" t="s">
        <v>4055</v>
      </c>
      <c r="F252" s="174" t="s">
        <v>4056</v>
      </c>
      <c r="G252" s="175" t="s">
        <v>422</v>
      </c>
      <c r="H252" s="176">
        <v>47</v>
      </c>
      <c r="I252" s="177"/>
      <c r="J252" s="178">
        <f t="shared" si="60"/>
        <v>0</v>
      </c>
      <c r="K252" s="174" t="s">
        <v>34</v>
      </c>
      <c r="L252" s="179"/>
      <c r="M252" s="180" t="s">
        <v>34</v>
      </c>
      <c r="N252" s="181" t="s">
        <v>49</v>
      </c>
      <c r="P252" s="143">
        <f t="shared" si="61"/>
        <v>0</v>
      </c>
      <c r="Q252" s="143">
        <v>0</v>
      </c>
      <c r="R252" s="143">
        <f t="shared" si="62"/>
        <v>0</v>
      </c>
      <c r="S252" s="143">
        <v>0</v>
      </c>
      <c r="T252" s="144">
        <f t="shared" si="63"/>
        <v>0</v>
      </c>
      <c r="AR252" s="145" t="s">
        <v>381</v>
      </c>
      <c r="AT252" s="145" t="s">
        <v>288</v>
      </c>
      <c r="AU252" s="145" t="s">
        <v>89</v>
      </c>
      <c r="AY252" s="19" t="s">
        <v>169</v>
      </c>
      <c r="BE252" s="146">
        <f t="shared" si="64"/>
        <v>0</v>
      </c>
      <c r="BF252" s="146">
        <f t="shared" si="65"/>
        <v>0</v>
      </c>
      <c r="BG252" s="146">
        <f t="shared" si="66"/>
        <v>0</v>
      </c>
      <c r="BH252" s="146">
        <f t="shared" si="67"/>
        <v>0</v>
      </c>
      <c r="BI252" s="146">
        <f t="shared" si="68"/>
        <v>0</v>
      </c>
      <c r="BJ252" s="19" t="s">
        <v>83</v>
      </c>
      <c r="BK252" s="146">
        <f t="shared" si="69"/>
        <v>0</v>
      </c>
      <c r="BL252" s="19" t="s">
        <v>270</v>
      </c>
      <c r="BM252" s="145" t="s">
        <v>4057</v>
      </c>
    </row>
    <row r="253" spans="2:65" s="1" customFormat="1" ht="16.5" customHeight="1">
      <c r="B253" s="35"/>
      <c r="C253" s="134" t="s">
        <v>1068</v>
      </c>
      <c r="D253" s="134" t="s">
        <v>172</v>
      </c>
      <c r="E253" s="135" t="s">
        <v>4058</v>
      </c>
      <c r="F253" s="136" t="s">
        <v>3906</v>
      </c>
      <c r="G253" s="137" t="s">
        <v>422</v>
      </c>
      <c r="H253" s="138">
        <v>7</v>
      </c>
      <c r="I253" s="139"/>
      <c r="J253" s="140">
        <f t="shared" si="60"/>
        <v>0</v>
      </c>
      <c r="K253" s="136" t="s">
        <v>34</v>
      </c>
      <c r="L253" s="35"/>
      <c r="M253" s="141" t="s">
        <v>34</v>
      </c>
      <c r="N253" s="142" t="s">
        <v>49</v>
      </c>
      <c r="P253" s="143">
        <f t="shared" si="61"/>
        <v>0</v>
      </c>
      <c r="Q253" s="143">
        <v>0</v>
      </c>
      <c r="R253" s="143">
        <f t="shared" si="62"/>
        <v>0</v>
      </c>
      <c r="S253" s="143">
        <v>0</v>
      </c>
      <c r="T253" s="144">
        <f t="shared" si="63"/>
        <v>0</v>
      </c>
      <c r="AR253" s="145" t="s">
        <v>270</v>
      </c>
      <c r="AT253" s="145" t="s">
        <v>172</v>
      </c>
      <c r="AU253" s="145" t="s">
        <v>89</v>
      </c>
      <c r="AY253" s="19" t="s">
        <v>169</v>
      </c>
      <c r="BE253" s="146">
        <f t="shared" si="64"/>
        <v>0</v>
      </c>
      <c r="BF253" s="146">
        <f t="shared" si="65"/>
        <v>0</v>
      </c>
      <c r="BG253" s="146">
        <f t="shared" si="66"/>
        <v>0</v>
      </c>
      <c r="BH253" s="146">
        <f t="shared" si="67"/>
        <v>0</v>
      </c>
      <c r="BI253" s="146">
        <f t="shared" si="68"/>
        <v>0</v>
      </c>
      <c r="BJ253" s="19" t="s">
        <v>83</v>
      </c>
      <c r="BK253" s="146">
        <f t="shared" si="69"/>
        <v>0</v>
      </c>
      <c r="BL253" s="19" t="s">
        <v>270</v>
      </c>
      <c r="BM253" s="145" t="s">
        <v>4059</v>
      </c>
    </row>
    <row r="254" spans="2:65" s="1" customFormat="1" ht="16.5" customHeight="1">
      <c r="B254" s="35"/>
      <c r="C254" s="172" t="s">
        <v>1073</v>
      </c>
      <c r="D254" s="172" t="s">
        <v>288</v>
      </c>
      <c r="E254" s="173" t="s">
        <v>4060</v>
      </c>
      <c r="F254" s="174" t="s">
        <v>4061</v>
      </c>
      <c r="G254" s="175" t="s">
        <v>422</v>
      </c>
      <c r="H254" s="176">
        <v>7</v>
      </c>
      <c r="I254" s="177"/>
      <c r="J254" s="178">
        <f t="shared" si="60"/>
        <v>0</v>
      </c>
      <c r="K254" s="174" t="s">
        <v>34</v>
      </c>
      <c r="L254" s="179"/>
      <c r="M254" s="180" t="s">
        <v>34</v>
      </c>
      <c r="N254" s="181" t="s">
        <v>49</v>
      </c>
      <c r="P254" s="143">
        <f t="shared" si="61"/>
        <v>0</v>
      </c>
      <c r="Q254" s="143">
        <v>0</v>
      </c>
      <c r="R254" s="143">
        <f t="shared" si="62"/>
        <v>0</v>
      </c>
      <c r="S254" s="143">
        <v>0</v>
      </c>
      <c r="T254" s="144">
        <f t="shared" si="63"/>
        <v>0</v>
      </c>
      <c r="AR254" s="145" t="s">
        <v>381</v>
      </c>
      <c r="AT254" s="145" t="s">
        <v>288</v>
      </c>
      <c r="AU254" s="145" t="s">
        <v>89</v>
      </c>
      <c r="AY254" s="19" t="s">
        <v>169</v>
      </c>
      <c r="BE254" s="146">
        <f t="shared" si="64"/>
        <v>0</v>
      </c>
      <c r="BF254" s="146">
        <f t="shared" si="65"/>
        <v>0</v>
      </c>
      <c r="BG254" s="146">
        <f t="shared" si="66"/>
        <v>0</v>
      </c>
      <c r="BH254" s="146">
        <f t="shared" si="67"/>
        <v>0</v>
      </c>
      <c r="BI254" s="146">
        <f t="shared" si="68"/>
        <v>0</v>
      </c>
      <c r="BJ254" s="19" t="s">
        <v>83</v>
      </c>
      <c r="BK254" s="146">
        <f t="shared" si="69"/>
        <v>0</v>
      </c>
      <c r="BL254" s="19" t="s">
        <v>270</v>
      </c>
      <c r="BM254" s="145" t="s">
        <v>4062</v>
      </c>
    </row>
    <row r="255" spans="2:65" s="11" customFormat="1" ht="22.75" customHeight="1">
      <c r="B255" s="122"/>
      <c r="D255" s="123" t="s">
        <v>77</v>
      </c>
      <c r="E255" s="132" t="s">
        <v>4063</v>
      </c>
      <c r="F255" s="132" t="s">
        <v>4064</v>
      </c>
      <c r="I255" s="125"/>
      <c r="J255" s="133">
        <f>BK255</f>
        <v>0</v>
      </c>
      <c r="L255" s="122"/>
      <c r="M255" s="127"/>
      <c r="P255" s="128">
        <f>P256</f>
        <v>0</v>
      </c>
      <c r="R255" s="128">
        <f>R256</f>
        <v>0</v>
      </c>
      <c r="T255" s="129">
        <f>T256</f>
        <v>0</v>
      </c>
      <c r="AR255" s="123" t="s">
        <v>89</v>
      </c>
      <c r="AT255" s="130" t="s">
        <v>77</v>
      </c>
      <c r="AU255" s="130" t="s">
        <v>83</v>
      </c>
      <c r="AY255" s="123" t="s">
        <v>169</v>
      </c>
      <c r="BK255" s="131">
        <f>BK256</f>
        <v>0</v>
      </c>
    </row>
    <row r="256" spans="2:65" s="11" customFormat="1" ht="20.75" customHeight="1">
      <c r="B256" s="122"/>
      <c r="D256" s="123" t="s">
        <v>77</v>
      </c>
      <c r="E256" s="132" t="s">
        <v>4065</v>
      </c>
      <c r="F256" s="132" t="s">
        <v>4066</v>
      </c>
      <c r="I256" s="125"/>
      <c r="J256" s="133">
        <f>BK256</f>
        <v>0</v>
      </c>
      <c r="L256" s="122"/>
      <c r="M256" s="127"/>
      <c r="P256" s="128">
        <f>SUM(P257:P266)</f>
        <v>0</v>
      </c>
      <c r="R256" s="128">
        <f>SUM(R257:R266)</f>
        <v>0</v>
      </c>
      <c r="T256" s="129">
        <f>SUM(T257:T266)</f>
        <v>0</v>
      </c>
      <c r="AR256" s="123" t="s">
        <v>83</v>
      </c>
      <c r="AT256" s="130" t="s">
        <v>77</v>
      </c>
      <c r="AU256" s="130" t="s">
        <v>89</v>
      </c>
      <c r="AY256" s="123" t="s">
        <v>169</v>
      </c>
      <c r="BK256" s="131">
        <f>SUM(BK257:BK266)</f>
        <v>0</v>
      </c>
    </row>
    <row r="257" spans="2:65" s="1" customFormat="1" ht="21.75" customHeight="1">
      <c r="B257" s="35"/>
      <c r="C257" s="172" t="s">
        <v>1079</v>
      </c>
      <c r="D257" s="172" t="s">
        <v>288</v>
      </c>
      <c r="E257" s="173" t="s">
        <v>4067</v>
      </c>
      <c r="F257" s="174" t="s">
        <v>4068</v>
      </c>
      <c r="G257" s="175" t="s">
        <v>422</v>
      </c>
      <c r="H257" s="176">
        <v>1</v>
      </c>
      <c r="I257" s="177"/>
      <c r="J257" s="178">
        <f t="shared" ref="J257:J266" si="70">ROUND(I257*H257,2)</f>
        <v>0</v>
      </c>
      <c r="K257" s="174" t="s">
        <v>34</v>
      </c>
      <c r="L257" s="179"/>
      <c r="M257" s="180" t="s">
        <v>34</v>
      </c>
      <c r="N257" s="181" t="s">
        <v>49</v>
      </c>
      <c r="P257" s="143">
        <f t="shared" ref="P257:P266" si="71">O257*H257</f>
        <v>0</v>
      </c>
      <c r="Q257" s="143">
        <v>0</v>
      </c>
      <c r="R257" s="143">
        <f t="shared" ref="R257:R266" si="72">Q257*H257</f>
        <v>0</v>
      </c>
      <c r="S257" s="143">
        <v>0</v>
      </c>
      <c r="T257" s="144">
        <f t="shared" ref="T257:T266" si="73">S257*H257</f>
        <v>0</v>
      </c>
      <c r="AR257" s="145" t="s">
        <v>225</v>
      </c>
      <c r="AT257" s="145" t="s">
        <v>288</v>
      </c>
      <c r="AU257" s="145" t="s">
        <v>95</v>
      </c>
      <c r="AY257" s="19" t="s">
        <v>169</v>
      </c>
      <c r="BE257" s="146">
        <f t="shared" ref="BE257:BE266" si="74">IF(N257="základní",J257,0)</f>
        <v>0</v>
      </c>
      <c r="BF257" s="146">
        <f t="shared" ref="BF257:BF266" si="75">IF(N257="snížená",J257,0)</f>
        <v>0</v>
      </c>
      <c r="BG257" s="146">
        <f t="shared" ref="BG257:BG266" si="76">IF(N257="zákl. přenesená",J257,0)</f>
        <v>0</v>
      </c>
      <c r="BH257" s="146">
        <f t="shared" ref="BH257:BH266" si="77">IF(N257="sníž. přenesená",J257,0)</f>
        <v>0</v>
      </c>
      <c r="BI257" s="146">
        <f t="shared" ref="BI257:BI266" si="78">IF(N257="nulová",J257,0)</f>
        <v>0</v>
      </c>
      <c r="BJ257" s="19" t="s">
        <v>83</v>
      </c>
      <c r="BK257" s="146">
        <f t="shared" ref="BK257:BK266" si="79">ROUND(I257*H257,2)</f>
        <v>0</v>
      </c>
      <c r="BL257" s="19" t="s">
        <v>177</v>
      </c>
      <c r="BM257" s="145" t="s">
        <v>4069</v>
      </c>
    </row>
    <row r="258" spans="2:65" s="1" customFormat="1" ht="16.5" customHeight="1">
      <c r="B258" s="35"/>
      <c r="C258" s="172" t="s">
        <v>1085</v>
      </c>
      <c r="D258" s="172" t="s">
        <v>288</v>
      </c>
      <c r="E258" s="173" t="s">
        <v>4070</v>
      </c>
      <c r="F258" s="174" t="s">
        <v>4071</v>
      </c>
      <c r="G258" s="175" t="s">
        <v>422</v>
      </c>
      <c r="H258" s="176">
        <v>1</v>
      </c>
      <c r="I258" s="177"/>
      <c r="J258" s="178">
        <f t="shared" si="70"/>
        <v>0</v>
      </c>
      <c r="K258" s="174" t="s">
        <v>34</v>
      </c>
      <c r="L258" s="179"/>
      <c r="M258" s="180" t="s">
        <v>34</v>
      </c>
      <c r="N258" s="181" t="s">
        <v>49</v>
      </c>
      <c r="P258" s="143">
        <f t="shared" si="71"/>
        <v>0</v>
      </c>
      <c r="Q258" s="143">
        <v>0</v>
      </c>
      <c r="R258" s="143">
        <f t="shared" si="72"/>
        <v>0</v>
      </c>
      <c r="S258" s="143">
        <v>0</v>
      </c>
      <c r="T258" s="144">
        <f t="shared" si="73"/>
        <v>0</v>
      </c>
      <c r="AR258" s="145" t="s">
        <v>225</v>
      </c>
      <c r="AT258" s="145" t="s">
        <v>288</v>
      </c>
      <c r="AU258" s="145" t="s">
        <v>95</v>
      </c>
      <c r="AY258" s="19" t="s">
        <v>169</v>
      </c>
      <c r="BE258" s="146">
        <f t="shared" si="74"/>
        <v>0</v>
      </c>
      <c r="BF258" s="146">
        <f t="shared" si="75"/>
        <v>0</v>
      </c>
      <c r="BG258" s="146">
        <f t="shared" si="76"/>
        <v>0</v>
      </c>
      <c r="BH258" s="146">
        <f t="shared" si="77"/>
        <v>0</v>
      </c>
      <c r="BI258" s="146">
        <f t="shared" si="78"/>
        <v>0</v>
      </c>
      <c r="BJ258" s="19" t="s">
        <v>83</v>
      </c>
      <c r="BK258" s="146">
        <f t="shared" si="79"/>
        <v>0</v>
      </c>
      <c r="BL258" s="19" t="s">
        <v>177</v>
      </c>
      <c r="BM258" s="145" t="s">
        <v>4072</v>
      </c>
    </row>
    <row r="259" spans="2:65" s="1" customFormat="1" ht="16.5" customHeight="1">
      <c r="B259" s="35"/>
      <c r="C259" s="172" t="s">
        <v>1091</v>
      </c>
      <c r="D259" s="172" t="s">
        <v>288</v>
      </c>
      <c r="E259" s="173" t="s">
        <v>4073</v>
      </c>
      <c r="F259" s="174" t="s">
        <v>4074</v>
      </c>
      <c r="G259" s="175" t="s">
        <v>422</v>
      </c>
      <c r="H259" s="176">
        <v>1</v>
      </c>
      <c r="I259" s="177"/>
      <c r="J259" s="178">
        <f t="shared" si="70"/>
        <v>0</v>
      </c>
      <c r="K259" s="174" t="s">
        <v>34</v>
      </c>
      <c r="L259" s="179"/>
      <c r="M259" s="180" t="s">
        <v>34</v>
      </c>
      <c r="N259" s="181" t="s">
        <v>49</v>
      </c>
      <c r="P259" s="143">
        <f t="shared" si="71"/>
        <v>0</v>
      </c>
      <c r="Q259" s="143">
        <v>0</v>
      </c>
      <c r="R259" s="143">
        <f t="shared" si="72"/>
        <v>0</v>
      </c>
      <c r="S259" s="143">
        <v>0</v>
      </c>
      <c r="T259" s="144">
        <f t="shared" si="73"/>
        <v>0</v>
      </c>
      <c r="AR259" s="145" t="s">
        <v>225</v>
      </c>
      <c r="AT259" s="145" t="s">
        <v>288</v>
      </c>
      <c r="AU259" s="145" t="s">
        <v>95</v>
      </c>
      <c r="AY259" s="19" t="s">
        <v>169</v>
      </c>
      <c r="BE259" s="146">
        <f t="shared" si="74"/>
        <v>0</v>
      </c>
      <c r="BF259" s="146">
        <f t="shared" si="75"/>
        <v>0</v>
      </c>
      <c r="BG259" s="146">
        <f t="shared" si="76"/>
        <v>0</v>
      </c>
      <c r="BH259" s="146">
        <f t="shared" si="77"/>
        <v>0</v>
      </c>
      <c r="BI259" s="146">
        <f t="shared" si="78"/>
        <v>0</v>
      </c>
      <c r="BJ259" s="19" t="s">
        <v>83</v>
      </c>
      <c r="BK259" s="146">
        <f t="shared" si="79"/>
        <v>0</v>
      </c>
      <c r="BL259" s="19" t="s">
        <v>177</v>
      </c>
      <c r="BM259" s="145" t="s">
        <v>4075</v>
      </c>
    </row>
    <row r="260" spans="2:65" s="1" customFormat="1" ht="16.5" customHeight="1">
      <c r="B260" s="35"/>
      <c r="C260" s="172" t="s">
        <v>1097</v>
      </c>
      <c r="D260" s="172" t="s">
        <v>288</v>
      </c>
      <c r="E260" s="173" t="s">
        <v>4076</v>
      </c>
      <c r="F260" s="174" t="s">
        <v>4077</v>
      </c>
      <c r="G260" s="175" t="s">
        <v>422</v>
      </c>
      <c r="H260" s="176">
        <v>1</v>
      </c>
      <c r="I260" s="177"/>
      <c r="J260" s="178">
        <f t="shared" si="70"/>
        <v>0</v>
      </c>
      <c r="K260" s="174" t="s">
        <v>34</v>
      </c>
      <c r="L260" s="179"/>
      <c r="M260" s="180" t="s">
        <v>34</v>
      </c>
      <c r="N260" s="181" t="s">
        <v>49</v>
      </c>
      <c r="P260" s="143">
        <f t="shared" si="71"/>
        <v>0</v>
      </c>
      <c r="Q260" s="143">
        <v>0</v>
      </c>
      <c r="R260" s="143">
        <f t="shared" si="72"/>
        <v>0</v>
      </c>
      <c r="S260" s="143">
        <v>0</v>
      </c>
      <c r="T260" s="144">
        <f t="shared" si="73"/>
        <v>0</v>
      </c>
      <c r="AR260" s="145" t="s">
        <v>225</v>
      </c>
      <c r="AT260" s="145" t="s">
        <v>288</v>
      </c>
      <c r="AU260" s="145" t="s">
        <v>95</v>
      </c>
      <c r="AY260" s="19" t="s">
        <v>169</v>
      </c>
      <c r="BE260" s="146">
        <f t="shared" si="74"/>
        <v>0</v>
      </c>
      <c r="BF260" s="146">
        <f t="shared" si="75"/>
        <v>0</v>
      </c>
      <c r="BG260" s="146">
        <f t="shared" si="76"/>
        <v>0</v>
      </c>
      <c r="BH260" s="146">
        <f t="shared" si="77"/>
        <v>0</v>
      </c>
      <c r="BI260" s="146">
        <f t="shared" si="78"/>
        <v>0</v>
      </c>
      <c r="BJ260" s="19" t="s">
        <v>83</v>
      </c>
      <c r="BK260" s="146">
        <f t="shared" si="79"/>
        <v>0</v>
      </c>
      <c r="BL260" s="19" t="s">
        <v>177</v>
      </c>
      <c r="BM260" s="145" t="s">
        <v>4078</v>
      </c>
    </row>
    <row r="261" spans="2:65" s="1" customFormat="1" ht="16.5" customHeight="1">
      <c r="B261" s="35"/>
      <c r="C261" s="172" t="s">
        <v>1103</v>
      </c>
      <c r="D261" s="172" t="s">
        <v>288</v>
      </c>
      <c r="E261" s="173" t="s">
        <v>4079</v>
      </c>
      <c r="F261" s="174" t="s">
        <v>4080</v>
      </c>
      <c r="G261" s="175" t="s">
        <v>422</v>
      </c>
      <c r="H261" s="176">
        <v>1</v>
      </c>
      <c r="I261" s="177"/>
      <c r="J261" s="178">
        <f t="shared" si="70"/>
        <v>0</v>
      </c>
      <c r="K261" s="174" t="s">
        <v>34</v>
      </c>
      <c r="L261" s="179"/>
      <c r="M261" s="180" t="s">
        <v>34</v>
      </c>
      <c r="N261" s="181" t="s">
        <v>49</v>
      </c>
      <c r="P261" s="143">
        <f t="shared" si="71"/>
        <v>0</v>
      </c>
      <c r="Q261" s="143">
        <v>0</v>
      </c>
      <c r="R261" s="143">
        <f t="shared" si="72"/>
        <v>0</v>
      </c>
      <c r="S261" s="143">
        <v>0</v>
      </c>
      <c r="T261" s="144">
        <f t="shared" si="73"/>
        <v>0</v>
      </c>
      <c r="AR261" s="145" t="s">
        <v>225</v>
      </c>
      <c r="AT261" s="145" t="s">
        <v>288</v>
      </c>
      <c r="AU261" s="145" t="s">
        <v>95</v>
      </c>
      <c r="AY261" s="19" t="s">
        <v>169</v>
      </c>
      <c r="BE261" s="146">
        <f t="shared" si="74"/>
        <v>0</v>
      </c>
      <c r="BF261" s="146">
        <f t="shared" si="75"/>
        <v>0</v>
      </c>
      <c r="BG261" s="146">
        <f t="shared" si="76"/>
        <v>0</v>
      </c>
      <c r="BH261" s="146">
        <f t="shared" si="77"/>
        <v>0</v>
      </c>
      <c r="BI261" s="146">
        <f t="shared" si="78"/>
        <v>0</v>
      </c>
      <c r="BJ261" s="19" t="s">
        <v>83</v>
      </c>
      <c r="BK261" s="146">
        <f t="shared" si="79"/>
        <v>0</v>
      </c>
      <c r="BL261" s="19" t="s">
        <v>177</v>
      </c>
      <c r="BM261" s="145" t="s">
        <v>4081</v>
      </c>
    </row>
    <row r="262" spans="2:65" s="1" customFormat="1" ht="16.5" customHeight="1">
      <c r="B262" s="35"/>
      <c r="C262" s="172" t="s">
        <v>1107</v>
      </c>
      <c r="D262" s="172" t="s">
        <v>288</v>
      </c>
      <c r="E262" s="173" t="s">
        <v>4082</v>
      </c>
      <c r="F262" s="174" t="s">
        <v>4083</v>
      </c>
      <c r="G262" s="175" t="s">
        <v>422</v>
      </c>
      <c r="H262" s="176">
        <v>1</v>
      </c>
      <c r="I262" s="177"/>
      <c r="J262" s="178">
        <f t="shared" si="70"/>
        <v>0</v>
      </c>
      <c r="K262" s="174" t="s">
        <v>34</v>
      </c>
      <c r="L262" s="179"/>
      <c r="M262" s="180" t="s">
        <v>34</v>
      </c>
      <c r="N262" s="181" t="s">
        <v>49</v>
      </c>
      <c r="P262" s="143">
        <f t="shared" si="71"/>
        <v>0</v>
      </c>
      <c r="Q262" s="143">
        <v>0</v>
      </c>
      <c r="R262" s="143">
        <f t="shared" si="72"/>
        <v>0</v>
      </c>
      <c r="S262" s="143">
        <v>0</v>
      </c>
      <c r="T262" s="144">
        <f t="shared" si="73"/>
        <v>0</v>
      </c>
      <c r="AR262" s="145" t="s">
        <v>225</v>
      </c>
      <c r="AT262" s="145" t="s">
        <v>288</v>
      </c>
      <c r="AU262" s="145" t="s">
        <v>95</v>
      </c>
      <c r="AY262" s="19" t="s">
        <v>169</v>
      </c>
      <c r="BE262" s="146">
        <f t="shared" si="74"/>
        <v>0</v>
      </c>
      <c r="BF262" s="146">
        <f t="shared" si="75"/>
        <v>0</v>
      </c>
      <c r="BG262" s="146">
        <f t="shared" si="76"/>
        <v>0</v>
      </c>
      <c r="BH262" s="146">
        <f t="shared" si="77"/>
        <v>0</v>
      </c>
      <c r="BI262" s="146">
        <f t="shared" si="78"/>
        <v>0</v>
      </c>
      <c r="BJ262" s="19" t="s">
        <v>83</v>
      </c>
      <c r="BK262" s="146">
        <f t="shared" si="79"/>
        <v>0</v>
      </c>
      <c r="BL262" s="19" t="s">
        <v>177</v>
      </c>
      <c r="BM262" s="145" t="s">
        <v>4084</v>
      </c>
    </row>
    <row r="263" spans="2:65" s="1" customFormat="1" ht="16.5" customHeight="1">
      <c r="B263" s="35"/>
      <c r="C263" s="172" t="s">
        <v>1114</v>
      </c>
      <c r="D263" s="172" t="s">
        <v>288</v>
      </c>
      <c r="E263" s="173" t="s">
        <v>4085</v>
      </c>
      <c r="F263" s="174" t="s">
        <v>4086</v>
      </c>
      <c r="G263" s="175" t="s">
        <v>422</v>
      </c>
      <c r="H263" s="176">
        <v>1</v>
      </c>
      <c r="I263" s="177"/>
      <c r="J263" s="178">
        <f t="shared" si="70"/>
        <v>0</v>
      </c>
      <c r="K263" s="174" t="s">
        <v>34</v>
      </c>
      <c r="L263" s="179"/>
      <c r="M263" s="180" t="s">
        <v>34</v>
      </c>
      <c r="N263" s="181" t="s">
        <v>49</v>
      </c>
      <c r="P263" s="143">
        <f t="shared" si="71"/>
        <v>0</v>
      </c>
      <c r="Q263" s="143">
        <v>0</v>
      </c>
      <c r="R263" s="143">
        <f t="shared" si="72"/>
        <v>0</v>
      </c>
      <c r="S263" s="143">
        <v>0</v>
      </c>
      <c r="T263" s="144">
        <f t="shared" si="73"/>
        <v>0</v>
      </c>
      <c r="AR263" s="145" t="s">
        <v>225</v>
      </c>
      <c r="AT263" s="145" t="s">
        <v>288</v>
      </c>
      <c r="AU263" s="145" t="s">
        <v>95</v>
      </c>
      <c r="AY263" s="19" t="s">
        <v>169</v>
      </c>
      <c r="BE263" s="146">
        <f t="shared" si="74"/>
        <v>0</v>
      </c>
      <c r="BF263" s="146">
        <f t="shared" si="75"/>
        <v>0</v>
      </c>
      <c r="BG263" s="146">
        <f t="shared" si="76"/>
        <v>0</v>
      </c>
      <c r="BH263" s="146">
        <f t="shared" si="77"/>
        <v>0</v>
      </c>
      <c r="BI263" s="146">
        <f t="shared" si="78"/>
        <v>0</v>
      </c>
      <c r="BJ263" s="19" t="s">
        <v>83</v>
      </c>
      <c r="BK263" s="146">
        <f t="shared" si="79"/>
        <v>0</v>
      </c>
      <c r="BL263" s="19" t="s">
        <v>177</v>
      </c>
      <c r="BM263" s="145" t="s">
        <v>4087</v>
      </c>
    </row>
    <row r="264" spans="2:65" s="1" customFormat="1" ht="16.5" customHeight="1">
      <c r="B264" s="35"/>
      <c r="C264" s="172" t="s">
        <v>1120</v>
      </c>
      <c r="D264" s="172" t="s">
        <v>288</v>
      </c>
      <c r="E264" s="173" t="s">
        <v>4088</v>
      </c>
      <c r="F264" s="174" t="s">
        <v>4089</v>
      </c>
      <c r="G264" s="175" t="s">
        <v>422</v>
      </c>
      <c r="H264" s="176">
        <v>1</v>
      </c>
      <c r="I264" s="177"/>
      <c r="J264" s="178">
        <f t="shared" si="70"/>
        <v>0</v>
      </c>
      <c r="K264" s="174" t="s">
        <v>34</v>
      </c>
      <c r="L264" s="179"/>
      <c r="M264" s="180" t="s">
        <v>34</v>
      </c>
      <c r="N264" s="181" t="s">
        <v>49</v>
      </c>
      <c r="P264" s="143">
        <f t="shared" si="71"/>
        <v>0</v>
      </c>
      <c r="Q264" s="143">
        <v>0</v>
      </c>
      <c r="R264" s="143">
        <f t="shared" si="72"/>
        <v>0</v>
      </c>
      <c r="S264" s="143">
        <v>0</v>
      </c>
      <c r="T264" s="144">
        <f t="shared" si="73"/>
        <v>0</v>
      </c>
      <c r="AR264" s="145" t="s">
        <v>225</v>
      </c>
      <c r="AT264" s="145" t="s">
        <v>288</v>
      </c>
      <c r="AU264" s="145" t="s">
        <v>95</v>
      </c>
      <c r="AY264" s="19" t="s">
        <v>169</v>
      </c>
      <c r="BE264" s="146">
        <f t="shared" si="74"/>
        <v>0</v>
      </c>
      <c r="BF264" s="146">
        <f t="shared" si="75"/>
        <v>0</v>
      </c>
      <c r="BG264" s="146">
        <f t="shared" si="76"/>
        <v>0</v>
      </c>
      <c r="BH264" s="146">
        <f t="shared" si="77"/>
        <v>0</v>
      </c>
      <c r="BI264" s="146">
        <f t="shared" si="78"/>
        <v>0</v>
      </c>
      <c r="BJ264" s="19" t="s">
        <v>83</v>
      </c>
      <c r="BK264" s="146">
        <f t="shared" si="79"/>
        <v>0</v>
      </c>
      <c r="BL264" s="19" t="s">
        <v>177</v>
      </c>
      <c r="BM264" s="145" t="s">
        <v>4090</v>
      </c>
    </row>
    <row r="265" spans="2:65" s="1" customFormat="1" ht="16.5" customHeight="1">
      <c r="B265" s="35"/>
      <c r="C265" s="172" t="s">
        <v>1126</v>
      </c>
      <c r="D265" s="172" t="s">
        <v>288</v>
      </c>
      <c r="E265" s="173" t="s">
        <v>4091</v>
      </c>
      <c r="F265" s="174" t="s">
        <v>4092</v>
      </c>
      <c r="G265" s="175" t="s">
        <v>422</v>
      </c>
      <c r="H265" s="176">
        <v>1</v>
      </c>
      <c r="I265" s="177"/>
      <c r="J265" s="178">
        <f t="shared" si="70"/>
        <v>0</v>
      </c>
      <c r="K265" s="174" t="s">
        <v>34</v>
      </c>
      <c r="L265" s="179"/>
      <c r="M265" s="180" t="s">
        <v>34</v>
      </c>
      <c r="N265" s="181" t="s">
        <v>49</v>
      </c>
      <c r="P265" s="143">
        <f t="shared" si="71"/>
        <v>0</v>
      </c>
      <c r="Q265" s="143">
        <v>0</v>
      </c>
      <c r="R265" s="143">
        <f t="shared" si="72"/>
        <v>0</v>
      </c>
      <c r="S265" s="143">
        <v>0</v>
      </c>
      <c r="T265" s="144">
        <f t="shared" si="73"/>
        <v>0</v>
      </c>
      <c r="AR265" s="145" t="s">
        <v>225</v>
      </c>
      <c r="AT265" s="145" t="s">
        <v>288</v>
      </c>
      <c r="AU265" s="145" t="s">
        <v>95</v>
      </c>
      <c r="AY265" s="19" t="s">
        <v>169</v>
      </c>
      <c r="BE265" s="146">
        <f t="shared" si="74"/>
        <v>0</v>
      </c>
      <c r="BF265" s="146">
        <f t="shared" si="75"/>
        <v>0</v>
      </c>
      <c r="BG265" s="146">
        <f t="shared" si="76"/>
        <v>0</v>
      </c>
      <c r="BH265" s="146">
        <f t="shared" si="77"/>
        <v>0</v>
      </c>
      <c r="BI265" s="146">
        <f t="shared" si="78"/>
        <v>0</v>
      </c>
      <c r="BJ265" s="19" t="s">
        <v>83</v>
      </c>
      <c r="BK265" s="146">
        <f t="shared" si="79"/>
        <v>0</v>
      </c>
      <c r="BL265" s="19" t="s">
        <v>177</v>
      </c>
      <c r="BM265" s="145" t="s">
        <v>4093</v>
      </c>
    </row>
    <row r="266" spans="2:65" s="1" customFormat="1" ht="24.25" customHeight="1">
      <c r="B266" s="35"/>
      <c r="C266" s="172" t="s">
        <v>1132</v>
      </c>
      <c r="D266" s="172" t="s">
        <v>288</v>
      </c>
      <c r="E266" s="173" t="s">
        <v>4094</v>
      </c>
      <c r="F266" s="174" t="s">
        <v>4095</v>
      </c>
      <c r="G266" s="175" t="s">
        <v>422</v>
      </c>
      <c r="H266" s="176">
        <v>1</v>
      </c>
      <c r="I266" s="177"/>
      <c r="J266" s="178">
        <f t="shared" si="70"/>
        <v>0</v>
      </c>
      <c r="K266" s="174" t="s">
        <v>34</v>
      </c>
      <c r="L266" s="179"/>
      <c r="M266" s="180" t="s">
        <v>34</v>
      </c>
      <c r="N266" s="181" t="s">
        <v>49</v>
      </c>
      <c r="P266" s="143">
        <f t="shared" si="71"/>
        <v>0</v>
      </c>
      <c r="Q266" s="143">
        <v>0</v>
      </c>
      <c r="R266" s="143">
        <f t="shared" si="72"/>
        <v>0</v>
      </c>
      <c r="S266" s="143">
        <v>0</v>
      </c>
      <c r="T266" s="144">
        <f t="shared" si="73"/>
        <v>0</v>
      </c>
      <c r="AR266" s="145" t="s">
        <v>225</v>
      </c>
      <c r="AT266" s="145" t="s">
        <v>288</v>
      </c>
      <c r="AU266" s="145" t="s">
        <v>95</v>
      </c>
      <c r="AY266" s="19" t="s">
        <v>169</v>
      </c>
      <c r="BE266" s="146">
        <f t="shared" si="74"/>
        <v>0</v>
      </c>
      <c r="BF266" s="146">
        <f t="shared" si="75"/>
        <v>0</v>
      </c>
      <c r="BG266" s="146">
        <f t="shared" si="76"/>
        <v>0</v>
      </c>
      <c r="BH266" s="146">
        <f t="shared" si="77"/>
        <v>0</v>
      </c>
      <c r="BI266" s="146">
        <f t="shared" si="78"/>
        <v>0</v>
      </c>
      <c r="BJ266" s="19" t="s">
        <v>83</v>
      </c>
      <c r="BK266" s="146">
        <f t="shared" si="79"/>
        <v>0</v>
      </c>
      <c r="BL266" s="19" t="s">
        <v>177</v>
      </c>
      <c r="BM266" s="145" t="s">
        <v>4096</v>
      </c>
    </row>
    <row r="267" spans="2:65" s="11" customFormat="1" ht="22.75" customHeight="1">
      <c r="B267" s="122"/>
      <c r="D267" s="123" t="s">
        <v>77</v>
      </c>
      <c r="E267" s="132" t="s">
        <v>4097</v>
      </c>
      <c r="F267" s="132" t="s">
        <v>4098</v>
      </c>
      <c r="I267" s="125"/>
      <c r="J267" s="133">
        <f>BK267</f>
        <v>0</v>
      </c>
      <c r="L267" s="122"/>
      <c r="M267" s="127"/>
      <c r="P267" s="128">
        <f>SUM(P268:P279)</f>
        <v>0</v>
      </c>
      <c r="R267" s="128">
        <f>SUM(R268:R279)</f>
        <v>0</v>
      </c>
      <c r="T267" s="129">
        <f>SUM(T268:T279)</f>
        <v>0</v>
      </c>
      <c r="AR267" s="123" t="s">
        <v>95</v>
      </c>
      <c r="AT267" s="130" t="s">
        <v>77</v>
      </c>
      <c r="AU267" s="130" t="s">
        <v>83</v>
      </c>
      <c r="AY267" s="123" t="s">
        <v>169</v>
      </c>
      <c r="BK267" s="131">
        <f>SUM(BK268:BK279)</f>
        <v>0</v>
      </c>
    </row>
    <row r="268" spans="2:65" s="1" customFormat="1" ht="24.25" customHeight="1">
      <c r="B268" s="35"/>
      <c r="C268" s="134" t="s">
        <v>1138</v>
      </c>
      <c r="D268" s="134" t="s">
        <v>172</v>
      </c>
      <c r="E268" s="135" t="s">
        <v>4099</v>
      </c>
      <c r="F268" s="136" t="s">
        <v>4100</v>
      </c>
      <c r="G268" s="137" t="s">
        <v>434</v>
      </c>
      <c r="H268" s="138">
        <v>450</v>
      </c>
      <c r="I268" s="139"/>
      <c r="J268" s="140">
        <f>ROUND(I268*H268,2)</f>
        <v>0</v>
      </c>
      <c r="K268" s="136" t="s">
        <v>34</v>
      </c>
      <c r="L268" s="35"/>
      <c r="M268" s="141" t="s">
        <v>34</v>
      </c>
      <c r="N268" s="142" t="s">
        <v>49</v>
      </c>
      <c r="P268" s="143">
        <f>O268*H268</f>
        <v>0</v>
      </c>
      <c r="Q268" s="143">
        <v>0</v>
      </c>
      <c r="R268" s="143">
        <f>Q268*H268</f>
        <v>0</v>
      </c>
      <c r="S268" s="143">
        <v>0</v>
      </c>
      <c r="T268" s="144">
        <f>S268*H268</f>
        <v>0</v>
      </c>
      <c r="AR268" s="145" t="s">
        <v>617</v>
      </c>
      <c r="AT268" s="145" t="s">
        <v>172</v>
      </c>
      <c r="AU268" s="145" t="s">
        <v>89</v>
      </c>
      <c r="AY268" s="19" t="s">
        <v>169</v>
      </c>
      <c r="BE268" s="146">
        <f>IF(N268="základní",J268,0)</f>
        <v>0</v>
      </c>
      <c r="BF268" s="146">
        <f>IF(N268="snížená",J268,0)</f>
        <v>0</v>
      </c>
      <c r="BG268" s="146">
        <f>IF(N268="zákl. přenesená",J268,0)</f>
        <v>0</v>
      </c>
      <c r="BH268" s="146">
        <f>IF(N268="sníž. přenesená",J268,0)</f>
        <v>0</v>
      </c>
      <c r="BI268" s="146">
        <f>IF(N268="nulová",J268,0)</f>
        <v>0</v>
      </c>
      <c r="BJ268" s="19" t="s">
        <v>83</v>
      </c>
      <c r="BK268" s="146">
        <f>ROUND(I268*H268,2)</f>
        <v>0</v>
      </c>
      <c r="BL268" s="19" t="s">
        <v>617</v>
      </c>
      <c r="BM268" s="145" t="s">
        <v>4101</v>
      </c>
    </row>
    <row r="269" spans="2:65" s="1" customFormat="1" ht="24.25" customHeight="1">
      <c r="B269" s="35"/>
      <c r="C269" s="134" t="s">
        <v>1144</v>
      </c>
      <c r="D269" s="134" t="s">
        <v>172</v>
      </c>
      <c r="E269" s="135" t="s">
        <v>4102</v>
      </c>
      <c r="F269" s="136" t="s">
        <v>4103</v>
      </c>
      <c r="G269" s="137" t="s">
        <v>422</v>
      </c>
      <c r="H269" s="138">
        <v>250</v>
      </c>
      <c r="I269" s="139"/>
      <c r="J269" s="140">
        <f>ROUND(I269*H269,2)</f>
        <v>0</v>
      </c>
      <c r="K269" s="136" t="s">
        <v>34</v>
      </c>
      <c r="L269" s="35"/>
      <c r="M269" s="141" t="s">
        <v>34</v>
      </c>
      <c r="N269" s="142" t="s">
        <v>49</v>
      </c>
      <c r="P269" s="143">
        <f>O269*H269</f>
        <v>0</v>
      </c>
      <c r="Q269" s="143">
        <v>0</v>
      </c>
      <c r="R269" s="143">
        <f>Q269*H269</f>
        <v>0</v>
      </c>
      <c r="S269" s="143">
        <v>0</v>
      </c>
      <c r="T269" s="144">
        <f>S269*H269</f>
        <v>0</v>
      </c>
      <c r="AR269" s="145" t="s">
        <v>617</v>
      </c>
      <c r="AT269" s="145" t="s">
        <v>172</v>
      </c>
      <c r="AU269" s="145" t="s">
        <v>89</v>
      </c>
      <c r="AY269" s="19" t="s">
        <v>169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9" t="s">
        <v>83</v>
      </c>
      <c r="BK269" s="146">
        <f>ROUND(I269*H269,2)</f>
        <v>0</v>
      </c>
      <c r="BL269" s="19" t="s">
        <v>617</v>
      </c>
      <c r="BM269" s="145" t="s">
        <v>4104</v>
      </c>
    </row>
    <row r="270" spans="2:65" s="13" customFormat="1" ht="12">
      <c r="B270" s="154"/>
      <c r="D270" s="148" t="s">
        <v>179</v>
      </c>
      <c r="E270" s="155" t="s">
        <v>34</v>
      </c>
      <c r="F270" s="156" t="s">
        <v>1801</v>
      </c>
      <c r="H270" s="157">
        <v>250</v>
      </c>
      <c r="I270" s="158"/>
      <c r="L270" s="154"/>
      <c r="M270" s="159"/>
      <c r="T270" s="160"/>
      <c r="AT270" s="155" t="s">
        <v>179</v>
      </c>
      <c r="AU270" s="155" t="s">
        <v>89</v>
      </c>
      <c r="AV270" s="13" t="s">
        <v>89</v>
      </c>
      <c r="AW270" s="13" t="s">
        <v>39</v>
      </c>
      <c r="AX270" s="13" t="s">
        <v>78</v>
      </c>
      <c r="AY270" s="155" t="s">
        <v>169</v>
      </c>
    </row>
    <row r="271" spans="2:65" s="14" customFormat="1" ht="12">
      <c r="B271" s="161"/>
      <c r="D271" s="148" t="s">
        <v>179</v>
      </c>
      <c r="E271" s="162" t="s">
        <v>34</v>
      </c>
      <c r="F271" s="163" t="s">
        <v>195</v>
      </c>
      <c r="H271" s="164">
        <v>250</v>
      </c>
      <c r="I271" s="165"/>
      <c r="L271" s="161"/>
      <c r="M271" s="166"/>
      <c r="T271" s="167"/>
      <c r="AT271" s="162" t="s">
        <v>179</v>
      </c>
      <c r="AU271" s="162" t="s">
        <v>89</v>
      </c>
      <c r="AV271" s="14" t="s">
        <v>177</v>
      </c>
      <c r="AW271" s="14" t="s">
        <v>39</v>
      </c>
      <c r="AX271" s="14" t="s">
        <v>83</v>
      </c>
      <c r="AY271" s="162" t="s">
        <v>169</v>
      </c>
    </row>
    <row r="272" spans="2:65" s="1" customFormat="1" ht="33" customHeight="1">
      <c r="B272" s="35"/>
      <c r="C272" s="134" t="s">
        <v>1148</v>
      </c>
      <c r="D272" s="134" t="s">
        <v>172</v>
      </c>
      <c r="E272" s="135" t="s">
        <v>4105</v>
      </c>
      <c r="F272" s="136" t="s">
        <v>4106</v>
      </c>
      <c r="G272" s="137" t="s">
        <v>434</v>
      </c>
      <c r="H272" s="138">
        <v>450</v>
      </c>
      <c r="I272" s="139"/>
      <c r="J272" s="140">
        <f>ROUND(I272*H272,2)</f>
        <v>0</v>
      </c>
      <c r="K272" s="136" t="s">
        <v>34</v>
      </c>
      <c r="L272" s="35"/>
      <c r="M272" s="141" t="s">
        <v>34</v>
      </c>
      <c r="N272" s="142" t="s">
        <v>49</v>
      </c>
      <c r="P272" s="143">
        <f>O272*H272</f>
        <v>0</v>
      </c>
      <c r="Q272" s="143">
        <v>0</v>
      </c>
      <c r="R272" s="143">
        <f>Q272*H272</f>
        <v>0</v>
      </c>
      <c r="S272" s="143">
        <v>0</v>
      </c>
      <c r="T272" s="144">
        <f>S272*H272</f>
        <v>0</v>
      </c>
      <c r="AR272" s="145" t="s">
        <v>617</v>
      </c>
      <c r="AT272" s="145" t="s">
        <v>172</v>
      </c>
      <c r="AU272" s="145" t="s">
        <v>89</v>
      </c>
      <c r="AY272" s="19" t="s">
        <v>169</v>
      </c>
      <c r="BE272" s="146">
        <f>IF(N272="základní",J272,0)</f>
        <v>0</v>
      </c>
      <c r="BF272" s="146">
        <f>IF(N272="snížená",J272,0)</f>
        <v>0</v>
      </c>
      <c r="BG272" s="146">
        <f>IF(N272="zákl. přenesená",J272,0)</f>
        <v>0</v>
      </c>
      <c r="BH272" s="146">
        <f>IF(N272="sníž. přenesená",J272,0)</f>
        <v>0</v>
      </c>
      <c r="BI272" s="146">
        <f>IF(N272="nulová",J272,0)</f>
        <v>0</v>
      </c>
      <c r="BJ272" s="19" t="s">
        <v>83</v>
      </c>
      <c r="BK272" s="146">
        <f>ROUND(I272*H272,2)</f>
        <v>0</v>
      </c>
      <c r="BL272" s="19" t="s">
        <v>617</v>
      </c>
      <c r="BM272" s="145" t="s">
        <v>4107</v>
      </c>
    </row>
    <row r="273" spans="2:65" s="1" customFormat="1" ht="24.25" customHeight="1">
      <c r="B273" s="35"/>
      <c r="C273" s="134" t="s">
        <v>1153</v>
      </c>
      <c r="D273" s="134" t="s">
        <v>172</v>
      </c>
      <c r="E273" s="135" t="s">
        <v>4108</v>
      </c>
      <c r="F273" s="136" t="s">
        <v>4109</v>
      </c>
      <c r="G273" s="137" t="s">
        <v>253</v>
      </c>
      <c r="H273" s="138">
        <v>2.5</v>
      </c>
      <c r="I273" s="139"/>
      <c r="J273" s="140">
        <f>ROUND(I273*H273,2)</f>
        <v>0</v>
      </c>
      <c r="K273" s="136" t="s">
        <v>34</v>
      </c>
      <c r="L273" s="35"/>
      <c r="M273" s="141" t="s">
        <v>34</v>
      </c>
      <c r="N273" s="142" t="s">
        <v>49</v>
      </c>
      <c r="P273" s="143">
        <f>O273*H273</f>
        <v>0</v>
      </c>
      <c r="Q273" s="143">
        <v>0</v>
      </c>
      <c r="R273" s="143">
        <f>Q273*H273</f>
        <v>0</v>
      </c>
      <c r="S273" s="143">
        <v>0</v>
      </c>
      <c r="T273" s="144">
        <f>S273*H273</f>
        <v>0</v>
      </c>
      <c r="AR273" s="145" t="s">
        <v>617</v>
      </c>
      <c r="AT273" s="145" t="s">
        <v>172</v>
      </c>
      <c r="AU273" s="145" t="s">
        <v>89</v>
      </c>
      <c r="AY273" s="19" t="s">
        <v>169</v>
      </c>
      <c r="BE273" s="146">
        <f>IF(N273="základní",J273,0)</f>
        <v>0</v>
      </c>
      <c r="BF273" s="146">
        <f>IF(N273="snížená",J273,0)</f>
        <v>0</v>
      </c>
      <c r="BG273" s="146">
        <f>IF(N273="zákl. přenesená",J273,0)</f>
        <v>0</v>
      </c>
      <c r="BH273" s="146">
        <f>IF(N273="sníž. přenesená",J273,0)</f>
        <v>0</v>
      </c>
      <c r="BI273" s="146">
        <f>IF(N273="nulová",J273,0)</f>
        <v>0</v>
      </c>
      <c r="BJ273" s="19" t="s">
        <v>83</v>
      </c>
      <c r="BK273" s="146">
        <f>ROUND(I273*H273,2)</f>
        <v>0</v>
      </c>
      <c r="BL273" s="19" t="s">
        <v>617</v>
      </c>
      <c r="BM273" s="145" t="s">
        <v>4110</v>
      </c>
    </row>
    <row r="274" spans="2:65" s="1" customFormat="1" ht="24.25" customHeight="1">
      <c r="B274" s="35"/>
      <c r="C274" s="134" t="s">
        <v>1161</v>
      </c>
      <c r="D274" s="134" t="s">
        <v>172</v>
      </c>
      <c r="E274" s="135" t="s">
        <v>4111</v>
      </c>
      <c r="F274" s="136" t="s">
        <v>4112</v>
      </c>
      <c r="G274" s="137" t="s">
        <v>253</v>
      </c>
      <c r="H274" s="138">
        <v>2.5</v>
      </c>
      <c r="I274" s="139"/>
      <c r="J274" s="140">
        <f>ROUND(I274*H274,2)</f>
        <v>0</v>
      </c>
      <c r="K274" s="136" t="s">
        <v>34</v>
      </c>
      <c r="L274" s="35"/>
      <c r="M274" s="141" t="s">
        <v>34</v>
      </c>
      <c r="N274" s="142" t="s">
        <v>49</v>
      </c>
      <c r="P274" s="143">
        <f>O274*H274</f>
        <v>0</v>
      </c>
      <c r="Q274" s="143">
        <v>0</v>
      </c>
      <c r="R274" s="143">
        <f>Q274*H274</f>
        <v>0</v>
      </c>
      <c r="S274" s="143">
        <v>0</v>
      </c>
      <c r="T274" s="144">
        <f>S274*H274</f>
        <v>0</v>
      </c>
      <c r="AR274" s="145" t="s">
        <v>617</v>
      </c>
      <c r="AT274" s="145" t="s">
        <v>172</v>
      </c>
      <c r="AU274" s="145" t="s">
        <v>89</v>
      </c>
      <c r="AY274" s="19" t="s">
        <v>169</v>
      </c>
      <c r="BE274" s="146">
        <f>IF(N274="základní",J274,0)</f>
        <v>0</v>
      </c>
      <c r="BF274" s="146">
        <f>IF(N274="snížená",J274,0)</f>
        <v>0</v>
      </c>
      <c r="BG274" s="146">
        <f>IF(N274="zákl. přenesená",J274,0)</f>
        <v>0</v>
      </c>
      <c r="BH274" s="146">
        <f>IF(N274="sníž. přenesená",J274,0)</f>
        <v>0</v>
      </c>
      <c r="BI274" s="146">
        <f>IF(N274="nulová",J274,0)</f>
        <v>0</v>
      </c>
      <c r="BJ274" s="19" t="s">
        <v>83</v>
      </c>
      <c r="BK274" s="146">
        <f>ROUND(I274*H274,2)</f>
        <v>0</v>
      </c>
      <c r="BL274" s="19" t="s">
        <v>617</v>
      </c>
      <c r="BM274" s="145" t="s">
        <v>4113</v>
      </c>
    </row>
    <row r="275" spans="2:65" s="1" customFormat="1" ht="24.25" customHeight="1">
      <c r="B275" s="35"/>
      <c r="C275" s="134" t="s">
        <v>1170</v>
      </c>
      <c r="D275" s="134" t="s">
        <v>172</v>
      </c>
      <c r="E275" s="135" t="s">
        <v>4114</v>
      </c>
      <c r="F275" s="136" t="s">
        <v>4115</v>
      </c>
      <c r="G275" s="137" t="s">
        <v>253</v>
      </c>
      <c r="H275" s="138">
        <v>50</v>
      </c>
      <c r="I275" s="139"/>
      <c r="J275" s="140">
        <f>ROUND(I275*H275,2)</f>
        <v>0</v>
      </c>
      <c r="K275" s="136" t="s">
        <v>34</v>
      </c>
      <c r="L275" s="35"/>
      <c r="M275" s="141" t="s">
        <v>34</v>
      </c>
      <c r="N275" s="142" t="s">
        <v>49</v>
      </c>
      <c r="P275" s="143">
        <f>O275*H275</f>
        <v>0</v>
      </c>
      <c r="Q275" s="143">
        <v>0</v>
      </c>
      <c r="R275" s="143">
        <f>Q275*H275</f>
        <v>0</v>
      </c>
      <c r="S275" s="143">
        <v>0</v>
      </c>
      <c r="T275" s="144">
        <f>S275*H275</f>
        <v>0</v>
      </c>
      <c r="AR275" s="145" t="s">
        <v>617</v>
      </c>
      <c r="AT275" s="145" t="s">
        <v>172</v>
      </c>
      <c r="AU275" s="145" t="s">
        <v>89</v>
      </c>
      <c r="AY275" s="19" t="s">
        <v>169</v>
      </c>
      <c r="BE275" s="146">
        <f>IF(N275="základní",J275,0)</f>
        <v>0</v>
      </c>
      <c r="BF275" s="146">
        <f>IF(N275="snížená",J275,0)</f>
        <v>0</v>
      </c>
      <c r="BG275" s="146">
        <f>IF(N275="zákl. přenesená",J275,0)</f>
        <v>0</v>
      </c>
      <c r="BH275" s="146">
        <f>IF(N275="sníž. přenesená",J275,0)</f>
        <v>0</v>
      </c>
      <c r="BI275" s="146">
        <f>IF(N275="nulová",J275,0)</f>
        <v>0</v>
      </c>
      <c r="BJ275" s="19" t="s">
        <v>83</v>
      </c>
      <c r="BK275" s="146">
        <f>ROUND(I275*H275,2)</f>
        <v>0</v>
      </c>
      <c r="BL275" s="19" t="s">
        <v>617</v>
      </c>
      <c r="BM275" s="145" t="s">
        <v>4116</v>
      </c>
    </row>
    <row r="276" spans="2:65" s="13" customFormat="1" ht="12">
      <c r="B276" s="154"/>
      <c r="D276" s="148" t="s">
        <v>179</v>
      </c>
      <c r="E276" s="155" t="s">
        <v>34</v>
      </c>
      <c r="F276" s="156" t="s">
        <v>4117</v>
      </c>
      <c r="H276" s="157">
        <v>50</v>
      </c>
      <c r="I276" s="158"/>
      <c r="L276" s="154"/>
      <c r="M276" s="159"/>
      <c r="T276" s="160"/>
      <c r="AT276" s="155" t="s">
        <v>179</v>
      </c>
      <c r="AU276" s="155" t="s">
        <v>89</v>
      </c>
      <c r="AV276" s="13" t="s">
        <v>89</v>
      </c>
      <c r="AW276" s="13" t="s">
        <v>39</v>
      </c>
      <c r="AX276" s="13" t="s">
        <v>78</v>
      </c>
      <c r="AY276" s="155" t="s">
        <v>169</v>
      </c>
    </row>
    <row r="277" spans="2:65" s="14" customFormat="1" ht="12">
      <c r="B277" s="161"/>
      <c r="D277" s="148" t="s">
        <v>179</v>
      </c>
      <c r="E277" s="162" t="s">
        <v>34</v>
      </c>
      <c r="F277" s="163" t="s">
        <v>195</v>
      </c>
      <c r="H277" s="164">
        <v>50</v>
      </c>
      <c r="I277" s="165"/>
      <c r="L277" s="161"/>
      <c r="M277" s="166"/>
      <c r="T277" s="167"/>
      <c r="AT277" s="162" t="s">
        <v>179</v>
      </c>
      <c r="AU277" s="162" t="s">
        <v>89</v>
      </c>
      <c r="AV277" s="14" t="s">
        <v>177</v>
      </c>
      <c r="AW277" s="14" t="s">
        <v>39</v>
      </c>
      <c r="AX277" s="14" t="s">
        <v>83</v>
      </c>
      <c r="AY277" s="162" t="s">
        <v>169</v>
      </c>
    </row>
    <row r="278" spans="2:65" s="1" customFormat="1" ht="33" customHeight="1">
      <c r="B278" s="35"/>
      <c r="C278" s="134" t="s">
        <v>1177</v>
      </c>
      <c r="D278" s="134" t="s">
        <v>172</v>
      </c>
      <c r="E278" s="135" t="s">
        <v>4118</v>
      </c>
      <c r="F278" s="136" t="s">
        <v>4119</v>
      </c>
      <c r="G278" s="137" t="s">
        <v>253</v>
      </c>
      <c r="H278" s="138">
        <v>2.5</v>
      </c>
      <c r="I278" s="139"/>
      <c r="J278" s="140">
        <f>ROUND(I278*H278,2)</f>
        <v>0</v>
      </c>
      <c r="K278" s="136" t="s">
        <v>34</v>
      </c>
      <c r="L278" s="35"/>
      <c r="M278" s="141" t="s">
        <v>34</v>
      </c>
      <c r="N278" s="142" t="s">
        <v>49</v>
      </c>
      <c r="P278" s="143">
        <f>O278*H278</f>
        <v>0</v>
      </c>
      <c r="Q278" s="143">
        <v>0</v>
      </c>
      <c r="R278" s="143">
        <f>Q278*H278</f>
        <v>0</v>
      </c>
      <c r="S278" s="143">
        <v>0</v>
      </c>
      <c r="T278" s="144">
        <f>S278*H278</f>
        <v>0</v>
      </c>
      <c r="AR278" s="145" t="s">
        <v>617</v>
      </c>
      <c r="AT278" s="145" t="s">
        <v>172</v>
      </c>
      <c r="AU278" s="145" t="s">
        <v>89</v>
      </c>
      <c r="AY278" s="19" t="s">
        <v>169</v>
      </c>
      <c r="BE278" s="146">
        <f>IF(N278="základní",J278,0)</f>
        <v>0</v>
      </c>
      <c r="BF278" s="146">
        <f>IF(N278="snížená",J278,0)</f>
        <v>0</v>
      </c>
      <c r="BG278" s="146">
        <f>IF(N278="zákl. přenesená",J278,0)</f>
        <v>0</v>
      </c>
      <c r="BH278" s="146">
        <f>IF(N278="sníž. přenesená",J278,0)</f>
        <v>0</v>
      </c>
      <c r="BI278" s="146">
        <f>IF(N278="nulová",J278,0)</f>
        <v>0</v>
      </c>
      <c r="BJ278" s="19" t="s">
        <v>83</v>
      </c>
      <c r="BK278" s="146">
        <f>ROUND(I278*H278,2)</f>
        <v>0</v>
      </c>
      <c r="BL278" s="19" t="s">
        <v>617</v>
      </c>
      <c r="BM278" s="145" t="s">
        <v>4120</v>
      </c>
    </row>
    <row r="279" spans="2:65" s="1" customFormat="1" ht="16.5" customHeight="1">
      <c r="B279" s="35"/>
      <c r="C279" s="134" t="s">
        <v>1182</v>
      </c>
      <c r="D279" s="134" t="s">
        <v>172</v>
      </c>
      <c r="E279" s="135" t="s">
        <v>4121</v>
      </c>
      <c r="F279" s="136" t="s">
        <v>4122</v>
      </c>
      <c r="G279" s="137" t="s">
        <v>3151</v>
      </c>
      <c r="H279" s="202"/>
      <c r="I279" s="139"/>
      <c r="J279" s="140">
        <f>ROUND(I279*H279,2)</f>
        <v>0</v>
      </c>
      <c r="K279" s="136" t="s">
        <v>34</v>
      </c>
      <c r="L279" s="35"/>
      <c r="M279" s="141" t="s">
        <v>34</v>
      </c>
      <c r="N279" s="142" t="s">
        <v>49</v>
      </c>
      <c r="P279" s="143">
        <f>O279*H279</f>
        <v>0</v>
      </c>
      <c r="Q279" s="143">
        <v>0</v>
      </c>
      <c r="R279" s="143">
        <f>Q279*H279</f>
        <v>0</v>
      </c>
      <c r="S279" s="143">
        <v>0</v>
      </c>
      <c r="T279" s="144">
        <f>S279*H279</f>
        <v>0</v>
      </c>
      <c r="AR279" s="145" t="s">
        <v>617</v>
      </c>
      <c r="AT279" s="145" t="s">
        <v>172</v>
      </c>
      <c r="AU279" s="145" t="s">
        <v>89</v>
      </c>
      <c r="AY279" s="19" t="s">
        <v>169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9" t="s">
        <v>83</v>
      </c>
      <c r="BK279" s="146">
        <f>ROUND(I279*H279,2)</f>
        <v>0</v>
      </c>
      <c r="BL279" s="19" t="s">
        <v>617</v>
      </c>
      <c r="BM279" s="145" t="s">
        <v>4123</v>
      </c>
    </row>
    <row r="280" spans="2:65" s="11" customFormat="1" ht="26" customHeight="1">
      <c r="B280" s="122"/>
      <c r="D280" s="123" t="s">
        <v>77</v>
      </c>
      <c r="E280" s="124" t="s">
        <v>288</v>
      </c>
      <c r="F280" s="124" t="s">
        <v>3109</v>
      </c>
      <c r="I280" s="125"/>
      <c r="J280" s="126">
        <f>BK280</f>
        <v>0</v>
      </c>
      <c r="L280" s="122"/>
      <c r="M280" s="127"/>
      <c r="P280" s="128">
        <f>P281</f>
        <v>0</v>
      </c>
      <c r="R280" s="128">
        <f>R281</f>
        <v>0</v>
      </c>
      <c r="T280" s="129">
        <f>T281</f>
        <v>0</v>
      </c>
      <c r="AR280" s="123" t="s">
        <v>95</v>
      </c>
      <c r="AT280" s="130" t="s">
        <v>77</v>
      </c>
      <c r="AU280" s="130" t="s">
        <v>78</v>
      </c>
      <c r="AY280" s="123" t="s">
        <v>169</v>
      </c>
      <c r="BK280" s="131">
        <f>BK281</f>
        <v>0</v>
      </c>
    </row>
    <row r="281" spans="2:65" s="11" customFormat="1" ht="22.75" customHeight="1">
      <c r="B281" s="122"/>
      <c r="D281" s="123" t="s">
        <v>77</v>
      </c>
      <c r="E281" s="132" t="s">
        <v>4124</v>
      </c>
      <c r="F281" s="132" t="s">
        <v>4125</v>
      </c>
      <c r="I281" s="125"/>
      <c r="J281" s="133">
        <f>BK281</f>
        <v>0</v>
      </c>
      <c r="L281" s="122"/>
      <c r="M281" s="127"/>
      <c r="P281" s="128">
        <f>SUM(P282:P308)</f>
        <v>0</v>
      </c>
      <c r="R281" s="128">
        <f>SUM(R282:R308)</f>
        <v>0</v>
      </c>
      <c r="T281" s="129">
        <f>SUM(T282:T308)</f>
        <v>0</v>
      </c>
      <c r="AR281" s="123" t="s">
        <v>95</v>
      </c>
      <c r="AT281" s="130" t="s">
        <v>77</v>
      </c>
      <c r="AU281" s="130" t="s">
        <v>83</v>
      </c>
      <c r="AY281" s="123" t="s">
        <v>169</v>
      </c>
      <c r="BK281" s="131">
        <f>SUM(BK282:BK308)</f>
        <v>0</v>
      </c>
    </row>
    <row r="282" spans="2:65" s="1" customFormat="1" ht="21.75" customHeight="1">
      <c r="B282" s="35"/>
      <c r="C282" s="134" t="s">
        <v>1186</v>
      </c>
      <c r="D282" s="134" t="s">
        <v>172</v>
      </c>
      <c r="E282" s="135" t="s">
        <v>4126</v>
      </c>
      <c r="F282" s="136" t="s">
        <v>4127</v>
      </c>
      <c r="G282" s="137" t="s">
        <v>434</v>
      </c>
      <c r="H282" s="138">
        <v>1188</v>
      </c>
      <c r="I282" s="139"/>
      <c r="J282" s="140">
        <f>ROUND(I282*H282,2)</f>
        <v>0</v>
      </c>
      <c r="K282" s="136" t="s">
        <v>34</v>
      </c>
      <c r="L282" s="35"/>
      <c r="M282" s="141" t="s">
        <v>34</v>
      </c>
      <c r="N282" s="142" t="s">
        <v>49</v>
      </c>
      <c r="P282" s="143">
        <f>O282*H282</f>
        <v>0</v>
      </c>
      <c r="Q282" s="143">
        <v>0</v>
      </c>
      <c r="R282" s="143">
        <f>Q282*H282</f>
        <v>0</v>
      </c>
      <c r="S282" s="143">
        <v>0</v>
      </c>
      <c r="T282" s="144">
        <f>S282*H282</f>
        <v>0</v>
      </c>
      <c r="AR282" s="145" t="s">
        <v>270</v>
      </c>
      <c r="AT282" s="145" t="s">
        <v>172</v>
      </c>
      <c r="AU282" s="145" t="s">
        <v>89</v>
      </c>
      <c r="AY282" s="19" t="s">
        <v>169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9" t="s">
        <v>83</v>
      </c>
      <c r="BK282" s="146">
        <f>ROUND(I282*H282,2)</f>
        <v>0</v>
      </c>
      <c r="BL282" s="19" t="s">
        <v>270</v>
      </c>
      <c r="BM282" s="145" t="s">
        <v>4128</v>
      </c>
    </row>
    <row r="283" spans="2:65" s="1" customFormat="1" ht="24.25" customHeight="1">
      <c r="B283" s="35"/>
      <c r="C283" s="172" t="s">
        <v>1197</v>
      </c>
      <c r="D283" s="172" t="s">
        <v>288</v>
      </c>
      <c r="E283" s="173" t="s">
        <v>4129</v>
      </c>
      <c r="F283" s="174" t="s">
        <v>4130</v>
      </c>
      <c r="G283" s="175" t="s">
        <v>434</v>
      </c>
      <c r="H283" s="176">
        <v>1425.6</v>
      </c>
      <c r="I283" s="177"/>
      <c r="J283" s="178">
        <f>ROUND(I283*H283,2)</f>
        <v>0</v>
      </c>
      <c r="K283" s="174" t="s">
        <v>34</v>
      </c>
      <c r="L283" s="179"/>
      <c r="M283" s="180" t="s">
        <v>34</v>
      </c>
      <c r="N283" s="181" t="s">
        <v>49</v>
      </c>
      <c r="P283" s="143">
        <f>O283*H283</f>
        <v>0</v>
      </c>
      <c r="Q283" s="143">
        <v>0</v>
      </c>
      <c r="R283" s="143">
        <f>Q283*H283</f>
        <v>0</v>
      </c>
      <c r="S283" s="143">
        <v>0</v>
      </c>
      <c r="T283" s="144">
        <f>S283*H283</f>
        <v>0</v>
      </c>
      <c r="AR283" s="145" t="s">
        <v>381</v>
      </c>
      <c r="AT283" s="145" t="s">
        <v>288</v>
      </c>
      <c r="AU283" s="145" t="s">
        <v>89</v>
      </c>
      <c r="AY283" s="19" t="s">
        <v>169</v>
      </c>
      <c r="BE283" s="146">
        <f>IF(N283="základní",J283,0)</f>
        <v>0</v>
      </c>
      <c r="BF283" s="146">
        <f>IF(N283="snížená",J283,0)</f>
        <v>0</v>
      </c>
      <c r="BG283" s="146">
        <f>IF(N283="zákl. přenesená",J283,0)</f>
        <v>0</v>
      </c>
      <c r="BH283" s="146">
        <f>IF(N283="sníž. přenesená",J283,0)</f>
        <v>0</v>
      </c>
      <c r="BI283" s="146">
        <f>IF(N283="nulová",J283,0)</f>
        <v>0</v>
      </c>
      <c r="BJ283" s="19" t="s">
        <v>83</v>
      </c>
      <c r="BK283" s="146">
        <f>ROUND(I283*H283,2)</f>
        <v>0</v>
      </c>
      <c r="BL283" s="19" t="s">
        <v>270</v>
      </c>
      <c r="BM283" s="145" t="s">
        <v>4131</v>
      </c>
    </row>
    <row r="284" spans="2:65" s="1" customFormat="1" ht="24">
      <c r="B284" s="35"/>
      <c r="D284" s="148" t="s">
        <v>929</v>
      </c>
      <c r="F284" s="189" t="s">
        <v>4132</v>
      </c>
      <c r="I284" s="170"/>
      <c r="L284" s="35"/>
      <c r="M284" s="171"/>
      <c r="T284" s="56"/>
      <c r="AT284" s="19" t="s">
        <v>929</v>
      </c>
      <c r="AU284" s="19" t="s">
        <v>89</v>
      </c>
    </row>
    <row r="285" spans="2:65" s="13" customFormat="1" ht="12">
      <c r="B285" s="154"/>
      <c r="D285" s="148" t="s">
        <v>179</v>
      </c>
      <c r="E285" s="155" t="s">
        <v>34</v>
      </c>
      <c r="F285" s="156" t="s">
        <v>4133</v>
      </c>
      <c r="H285" s="157">
        <v>1425.6</v>
      </c>
      <c r="I285" s="158"/>
      <c r="L285" s="154"/>
      <c r="M285" s="159"/>
      <c r="T285" s="160"/>
      <c r="AT285" s="155" t="s">
        <v>179</v>
      </c>
      <c r="AU285" s="155" t="s">
        <v>89</v>
      </c>
      <c r="AV285" s="13" t="s">
        <v>89</v>
      </c>
      <c r="AW285" s="13" t="s">
        <v>39</v>
      </c>
      <c r="AX285" s="13" t="s">
        <v>78</v>
      </c>
      <c r="AY285" s="155" t="s">
        <v>169</v>
      </c>
    </row>
    <row r="286" spans="2:65" s="14" customFormat="1" ht="12">
      <c r="B286" s="161"/>
      <c r="D286" s="148" t="s">
        <v>179</v>
      </c>
      <c r="E286" s="162" t="s">
        <v>34</v>
      </c>
      <c r="F286" s="163" t="s">
        <v>195</v>
      </c>
      <c r="H286" s="164">
        <v>1425.6</v>
      </c>
      <c r="I286" s="165"/>
      <c r="L286" s="161"/>
      <c r="M286" s="166"/>
      <c r="T286" s="167"/>
      <c r="AT286" s="162" t="s">
        <v>179</v>
      </c>
      <c r="AU286" s="162" t="s">
        <v>89</v>
      </c>
      <c r="AV286" s="14" t="s">
        <v>177</v>
      </c>
      <c r="AW286" s="14" t="s">
        <v>39</v>
      </c>
      <c r="AX286" s="14" t="s">
        <v>83</v>
      </c>
      <c r="AY286" s="162" t="s">
        <v>169</v>
      </c>
    </row>
    <row r="287" spans="2:65" s="1" customFormat="1" ht="21.75" customHeight="1">
      <c r="B287" s="35"/>
      <c r="C287" s="134" t="s">
        <v>1201</v>
      </c>
      <c r="D287" s="134" t="s">
        <v>172</v>
      </c>
      <c r="E287" s="135" t="s">
        <v>4126</v>
      </c>
      <c r="F287" s="136" t="s">
        <v>4127</v>
      </c>
      <c r="G287" s="137" t="s">
        <v>434</v>
      </c>
      <c r="H287" s="138">
        <v>150</v>
      </c>
      <c r="I287" s="139"/>
      <c r="J287" s="140">
        <f t="shared" ref="J287:J293" si="80">ROUND(I287*H287,2)</f>
        <v>0</v>
      </c>
      <c r="K287" s="136" t="s">
        <v>34</v>
      </c>
      <c r="L287" s="35"/>
      <c r="M287" s="141" t="s">
        <v>34</v>
      </c>
      <c r="N287" s="142" t="s">
        <v>49</v>
      </c>
      <c r="P287" s="143">
        <f t="shared" ref="P287:P293" si="81">O287*H287</f>
        <v>0</v>
      </c>
      <c r="Q287" s="143">
        <v>0</v>
      </c>
      <c r="R287" s="143">
        <f t="shared" ref="R287:R293" si="82">Q287*H287</f>
        <v>0</v>
      </c>
      <c r="S287" s="143">
        <v>0</v>
      </c>
      <c r="T287" s="144">
        <f t="shared" ref="T287:T293" si="83">S287*H287</f>
        <v>0</v>
      </c>
      <c r="AR287" s="145" t="s">
        <v>270</v>
      </c>
      <c r="AT287" s="145" t="s">
        <v>172</v>
      </c>
      <c r="AU287" s="145" t="s">
        <v>89</v>
      </c>
      <c r="AY287" s="19" t="s">
        <v>169</v>
      </c>
      <c r="BE287" s="146">
        <f t="shared" ref="BE287:BE293" si="84">IF(N287="základní",J287,0)</f>
        <v>0</v>
      </c>
      <c r="BF287" s="146">
        <f t="shared" ref="BF287:BF293" si="85">IF(N287="snížená",J287,0)</f>
        <v>0</v>
      </c>
      <c r="BG287" s="146">
        <f t="shared" ref="BG287:BG293" si="86">IF(N287="zákl. přenesená",J287,0)</f>
        <v>0</v>
      </c>
      <c r="BH287" s="146">
        <f t="shared" ref="BH287:BH293" si="87">IF(N287="sníž. přenesená",J287,0)</f>
        <v>0</v>
      </c>
      <c r="BI287" s="146">
        <f t="shared" ref="BI287:BI293" si="88">IF(N287="nulová",J287,0)</f>
        <v>0</v>
      </c>
      <c r="BJ287" s="19" t="s">
        <v>83</v>
      </c>
      <c r="BK287" s="146">
        <f t="shared" ref="BK287:BK293" si="89">ROUND(I287*H287,2)</f>
        <v>0</v>
      </c>
      <c r="BL287" s="19" t="s">
        <v>270</v>
      </c>
      <c r="BM287" s="145" t="s">
        <v>4134</v>
      </c>
    </row>
    <row r="288" spans="2:65" s="1" customFormat="1" ht="16.5" customHeight="1">
      <c r="B288" s="35"/>
      <c r="C288" s="172" t="s">
        <v>1205</v>
      </c>
      <c r="D288" s="172" t="s">
        <v>288</v>
      </c>
      <c r="E288" s="173" t="s">
        <v>4135</v>
      </c>
      <c r="F288" s="174" t="s">
        <v>4136</v>
      </c>
      <c r="G288" s="175" t="s">
        <v>434</v>
      </c>
      <c r="H288" s="176">
        <v>150</v>
      </c>
      <c r="I288" s="177"/>
      <c r="J288" s="178">
        <f t="shared" si="80"/>
        <v>0</v>
      </c>
      <c r="K288" s="174" t="s">
        <v>34</v>
      </c>
      <c r="L288" s="179"/>
      <c r="M288" s="180" t="s">
        <v>34</v>
      </c>
      <c r="N288" s="181" t="s">
        <v>49</v>
      </c>
      <c r="P288" s="143">
        <f t="shared" si="81"/>
        <v>0</v>
      </c>
      <c r="Q288" s="143">
        <v>0</v>
      </c>
      <c r="R288" s="143">
        <f t="shared" si="82"/>
        <v>0</v>
      </c>
      <c r="S288" s="143">
        <v>0</v>
      </c>
      <c r="T288" s="144">
        <f t="shared" si="83"/>
        <v>0</v>
      </c>
      <c r="AR288" s="145" t="s">
        <v>381</v>
      </c>
      <c r="AT288" s="145" t="s">
        <v>288</v>
      </c>
      <c r="AU288" s="145" t="s">
        <v>89</v>
      </c>
      <c r="AY288" s="19" t="s">
        <v>169</v>
      </c>
      <c r="BE288" s="146">
        <f t="shared" si="84"/>
        <v>0</v>
      </c>
      <c r="BF288" s="146">
        <f t="shared" si="85"/>
        <v>0</v>
      </c>
      <c r="BG288" s="146">
        <f t="shared" si="86"/>
        <v>0</v>
      </c>
      <c r="BH288" s="146">
        <f t="shared" si="87"/>
        <v>0</v>
      </c>
      <c r="BI288" s="146">
        <f t="shared" si="88"/>
        <v>0</v>
      </c>
      <c r="BJ288" s="19" t="s">
        <v>83</v>
      </c>
      <c r="BK288" s="146">
        <f t="shared" si="89"/>
        <v>0</v>
      </c>
      <c r="BL288" s="19" t="s">
        <v>270</v>
      </c>
      <c r="BM288" s="145" t="s">
        <v>4137</v>
      </c>
    </row>
    <row r="289" spans="2:65" s="1" customFormat="1" ht="16.5" customHeight="1">
      <c r="B289" s="35"/>
      <c r="C289" s="134" t="s">
        <v>954</v>
      </c>
      <c r="D289" s="134" t="s">
        <v>172</v>
      </c>
      <c r="E289" s="135" t="s">
        <v>4138</v>
      </c>
      <c r="F289" s="136" t="s">
        <v>4139</v>
      </c>
      <c r="G289" s="137" t="s">
        <v>422</v>
      </c>
      <c r="H289" s="138">
        <v>12</v>
      </c>
      <c r="I289" s="139"/>
      <c r="J289" s="140">
        <f t="shared" si="80"/>
        <v>0</v>
      </c>
      <c r="K289" s="136" t="s">
        <v>34</v>
      </c>
      <c r="L289" s="35"/>
      <c r="M289" s="141" t="s">
        <v>34</v>
      </c>
      <c r="N289" s="142" t="s">
        <v>49</v>
      </c>
      <c r="P289" s="143">
        <f t="shared" si="81"/>
        <v>0</v>
      </c>
      <c r="Q289" s="143">
        <v>0</v>
      </c>
      <c r="R289" s="143">
        <f t="shared" si="82"/>
        <v>0</v>
      </c>
      <c r="S289" s="143">
        <v>0</v>
      </c>
      <c r="T289" s="144">
        <f t="shared" si="83"/>
        <v>0</v>
      </c>
      <c r="AR289" s="145" t="s">
        <v>270</v>
      </c>
      <c r="AT289" s="145" t="s">
        <v>172</v>
      </c>
      <c r="AU289" s="145" t="s">
        <v>89</v>
      </c>
      <c r="AY289" s="19" t="s">
        <v>169</v>
      </c>
      <c r="BE289" s="146">
        <f t="shared" si="84"/>
        <v>0</v>
      </c>
      <c r="BF289" s="146">
        <f t="shared" si="85"/>
        <v>0</v>
      </c>
      <c r="BG289" s="146">
        <f t="shared" si="86"/>
        <v>0</v>
      </c>
      <c r="BH289" s="146">
        <f t="shared" si="87"/>
        <v>0</v>
      </c>
      <c r="BI289" s="146">
        <f t="shared" si="88"/>
        <v>0</v>
      </c>
      <c r="BJ289" s="19" t="s">
        <v>83</v>
      </c>
      <c r="BK289" s="146">
        <f t="shared" si="89"/>
        <v>0</v>
      </c>
      <c r="BL289" s="19" t="s">
        <v>270</v>
      </c>
      <c r="BM289" s="145" t="s">
        <v>4140</v>
      </c>
    </row>
    <row r="290" spans="2:65" s="1" customFormat="1" ht="16.5" customHeight="1">
      <c r="B290" s="35"/>
      <c r="C290" s="172" t="s">
        <v>1215</v>
      </c>
      <c r="D290" s="172" t="s">
        <v>288</v>
      </c>
      <c r="E290" s="173" t="s">
        <v>4141</v>
      </c>
      <c r="F290" s="174" t="s">
        <v>4142</v>
      </c>
      <c r="G290" s="175" t="s">
        <v>422</v>
      </c>
      <c r="H290" s="176">
        <v>12</v>
      </c>
      <c r="I290" s="177"/>
      <c r="J290" s="178">
        <f t="shared" si="80"/>
        <v>0</v>
      </c>
      <c r="K290" s="174" t="s">
        <v>34</v>
      </c>
      <c r="L290" s="179"/>
      <c r="M290" s="180" t="s">
        <v>34</v>
      </c>
      <c r="N290" s="181" t="s">
        <v>49</v>
      </c>
      <c r="P290" s="143">
        <f t="shared" si="81"/>
        <v>0</v>
      </c>
      <c r="Q290" s="143">
        <v>0</v>
      </c>
      <c r="R290" s="143">
        <f t="shared" si="82"/>
        <v>0</v>
      </c>
      <c r="S290" s="143">
        <v>0</v>
      </c>
      <c r="T290" s="144">
        <f t="shared" si="83"/>
        <v>0</v>
      </c>
      <c r="AR290" s="145" t="s">
        <v>381</v>
      </c>
      <c r="AT290" s="145" t="s">
        <v>288</v>
      </c>
      <c r="AU290" s="145" t="s">
        <v>89</v>
      </c>
      <c r="AY290" s="19" t="s">
        <v>169</v>
      </c>
      <c r="BE290" s="146">
        <f t="shared" si="84"/>
        <v>0</v>
      </c>
      <c r="BF290" s="146">
        <f t="shared" si="85"/>
        <v>0</v>
      </c>
      <c r="BG290" s="146">
        <f t="shared" si="86"/>
        <v>0</v>
      </c>
      <c r="BH290" s="146">
        <f t="shared" si="87"/>
        <v>0</v>
      </c>
      <c r="BI290" s="146">
        <f t="shared" si="88"/>
        <v>0</v>
      </c>
      <c r="BJ290" s="19" t="s">
        <v>83</v>
      </c>
      <c r="BK290" s="146">
        <f t="shared" si="89"/>
        <v>0</v>
      </c>
      <c r="BL290" s="19" t="s">
        <v>270</v>
      </c>
      <c r="BM290" s="145" t="s">
        <v>4143</v>
      </c>
    </row>
    <row r="291" spans="2:65" s="1" customFormat="1" ht="16.5" customHeight="1">
      <c r="B291" s="35"/>
      <c r="C291" s="134" t="s">
        <v>1221</v>
      </c>
      <c r="D291" s="134" t="s">
        <v>172</v>
      </c>
      <c r="E291" s="135" t="s">
        <v>4144</v>
      </c>
      <c r="F291" s="136" t="s">
        <v>4145</v>
      </c>
      <c r="G291" s="137" t="s">
        <v>422</v>
      </c>
      <c r="H291" s="138">
        <v>50</v>
      </c>
      <c r="I291" s="139"/>
      <c r="J291" s="140">
        <f t="shared" si="80"/>
        <v>0</v>
      </c>
      <c r="K291" s="136" t="s">
        <v>34</v>
      </c>
      <c r="L291" s="35"/>
      <c r="M291" s="141" t="s">
        <v>34</v>
      </c>
      <c r="N291" s="142" t="s">
        <v>49</v>
      </c>
      <c r="P291" s="143">
        <f t="shared" si="81"/>
        <v>0</v>
      </c>
      <c r="Q291" s="143">
        <v>0</v>
      </c>
      <c r="R291" s="143">
        <f t="shared" si="82"/>
        <v>0</v>
      </c>
      <c r="S291" s="143">
        <v>0</v>
      </c>
      <c r="T291" s="144">
        <f t="shared" si="83"/>
        <v>0</v>
      </c>
      <c r="AR291" s="145" t="s">
        <v>270</v>
      </c>
      <c r="AT291" s="145" t="s">
        <v>172</v>
      </c>
      <c r="AU291" s="145" t="s">
        <v>89</v>
      </c>
      <c r="AY291" s="19" t="s">
        <v>169</v>
      </c>
      <c r="BE291" s="146">
        <f t="shared" si="84"/>
        <v>0</v>
      </c>
      <c r="BF291" s="146">
        <f t="shared" si="85"/>
        <v>0</v>
      </c>
      <c r="BG291" s="146">
        <f t="shared" si="86"/>
        <v>0</v>
      </c>
      <c r="BH291" s="146">
        <f t="shared" si="87"/>
        <v>0</v>
      </c>
      <c r="BI291" s="146">
        <f t="shared" si="88"/>
        <v>0</v>
      </c>
      <c r="BJ291" s="19" t="s">
        <v>83</v>
      </c>
      <c r="BK291" s="146">
        <f t="shared" si="89"/>
        <v>0</v>
      </c>
      <c r="BL291" s="19" t="s">
        <v>270</v>
      </c>
      <c r="BM291" s="145" t="s">
        <v>4146</v>
      </c>
    </row>
    <row r="292" spans="2:65" s="1" customFormat="1" ht="24.25" customHeight="1">
      <c r="B292" s="35"/>
      <c r="C292" s="172" t="s">
        <v>1226</v>
      </c>
      <c r="D292" s="172" t="s">
        <v>288</v>
      </c>
      <c r="E292" s="173" t="s">
        <v>4147</v>
      </c>
      <c r="F292" s="174" t="s">
        <v>4148</v>
      </c>
      <c r="G292" s="175" t="s">
        <v>422</v>
      </c>
      <c r="H292" s="176">
        <v>50</v>
      </c>
      <c r="I292" s="177"/>
      <c r="J292" s="178">
        <f t="shared" si="80"/>
        <v>0</v>
      </c>
      <c r="K292" s="174" t="s">
        <v>34</v>
      </c>
      <c r="L292" s="179"/>
      <c r="M292" s="180" t="s">
        <v>34</v>
      </c>
      <c r="N292" s="181" t="s">
        <v>49</v>
      </c>
      <c r="P292" s="143">
        <f t="shared" si="81"/>
        <v>0</v>
      </c>
      <c r="Q292" s="143">
        <v>0</v>
      </c>
      <c r="R292" s="143">
        <f t="shared" si="82"/>
        <v>0</v>
      </c>
      <c r="S292" s="143">
        <v>0</v>
      </c>
      <c r="T292" s="144">
        <f t="shared" si="83"/>
        <v>0</v>
      </c>
      <c r="AR292" s="145" t="s">
        <v>381</v>
      </c>
      <c r="AT292" s="145" t="s">
        <v>288</v>
      </c>
      <c r="AU292" s="145" t="s">
        <v>89</v>
      </c>
      <c r="AY292" s="19" t="s">
        <v>169</v>
      </c>
      <c r="BE292" s="146">
        <f t="shared" si="84"/>
        <v>0</v>
      </c>
      <c r="BF292" s="146">
        <f t="shared" si="85"/>
        <v>0</v>
      </c>
      <c r="BG292" s="146">
        <f t="shared" si="86"/>
        <v>0</v>
      </c>
      <c r="BH292" s="146">
        <f t="shared" si="87"/>
        <v>0</v>
      </c>
      <c r="BI292" s="146">
        <f t="shared" si="88"/>
        <v>0</v>
      </c>
      <c r="BJ292" s="19" t="s">
        <v>83</v>
      </c>
      <c r="BK292" s="146">
        <f t="shared" si="89"/>
        <v>0</v>
      </c>
      <c r="BL292" s="19" t="s">
        <v>270</v>
      </c>
      <c r="BM292" s="145" t="s">
        <v>4149</v>
      </c>
    </row>
    <row r="293" spans="2:65" s="1" customFormat="1" ht="21.75" customHeight="1">
      <c r="B293" s="35"/>
      <c r="C293" s="172" t="s">
        <v>1230</v>
      </c>
      <c r="D293" s="172" t="s">
        <v>288</v>
      </c>
      <c r="E293" s="173" t="s">
        <v>4150</v>
      </c>
      <c r="F293" s="174" t="s">
        <v>4151</v>
      </c>
      <c r="G293" s="175" t="s">
        <v>422</v>
      </c>
      <c r="H293" s="176">
        <v>50</v>
      </c>
      <c r="I293" s="177"/>
      <c r="J293" s="178">
        <f t="shared" si="80"/>
        <v>0</v>
      </c>
      <c r="K293" s="174" t="s">
        <v>34</v>
      </c>
      <c r="L293" s="179"/>
      <c r="M293" s="180" t="s">
        <v>34</v>
      </c>
      <c r="N293" s="181" t="s">
        <v>49</v>
      </c>
      <c r="P293" s="143">
        <f t="shared" si="81"/>
        <v>0</v>
      </c>
      <c r="Q293" s="143">
        <v>0</v>
      </c>
      <c r="R293" s="143">
        <f t="shared" si="82"/>
        <v>0</v>
      </c>
      <c r="S293" s="143">
        <v>0</v>
      </c>
      <c r="T293" s="144">
        <f t="shared" si="83"/>
        <v>0</v>
      </c>
      <c r="AR293" s="145" t="s">
        <v>381</v>
      </c>
      <c r="AT293" s="145" t="s">
        <v>288</v>
      </c>
      <c r="AU293" s="145" t="s">
        <v>89</v>
      </c>
      <c r="AY293" s="19" t="s">
        <v>169</v>
      </c>
      <c r="BE293" s="146">
        <f t="shared" si="84"/>
        <v>0</v>
      </c>
      <c r="BF293" s="146">
        <f t="shared" si="85"/>
        <v>0</v>
      </c>
      <c r="BG293" s="146">
        <f t="shared" si="86"/>
        <v>0</v>
      </c>
      <c r="BH293" s="146">
        <f t="shared" si="87"/>
        <v>0</v>
      </c>
      <c r="BI293" s="146">
        <f t="shared" si="88"/>
        <v>0</v>
      </c>
      <c r="BJ293" s="19" t="s">
        <v>83</v>
      </c>
      <c r="BK293" s="146">
        <f t="shared" si="89"/>
        <v>0</v>
      </c>
      <c r="BL293" s="19" t="s">
        <v>270</v>
      </c>
      <c r="BM293" s="145" t="s">
        <v>4152</v>
      </c>
    </row>
    <row r="294" spans="2:65" s="1" customFormat="1" ht="24">
      <c r="B294" s="35"/>
      <c r="D294" s="148" t="s">
        <v>929</v>
      </c>
      <c r="F294" s="189" t="s">
        <v>4153</v>
      </c>
      <c r="I294" s="170"/>
      <c r="L294" s="35"/>
      <c r="M294" s="171"/>
      <c r="T294" s="56"/>
      <c r="AT294" s="19" t="s">
        <v>929</v>
      </c>
      <c r="AU294" s="19" t="s">
        <v>89</v>
      </c>
    </row>
    <row r="295" spans="2:65" s="1" customFormat="1" ht="16.5" customHeight="1">
      <c r="B295" s="35"/>
      <c r="C295" s="172" t="s">
        <v>1234</v>
      </c>
      <c r="D295" s="172" t="s">
        <v>288</v>
      </c>
      <c r="E295" s="173" t="s">
        <v>3797</v>
      </c>
      <c r="F295" s="174" t="s">
        <v>3798</v>
      </c>
      <c r="G295" s="175" t="s">
        <v>422</v>
      </c>
      <c r="H295" s="176">
        <v>50</v>
      </c>
      <c r="I295" s="177"/>
      <c r="J295" s="178">
        <f>ROUND(I295*H295,2)</f>
        <v>0</v>
      </c>
      <c r="K295" s="174" t="s">
        <v>34</v>
      </c>
      <c r="L295" s="179"/>
      <c r="M295" s="180" t="s">
        <v>34</v>
      </c>
      <c r="N295" s="181" t="s">
        <v>49</v>
      </c>
      <c r="P295" s="143">
        <f>O295*H295</f>
        <v>0</v>
      </c>
      <c r="Q295" s="143">
        <v>0</v>
      </c>
      <c r="R295" s="143">
        <f>Q295*H295</f>
        <v>0</v>
      </c>
      <c r="S295" s="143">
        <v>0</v>
      </c>
      <c r="T295" s="144">
        <f>S295*H295</f>
        <v>0</v>
      </c>
      <c r="AR295" s="145" t="s">
        <v>381</v>
      </c>
      <c r="AT295" s="145" t="s">
        <v>288</v>
      </c>
      <c r="AU295" s="145" t="s">
        <v>89</v>
      </c>
      <c r="AY295" s="19" t="s">
        <v>169</v>
      </c>
      <c r="BE295" s="146">
        <f>IF(N295="základní",J295,0)</f>
        <v>0</v>
      </c>
      <c r="BF295" s="146">
        <f>IF(N295="snížená",J295,0)</f>
        <v>0</v>
      </c>
      <c r="BG295" s="146">
        <f>IF(N295="zákl. přenesená",J295,0)</f>
        <v>0</v>
      </c>
      <c r="BH295" s="146">
        <f>IF(N295="sníž. přenesená",J295,0)</f>
        <v>0</v>
      </c>
      <c r="BI295" s="146">
        <f>IF(N295="nulová",J295,0)</f>
        <v>0</v>
      </c>
      <c r="BJ295" s="19" t="s">
        <v>83</v>
      </c>
      <c r="BK295" s="146">
        <f>ROUND(I295*H295,2)</f>
        <v>0</v>
      </c>
      <c r="BL295" s="19" t="s">
        <v>270</v>
      </c>
      <c r="BM295" s="145" t="s">
        <v>4154</v>
      </c>
    </row>
    <row r="296" spans="2:65" s="1" customFormat="1" ht="16.5" customHeight="1">
      <c r="B296" s="35"/>
      <c r="C296" s="172" t="s">
        <v>1239</v>
      </c>
      <c r="D296" s="172" t="s">
        <v>288</v>
      </c>
      <c r="E296" s="173" t="s">
        <v>4155</v>
      </c>
      <c r="F296" s="174" t="s">
        <v>4156</v>
      </c>
      <c r="G296" s="175" t="s">
        <v>422</v>
      </c>
      <c r="H296" s="176">
        <v>50</v>
      </c>
      <c r="I296" s="177"/>
      <c r="J296" s="178">
        <f>ROUND(I296*H296,2)</f>
        <v>0</v>
      </c>
      <c r="K296" s="174" t="s">
        <v>34</v>
      </c>
      <c r="L296" s="179"/>
      <c r="M296" s="180" t="s">
        <v>34</v>
      </c>
      <c r="N296" s="181" t="s">
        <v>49</v>
      </c>
      <c r="P296" s="143">
        <f>O296*H296</f>
        <v>0</v>
      </c>
      <c r="Q296" s="143">
        <v>0</v>
      </c>
      <c r="R296" s="143">
        <f>Q296*H296</f>
        <v>0</v>
      </c>
      <c r="S296" s="143">
        <v>0</v>
      </c>
      <c r="T296" s="144">
        <f>S296*H296</f>
        <v>0</v>
      </c>
      <c r="AR296" s="145" t="s">
        <v>381</v>
      </c>
      <c r="AT296" s="145" t="s">
        <v>288</v>
      </c>
      <c r="AU296" s="145" t="s">
        <v>89</v>
      </c>
      <c r="AY296" s="19" t="s">
        <v>169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9" t="s">
        <v>83</v>
      </c>
      <c r="BK296" s="146">
        <f>ROUND(I296*H296,2)</f>
        <v>0</v>
      </c>
      <c r="BL296" s="19" t="s">
        <v>270</v>
      </c>
      <c r="BM296" s="145" t="s">
        <v>4157</v>
      </c>
    </row>
    <row r="297" spans="2:65" s="1" customFormat="1" ht="36">
      <c r="B297" s="35"/>
      <c r="D297" s="148" t="s">
        <v>929</v>
      </c>
      <c r="F297" s="189" t="s">
        <v>4158</v>
      </c>
      <c r="I297" s="170"/>
      <c r="L297" s="35"/>
      <c r="M297" s="171"/>
      <c r="T297" s="56"/>
      <c r="AT297" s="19" t="s">
        <v>929</v>
      </c>
      <c r="AU297" s="19" t="s">
        <v>89</v>
      </c>
    </row>
    <row r="298" spans="2:65" s="13" customFormat="1" ht="12">
      <c r="B298" s="154"/>
      <c r="D298" s="148" t="s">
        <v>179</v>
      </c>
      <c r="E298" s="155" t="s">
        <v>34</v>
      </c>
      <c r="F298" s="156" t="s">
        <v>518</v>
      </c>
      <c r="H298" s="157">
        <v>50</v>
      </c>
      <c r="I298" s="158"/>
      <c r="L298" s="154"/>
      <c r="M298" s="159"/>
      <c r="T298" s="160"/>
      <c r="AT298" s="155" t="s">
        <v>179</v>
      </c>
      <c r="AU298" s="155" t="s">
        <v>89</v>
      </c>
      <c r="AV298" s="13" t="s">
        <v>89</v>
      </c>
      <c r="AW298" s="13" t="s">
        <v>39</v>
      </c>
      <c r="AX298" s="13" t="s">
        <v>78</v>
      </c>
      <c r="AY298" s="155" t="s">
        <v>169</v>
      </c>
    </row>
    <row r="299" spans="2:65" s="14" customFormat="1" ht="12">
      <c r="B299" s="161"/>
      <c r="D299" s="148" t="s">
        <v>179</v>
      </c>
      <c r="E299" s="162" t="s">
        <v>34</v>
      </c>
      <c r="F299" s="163" t="s">
        <v>195</v>
      </c>
      <c r="H299" s="164">
        <v>50</v>
      </c>
      <c r="I299" s="165"/>
      <c r="L299" s="161"/>
      <c r="M299" s="166"/>
      <c r="T299" s="167"/>
      <c r="AT299" s="162" t="s">
        <v>179</v>
      </c>
      <c r="AU299" s="162" t="s">
        <v>89</v>
      </c>
      <c r="AV299" s="14" t="s">
        <v>177</v>
      </c>
      <c r="AW299" s="14" t="s">
        <v>39</v>
      </c>
      <c r="AX299" s="14" t="s">
        <v>83</v>
      </c>
      <c r="AY299" s="162" t="s">
        <v>169</v>
      </c>
    </row>
    <row r="300" spans="2:65" s="1" customFormat="1" ht="16.5" customHeight="1">
      <c r="B300" s="35"/>
      <c r="C300" s="134" t="s">
        <v>1243</v>
      </c>
      <c r="D300" s="134" t="s">
        <v>172</v>
      </c>
      <c r="E300" s="135" t="s">
        <v>4159</v>
      </c>
      <c r="F300" s="136" t="s">
        <v>4160</v>
      </c>
      <c r="G300" s="137" t="s">
        <v>422</v>
      </c>
      <c r="H300" s="138">
        <v>50</v>
      </c>
      <c r="I300" s="139"/>
      <c r="J300" s="140">
        <f>ROUND(I300*H300,2)</f>
        <v>0</v>
      </c>
      <c r="K300" s="136" t="s">
        <v>34</v>
      </c>
      <c r="L300" s="35"/>
      <c r="M300" s="141" t="s">
        <v>34</v>
      </c>
      <c r="N300" s="142" t="s">
        <v>49</v>
      </c>
      <c r="P300" s="143">
        <f>O300*H300</f>
        <v>0</v>
      </c>
      <c r="Q300" s="143">
        <v>0</v>
      </c>
      <c r="R300" s="143">
        <f>Q300*H300</f>
        <v>0</v>
      </c>
      <c r="S300" s="143">
        <v>0</v>
      </c>
      <c r="T300" s="144">
        <f>S300*H300</f>
        <v>0</v>
      </c>
      <c r="AR300" s="145" t="s">
        <v>270</v>
      </c>
      <c r="AT300" s="145" t="s">
        <v>172</v>
      </c>
      <c r="AU300" s="145" t="s">
        <v>89</v>
      </c>
      <c r="AY300" s="19" t="s">
        <v>169</v>
      </c>
      <c r="BE300" s="146">
        <f>IF(N300="základní",J300,0)</f>
        <v>0</v>
      </c>
      <c r="BF300" s="146">
        <f>IF(N300="snížená",J300,0)</f>
        <v>0</v>
      </c>
      <c r="BG300" s="146">
        <f>IF(N300="zákl. přenesená",J300,0)</f>
        <v>0</v>
      </c>
      <c r="BH300" s="146">
        <f>IF(N300="sníž. přenesená",J300,0)</f>
        <v>0</v>
      </c>
      <c r="BI300" s="146">
        <f>IF(N300="nulová",J300,0)</f>
        <v>0</v>
      </c>
      <c r="BJ300" s="19" t="s">
        <v>83</v>
      </c>
      <c r="BK300" s="146">
        <f>ROUND(I300*H300,2)</f>
        <v>0</v>
      </c>
      <c r="BL300" s="19" t="s">
        <v>270</v>
      </c>
      <c r="BM300" s="145" t="s">
        <v>4161</v>
      </c>
    </row>
    <row r="301" spans="2:65" s="13" customFormat="1" ht="12">
      <c r="B301" s="154"/>
      <c r="D301" s="148" t="s">
        <v>179</v>
      </c>
      <c r="E301" s="155" t="s">
        <v>34</v>
      </c>
      <c r="F301" s="156" t="s">
        <v>518</v>
      </c>
      <c r="H301" s="157">
        <v>50</v>
      </c>
      <c r="I301" s="158"/>
      <c r="L301" s="154"/>
      <c r="M301" s="159"/>
      <c r="T301" s="160"/>
      <c r="AT301" s="155" t="s">
        <v>179</v>
      </c>
      <c r="AU301" s="155" t="s">
        <v>89</v>
      </c>
      <c r="AV301" s="13" t="s">
        <v>89</v>
      </c>
      <c r="AW301" s="13" t="s">
        <v>39</v>
      </c>
      <c r="AX301" s="13" t="s">
        <v>78</v>
      </c>
      <c r="AY301" s="155" t="s">
        <v>169</v>
      </c>
    </row>
    <row r="302" spans="2:65" s="14" customFormat="1" ht="12">
      <c r="B302" s="161"/>
      <c r="D302" s="148" t="s">
        <v>179</v>
      </c>
      <c r="E302" s="162" t="s">
        <v>34</v>
      </c>
      <c r="F302" s="163" t="s">
        <v>195</v>
      </c>
      <c r="H302" s="164">
        <v>50</v>
      </c>
      <c r="I302" s="165"/>
      <c r="L302" s="161"/>
      <c r="M302" s="166"/>
      <c r="T302" s="167"/>
      <c r="AT302" s="162" t="s">
        <v>179</v>
      </c>
      <c r="AU302" s="162" t="s">
        <v>89</v>
      </c>
      <c r="AV302" s="14" t="s">
        <v>177</v>
      </c>
      <c r="AW302" s="14" t="s">
        <v>39</v>
      </c>
      <c r="AX302" s="14" t="s">
        <v>83</v>
      </c>
      <c r="AY302" s="162" t="s">
        <v>169</v>
      </c>
    </row>
    <row r="303" spans="2:65" s="1" customFormat="1" ht="16.5" customHeight="1">
      <c r="B303" s="35"/>
      <c r="C303" s="134" t="s">
        <v>1248</v>
      </c>
      <c r="D303" s="134" t="s">
        <v>172</v>
      </c>
      <c r="E303" s="135" t="s">
        <v>4162</v>
      </c>
      <c r="F303" s="136" t="s">
        <v>4163</v>
      </c>
      <c r="G303" s="137" t="s">
        <v>422</v>
      </c>
      <c r="H303" s="138">
        <v>50</v>
      </c>
      <c r="I303" s="139"/>
      <c r="J303" s="140">
        <f t="shared" ref="J303:J308" si="90">ROUND(I303*H303,2)</f>
        <v>0</v>
      </c>
      <c r="K303" s="136" t="s">
        <v>34</v>
      </c>
      <c r="L303" s="35"/>
      <c r="M303" s="141" t="s">
        <v>34</v>
      </c>
      <c r="N303" s="142" t="s">
        <v>49</v>
      </c>
      <c r="P303" s="143">
        <f t="shared" ref="P303:P308" si="91">O303*H303</f>
        <v>0</v>
      </c>
      <c r="Q303" s="143">
        <v>0</v>
      </c>
      <c r="R303" s="143">
        <f t="shared" ref="R303:R308" si="92">Q303*H303</f>
        <v>0</v>
      </c>
      <c r="S303" s="143">
        <v>0</v>
      </c>
      <c r="T303" s="144">
        <f t="shared" ref="T303:T308" si="93">S303*H303</f>
        <v>0</v>
      </c>
      <c r="AR303" s="145" t="s">
        <v>270</v>
      </c>
      <c r="AT303" s="145" t="s">
        <v>172</v>
      </c>
      <c r="AU303" s="145" t="s">
        <v>89</v>
      </c>
      <c r="AY303" s="19" t="s">
        <v>169</v>
      </c>
      <c r="BE303" s="146">
        <f t="shared" ref="BE303:BE308" si="94">IF(N303="základní",J303,0)</f>
        <v>0</v>
      </c>
      <c r="BF303" s="146">
        <f t="shared" ref="BF303:BF308" si="95">IF(N303="snížená",J303,0)</f>
        <v>0</v>
      </c>
      <c r="BG303" s="146">
        <f t="shared" ref="BG303:BG308" si="96">IF(N303="zákl. přenesená",J303,0)</f>
        <v>0</v>
      </c>
      <c r="BH303" s="146">
        <f t="shared" ref="BH303:BH308" si="97">IF(N303="sníž. přenesená",J303,0)</f>
        <v>0</v>
      </c>
      <c r="BI303" s="146">
        <f t="shared" ref="BI303:BI308" si="98">IF(N303="nulová",J303,0)</f>
        <v>0</v>
      </c>
      <c r="BJ303" s="19" t="s">
        <v>83</v>
      </c>
      <c r="BK303" s="146">
        <f t="shared" ref="BK303:BK308" si="99">ROUND(I303*H303,2)</f>
        <v>0</v>
      </c>
      <c r="BL303" s="19" t="s">
        <v>270</v>
      </c>
      <c r="BM303" s="145" t="s">
        <v>4164</v>
      </c>
    </row>
    <row r="304" spans="2:65" s="1" customFormat="1" ht="21.75" customHeight="1">
      <c r="B304" s="35"/>
      <c r="C304" s="134" t="s">
        <v>1252</v>
      </c>
      <c r="D304" s="134" t="s">
        <v>172</v>
      </c>
      <c r="E304" s="135" t="s">
        <v>4165</v>
      </c>
      <c r="F304" s="136" t="s">
        <v>4166</v>
      </c>
      <c r="G304" s="137" t="s">
        <v>422</v>
      </c>
      <c r="H304" s="138">
        <v>50</v>
      </c>
      <c r="I304" s="139"/>
      <c r="J304" s="140">
        <f t="shared" si="90"/>
        <v>0</v>
      </c>
      <c r="K304" s="136" t="s">
        <v>34</v>
      </c>
      <c r="L304" s="35"/>
      <c r="M304" s="141" t="s">
        <v>34</v>
      </c>
      <c r="N304" s="142" t="s">
        <v>49</v>
      </c>
      <c r="P304" s="143">
        <f t="shared" si="91"/>
        <v>0</v>
      </c>
      <c r="Q304" s="143">
        <v>0</v>
      </c>
      <c r="R304" s="143">
        <f t="shared" si="92"/>
        <v>0</v>
      </c>
      <c r="S304" s="143">
        <v>0</v>
      </c>
      <c r="T304" s="144">
        <f t="shared" si="93"/>
        <v>0</v>
      </c>
      <c r="AR304" s="145" t="s">
        <v>270</v>
      </c>
      <c r="AT304" s="145" t="s">
        <v>172</v>
      </c>
      <c r="AU304" s="145" t="s">
        <v>89</v>
      </c>
      <c r="AY304" s="19" t="s">
        <v>169</v>
      </c>
      <c r="BE304" s="146">
        <f t="shared" si="94"/>
        <v>0</v>
      </c>
      <c r="BF304" s="146">
        <f t="shared" si="95"/>
        <v>0</v>
      </c>
      <c r="BG304" s="146">
        <f t="shared" si="96"/>
        <v>0</v>
      </c>
      <c r="BH304" s="146">
        <f t="shared" si="97"/>
        <v>0</v>
      </c>
      <c r="BI304" s="146">
        <f t="shared" si="98"/>
        <v>0</v>
      </c>
      <c r="BJ304" s="19" t="s">
        <v>83</v>
      </c>
      <c r="BK304" s="146">
        <f t="shared" si="99"/>
        <v>0</v>
      </c>
      <c r="BL304" s="19" t="s">
        <v>270</v>
      </c>
      <c r="BM304" s="145" t="s">
        <v>4167</v>
      </c>
    </row>
    <row r="305" spans="2:65" s="1" customFormat="1" ht="24.25" customHeight="1">
      <c r="B305" s="35"/>
      <c r="C305" s="134" t="s">
        <v>1257</v>
      </c>
      <c r="D305" s="134" t="s">
        <v>172</v>
      </c>
      <c r="E305" s="135" t="s">
        <v>4168</v>
      </c>
      <c r="F305" s="136" t="s">
        <v>4169</v>
      </c>
      <c r="G305" s="137" t="s">
        <v>3151</v>
      </c>
      <c r="H305" s="202"/>
      <c r="I305" s="139"/>
      <c r="J305" s="140">
        <f t="shared" si="90"/>
        <v>0</v>
      </c>
      <c r="K305" s="136" t="s">
        <v>34</v>
      </c>
      <c r="L305" s="35"/>
      <c r="M305" s="141" t="s">
        <v>34</v>
      </c>
      <c r="N305" s="142" t="s">
        <v>49</v>
      </c>
      <c r="P305" s="143">
        <f t="shared" si="91"/>
        <v>0</v>
      </c>
      <c r="Q305" s="143">
        <v>0</v>
      </c>
      <c r="R305" s="143">
        <f t="shared" si="92"/>
        <v>0</v>
      </c>
      <c r="S305" s="143">
        <v>0</v>
      </c>
      <c r="T305" s="144">
        <f t="shared" si="93"/>
        <v>0</v>
      </c>
      <c r="AR305" s="145" t="s">
        <v>270</v>
      </c>
      <c r="AT305" s="145" t="s">
        <v>172</v>
      </c>
      <c r="AU305" s="145" t="s">
        <v>89</v>
      </c>
      <c r="AY305" s="19" t="s">
        <v>169</v>
      </c>
      <c r="BE305" s="146">
        <f t="shared" si="94"/>
        <v>0</v>
      </c>
      <c r="BF305" s="146">
        <f t="shared" si="95"/>
        <v>0</v>
      </c>
      <c r="BG305" s="146">
        <f t="shared" si="96"/>
        <v>0</v>
      </c>
      <c r="BH305" s="146">
        <f t="shared" si="97"/>
        <v>0</v>
      </c>
      <c r="BI305" s="146">
        <f t="shared" si="98"/>
        <v>0</v>
      </c>
      <c r="BJ305" s="19" t="s">
        <v>83</v>
      </c>
      <c r="BK305" s="146">
        <f t="shared" si="99"/>
        <v>0</v>
      </c>
      <c r="BL305" s="19" t="s">
        <v>270</v>
      </c>
      <c r="BM305" s="145" t="s">
        <v>4170</v>
      </c>
    </row>
    <row r="306" spans="2:65" s="1" customFormat="1" ht="24.25" customHeight="1">
      <c r="B306" s="35"/>
      <c r="C306" s="134" t="s">
        <v>1262</v>
      </c>
      <c r="D306" s="134" t="s">
        <v>172</v>
      </c>
      <c r="E306" s="135" t="s">
        <v>4171</v>
      </c>
      <c r="F306" s="136" t="s">
        <v>4172</v>
      </c>
      <c r="G306" s="137" t="s">
        <v>3151</v>
      </c>
      <c r="H306" s="202"/>
      <c r="I306" s="139"/>
      <c r="J306" s="140">
        <f t="shared" si="90"/>
        <v>0</v>
      </c>
      <c r="K306" s="136" t="s">
        <v>34</v>
      </c>
      <c r="L306" s="35"/>
      <c r="M306" s="141" t="s">
        <v>34</v>
      </c>
      <c r="N306" s="142" t="s">
        <v>49</v>
      </c>
      <c r="P306" s="143">
        <f t="shared" si="91"/>
        <v>0</v>
      </c>
      <c r="Q306" s="143">
        <v>0</v>
      </c>
      <c r="R306" s="143">
        <f t="shared" si="92"/>
        <v>0</v>
      </c>
      <c r="S306" s="143">
        <v>0</v>
      </c>
      <c r="T306" s="144">
        <f t="shared" si="93"/>
        <v>0</v>
      </c>
      <c r="AR306" s="145" t="s">
        <v>270</v>
      </c>
      <c r="AT306" s="145" t="s">
        <v>172</v>
      </c>
      <c r="AU306" s="145" t="s">
        <v>89</v>
      </c>
      <c r="AY306" s="19" t="s">
        <v>169</v>
      </c>
      <c r="BE306" s="146">
        <f t="shared" si="94"/>
        <v>0</v>
      </c>
      <c r="BF306" s="146">
        <f t="shared" si="95"/>
        <v>0</v>
      </c>
      <c r="BG306" s="146">
        <f t="shared" si="96"/>
        <v>0</v>
      </c>
      <c r="BH306" s="146">
        <f t="shared" si="97"/>
        <v>0</v>
      </c>
      <c r="BI306" s="146">
        <f t="shared" si="98"/>
        <v>0</v>
      </c>
      <c r="BJ306" s="19" t="s">
        <v>83</v>
      </c>
      <c r="BK306" s="146">
        <f t="shared" si="99"/>
        <v>0</v>
      </c>
      <c r="BL306" s="19" t="s">
        <v>270</v>
      </c>
      <c r="BM306" s="145" t="s">
        <v>4173</v>
      </c>
    </row>
    <row r="307" spans="2:65" s="1" customFormat="1" ht="16.5" customHeight="1">
      <c r="B307" s="35"/>
      <c r="C307" s="134" t="s">
        <v>1268</v>
      </c>
      <c r="D307" s="134" t="s">
        <v>172</v>
      </c>
      <c r="E307" s="135" t="s">
        <v>4174</v>
      </c>
      <c r="F307" s="136" t="s">
        <v>4038</v>
      </c>
      <c r="G307" s="137" t="s">
        <v>3151</v>
      </c>
      <c r="H307" s="202"/>
      <c r="I307" s="139"/>
      <c r="J307" s="140">
        <f t="shared" si="90"/>
        <v>0</v>
      </c>
      <c r="K307" s="136" t="s">
        <v>34</v>
      </c>
      <c r="L307" s="35"/>
      <c r="M307" s="141" t="s">
        <v>34</v>
      </c>
      <c r="N307" s="142" t="s">
        <v>49</v>
      </c>
      <c r="P307" s="143">
        <f t="shared" si="91"/>
        <v>0</v>
      </c>
      <c r="Q307" s="143">
        <v>0</v>
      </c>
      <c r="R307" s="143">
        <f t="shared" si="92"/>
        <v>0</v>
      </c>
      <c r="S307" s="143">
        <v>0</v>
      </c>
      <c r="T307" s="144">
        <f t="shared" si="93"/>
        <v>0</v>
      </c>
      <c r="AR307" s="145" t="s">
        <v>270</v>
      </c>
      <c r="AT307" s="145" t="s">
        <v>172</v>
      </c>
      <c r="AU307" s="145" t="s">
        <v>89</v>
      </c>
      <c r="AY307" s="19" t="s">
        <v>169</v>
      </c>
      <c r="BE307" s="146">
        <f t="shared" si="94"/>
        <v>0</v>
      </c>
      <c r="BF307" s="146">
        <f t="shared" si="95"/>
        <v>0</v>
      </c>
      <c r="BG307" s="146">
        <f t="shared" si="96"/>
        <v>0</v>
      </c>
      <c r="BH307" s="146">
        <f t="shared" si="97"/>
        <v>0</v>
      </c>
      <c r="BI307" s="146">
        <f t="shared" si="98"/>
        <v>0</v>
      </c>
      <c r="BJ307" s="19" t="s">
        <v>83</v>
      </c>
      <c r="BK307" s="146">
        <f t="shared" si="99"/>
        <v>0</v>
      </c>
      <c r="BL307" s="19" t="s">
        <v>270</v>
      </c>
      <c r="BM307" s="145" t="s">
        <v>4175</v>
      </c>
    </row>
    <row r="308" spans="2:65" s="1" customFormat="1" ht="33" customHeight="1">
      <c r="B308" s="35"/>
      <c r="C308" s="172" t="s">
        <v>1272</v>
      </c>
      <c r="D308" s="172" t="s">
        <v>288</v>
      </c>
      <c r="E308" s="173" t="s">
        <v>4176</v>
      </c>
      <c r="F308" s="174" t="s">
        <v>4177</v>
      </c>
      <c r="G308" s="175" t="s">
        <v>422</v>
      </c>
      <c r="H308" s="176">
        <v>1</v>
      </c>
      <c r="I308" s="177"/>
      <c r="J308" s="178">
        <f t="shared" si="90"/>
        <v>0</v>
      </c>
      <c r="K308" s="174" t="s">
        <v>34</v>
      </c>
      <c r="L308" s="179"/>
      <c r="M308" s="180" t="s">
        <v>34</v>
      </c>
      <c r="N308" s="181" t="s">
        <v>49</v>
      </c>
      <c r="P308" s="143">
        <f t="shared" si="91"/>
        <v>0</v>
      </c>
      <c r="Q308" s="143">
        <v>0</v>
      </c>
      <c r="R308" s="143">
        <f t="shared" si="92"/>
        <v>0</v>
      </c>
      <c r="S308" s="143">
        <v>0</v>
      </c>
      <c r="T308" s="144">
        <f t="shared" si="93"/>
        <v>0</v>
      </c>
      <c r="AR308" s="145" t="s">
        <v>381</v>
      </c>
      <c r="AT308" s="145" t="s">
        <v>288</v>
      </c>
      <c r="AU308" s="145" t="s">
        <v>89</v>
      </c>
      <c r="AY308" s="19" t="s">
        <v>169</v>
      </c>
      <c r="BE308" s="146">
        <f t="shared" si="94"/>
        <v>0</v>
      </c>
      <c r="BF308" s="146">
        <f t="shared" si="95"/>
        <v>0</v>
      </c>
      <c r="BG308" s="146">
        <f t="shared" si="96"/>
        <v>0</v>
      </c>
      <c r="BH308" s="146">
        <f t="shared" si="97"/>
        <v>0</v>
      </c>
      <c r="BI308" s="146">
        <f t="shared" si="98"/>
        <v>0</v>
      </c>
      <c r="BJ308" s="19" t="s">
        <v>83</v>
      </c>
      <c r="BK308" s="146">
        <f t="shared" si="99"/>
        <v>0</v>
      </c>
      <c r="BL308" s="19" t="s">
        <v>270</v>
      </c>
      <c r="BM308" s="145" t="s">
        <v>4178</v>
      </c>
    </row>
    <row r="309" spans="2:65" s="11" customFormat="1" ht="26" customHeight="1">
      <c r="B309" s="122"/>
      <c r="D309" s="123" t="s">
        <v>77</v>
      </c>
      <c r="E309" s="124" t="s">
        <v>1302</v>
      </c>
      <c r="F309" s="124" t="s">
        <v>4179</v>
      </c>
      <c r="I309" s="125"/>
      <c r="J309" s="126">
        <f>BK309</f>
        <v>0</v>
      </c>
      <c r="L309" s="122"/>
      <c r="M309" s="127"/>
      <c r="P309" s="128">
        <f>SUM(P310:P316)</f>
        <v>0</v>
      </c>
      <c r="R309" s="128">
        <f>SUM(R310:R316)</f>
        <v>0</v>
      </c>
      <c r="T309" s="129">
        <f>SUM(T310:T316)</f>
        <v>0</v>
      </c>
      <c r="AR309" s="123" t="s">
        <v>177</v>
      </c>
      <c r="AT309" s="130" t="s">
        <v>77</v>
      </c>
      <c r="AU309" s="130" t="s">
        <v>78</v>
      </c>
      <c r="AY309" s="123" t="s">
        <v>169</v>
      </c>
      <c r="BK309" s="131">
        <f>SUM(BK310:BK316)</f>
        <v>0</v>
      </c>
    </row>
    <row r="310" spans="2:65" s="1" customFormat="1" ht="24.25" customHeight="1">
      <c r="B310" s="35"/>
      <c r="C310" s="134" t="s">
        <v>1277</v>
      </c>
      <c r="D310" s="134" t="s">
        <v>172</v>
      </c>
      <c r="E310" s="135" t="s">
        <v>4180</v>
      </c>
      <c r="F310" s="136" t="s">
        <v>4181</v>
      </c>
      <c r="G310" s="137" t="s">
        <v>1246</v>
      </c>
      <c r="H310" s="138">
        <v>120</v>
      </c>
      <c r="I310" s="139"/>
      <c r="J310" s="140">
        <f t="shared" ref="J310:J316" si="100">ROUND(I310*H310,2)</f>
        <v>0</v>
      </c>
      <c r="K310" s="136" t="s">
        <v>34</v>
      </c>
      <c r="L310" s="35"/>
      <c r="M310" s="141" t="s">
        <v>34</v>
      </c>
      <c r="N310" s="142" t="s">
        <v>49</v>
      </c>
      <c r="P310" s="143">
        <f t="shared" ref="P310:P316" si="101">O310*H310</f>
        <v>0</v>
      </c>
      <c r="Q310" s="143">
        <v>0</v>
      </c>
      <c r="R310" s="143">
        <f t="shared" ref="R310:R316" si="102">Q310*H310</f>
        <v>0</v>
      </c>
      <c r="S310" s="143">
        <v>0</v>
      </c>
      <c r="T310" s="144">
        <f t="shared" ref="T310:T316" si="103">S310*H310</f>
        <v>0</v>
      </c>
      <c r="AR310" s="145" t="s">
        <v>3315</v>
      </c>
      <c r="AT310" s="145" t="s">
        <v>172</v>
      </c>
      <c r="AU310" s="145" t="s">
        <v>83</v>
      </c>
      <c r="AY310" s="19" t="s">
        <v>169</v>
      </c>
      <c r="BE310" s="146">
        <f t="shared" ref="BE310:BE316" si="104">IF(N310="základní",J310,0)</f>
        <v>0</v>
      </c>
      <c r="BF310" s="146">
        <f t="shared" ref="BF310:BF316" si="105">IF(N310="snížená",J310,0)</f>
        <v>0</v>
      </c>
      <c r="BG310" s="146">
        <f t="shared" ref="BG310:BG316" si="106">IF(N310="zákl. přenesená",J310,0)</f>
        <v>0</v>
      </c>
      <c r="BH310" s="146">
        <f t="shared" ref="BH310:BH316" si="107">IF(N310="sníž. přenesená",J310,0)</f>
        <v>0</v>
      </c>
      <c r="BI310" s="146">
        <f t="shared" ref="BI310:BI316" si="108">IF(N310="nulová",J310,0)</f>
        <v>0</v>
      </c>
      <c r="BJ310" s="19" t="s">
        <v>83</v>
      </c>
      <c r="BK310" s="146">
        <f t="shared" ref="BK310:BK316" si="109">ROUND(I310*H310,2)</f>
        <v>0</v>
      </c>
      <c r="BL310" s="19" t="s">
        <v>3315</v>
      </c>
      <c r="BM310" s="145" t="s">
        <v>4182</v>
      </c>
    </row>
    <row r="311" spans="2:65" s="1" customFormat="1" ht="24.25" customHeight="1">
      <c r="B311" s="35"/>
      <c r="C311" s="134" t="s">
        <v>1284</v>
      </c>
      <c r="D311" s="134" t="s">
        <v>172</v>
      </c>
      <c r="E311" s="135" t="s">
        <v>4183</v>
      </c>
      <c r="F311" s="136" t="s">
        <v>4184</v>
      </c>
      <c r="G311" s="137" t="s">
        <v>1246</v>
      </c>
      <c r="H311" s="138">
        <v>40</v>
      </c>
      <c r="I311" s="139"/>
      <c r="J311" s="140">
        <f t="shared" si="100"/>
        <v>0</v>
      </c>
      <c r="K311" s="136" t="s">
        <v>34</v>
      </c>
      <c r="L311" s="35"/>
      <c r="M311" s="141" t="s">
        <v>34</v>
      </c>
      <c r="N311" s="142" t="s">
        <v>49</v>
      </c>
      <c r="P311" s="143">
        <f t="shared" si="101"/>
        <v>0</v>
      </c>
      <c r="Q311" s="143">
        <v>0</v>
      </c>
      <c r="R311" s="143">
        <f t="shared" si="102"/>
        <v>0</v>
      </c>
      <c r="S311" s="143">
        <v>0</v>
      </c>
      <c r="T311" s="144">
        <f t="shared" si="103"/>
        <v>0</v>
      </c>
      <c r="AR311" s="145" t="s">
        <v>3315</v>
      </c>
      <c r="AT311" s="145" t="s">
        <v>172</v>
      </c>
      <c r="AU311" s="145" t="s">
        <v>83</v>
      </c>
      <c r="AY311" s="19" t="s">
        <v>169</v>
      </c>
      <c r="BE311" s="146">
        <f t="shared" si="104"/>
        <v>0</v>
      </c>
      <c r="BF311" s="146">
        <f t="shared" si="105"/>
        <v>0</v>
      </c>
      <c r="BG311" s="146">
        <f t="shared" si="106"/>
        <v>0</v>
      </c>
      <c r="BH311" s="146">
        <f t="shared" si="107"/>
        <v>0</v>
      </c>
      <c r="BI311" s="146">
        <f t="shared" si="108"/>
        <v>0</v>
      </c>
      <c r="BJ311" s="19" t="s">
        <v>83</v>
      </c>
      <c r="BK311" s="146">
        <f t="shared" si="109"/>
        <v>0</v>
      </c>
      <c r="BL311" s="19" t="s">
        <v>3315</v>
      </c>
      <c r="BM311" s="145" t="s">
        <v>4185</v>
      </c>
    </row>
    <row r="312" spans="2:65" s="1" customFormat="1" ht="21.75" customHeight="1">
      <c r="B312" s="35"/>
      <c r="C312" s="134" t="s">
        <v>1290</v>
      </c>
      <c r="D312" s="134" t="s">
        <v>172</v>
      </c>
      <c r="E312" s="135" t="s">
        <v>4186</v>
      </c>
      <c r="F312" s="136" t="s">
        <v>4187</v>
      </c>
      <c r="G312" s="137" t="s">
        <v>1246</v>
      </c>
      <c r="H312" s="138">
        <v>20</v>
      </c>
      <c r="I312" s="139"/>
      <c r="J312" s="140">
        <f t="shared" si="100"/>
        <v>0</v>
      </c>
      <c r="K312" s="136" t="s">
        <v>34</v>
      </c>
      <c r="L312" s="35"/>
      <c r="M312" s="141" t="s">
        <v>34</v>
      </c>
      <c r="N312" s="142" t="s">
        <v>49</v>
      </c>
      <c r="P312" s="143">
        <f t="shared" si="101"/>
        <v>0</v>
      </c>
      <c r="Q312" s="143">
        <v>0</v>
      </c>
      <c r="R312" s="143">
        <f t="shared" si="102"/>
        <v>0</v>
      </c>
      <c r="S312" s="143">
        <v>0</v>
      </c>
      <c r="T312" s="144">
        <f t="shared" si="103"/>
        <v>0</v>
      </c>
      <c r="AR312" s="145" t="s">
        <v>3315</v>
      </c>
      <c r="AT312" s="145" t="s">
        <v>172</v>
      </c>
      <c r="AU312" s="145" t="s">
        <v>83</v>
      </c>
      <c r="AY312" s="19" t="s">
        <v>169</v>
      </c>
      <c r="BE312" s="146">
        <f t="shared" si="104"/>
        <v>0</v>
      </c>
      <c r="BF312" s="146">
        <f t="shared" si="105"/>
        <v>0</v>
      </c>
      <c r="BG312" s="146">
        <f t="shared" si="106"/>
        <v>0</v>
      </c>
      <c r="BH312" s="146">
        <f t="shared" si="107"/>
        <v>0</v>
      </c>
      <c r="BI312" s="146">
        <f t="shared" si="108"/>
        <v>0</v>
      </c>
      <c r="BJ312" s="19" t="s">
        <v>83</v>
      </c>
      <c r="BK312" s="146">
        <f t="shared" si="109"/>
        <v>0</v>
      </c>
      <c r="BL312" s="19" t="s">
        <v>3315</v>
      </c>
      <c r="BM312" s="145" t="s">
        <v>4188</v>
      </c>
    </row>
    <row r="313" spans="2:65" s="1" customFormat="1" ht="24.25" customHeight="1">
      <c r="B313" s="35"/>
      <c r="C313" s="134" t="s">
        <v>1294</v>
      </c>
      <c r="D313" s="134" t="s">
        <v>172</v>
      </c>
      <c r="E313" s="135" t="s">
        <v>4189</v>
      </c>
      <c r="F313" s="136" t="s">
        <v>4190</v>
      </c>
      <c r="G313" s="137" t="s">
        <v>1246</v>
      </c>
      <c r="H313" s="138">
        <v>20</v>
      </c>
      <c r="I313" s="139"/>
      <c r="J313" s="140">
        <f t="shared" si="100"/>
        <v>0</v>
      </c>
      <c r="K313" s="136" t="s">
        <v>34</v>
      </c>
      <c r="L313" s="35"/>
      <c r="M313" s="141" t="s">
        <v>34</v>
      </c>
      <c r="N313" s="142" t="s">
        <v>49</v>
      </c>
      <c r="P313" s="143">
        <f t="shared" si="101"/>
        <v>0</v>
      </c>
      <c r="Q313" s="143">
        <v>0</v>
      </c>
      <c r="R313" s="143">
        <f t="shared" si="102"/>
        <v>0</v>
      </c>
      <c r="S313" s="143">
        <v>0</v>
      </c>
      <c r="T313" s="144">
        <f t="shared" si="103"/>
        <v>0</v>
      </c>
      <c r="AR313" s="145" t="s">
        <v>3315</v>
      </c>
      <c r="AT313" s="145" t="s">
        <v>172</v>
      </c>
      <c r="AU313" s="145" t="s">
        <v>83</v>
      </c>
      <c r="AY313" s="19" t="s">
        <v>169</v>
      </c>
      <c r="BE313" s="146">
        <f t="shared" si="104"/>
        <v>0</v>
      </c>
      <c r="BF313" s="146">
        <f t="shared" si="105"/>
        <v>0</v>
      </c>
      <c r="BG313" s="146">
        <f t="shared" si="106"/>
        <v>0</v>
      </c>
      <c r="BH313" s="146">
        <f t="shared" si="107"/>
        <v>0</v>
      </c>
      <c r="BI313" s="146">
        <f t="shared" si="108"/>
        <v>0</v>
      </c>
      <c r="BJ313" s="19" t="s">
        <v>83</v>
      </c>
      <c r="BK313" s="146">
        <f t="shared" si="109"/>
        <v>0</v>
      </c>
      <c r="BL313" s="19" t="s">
        <v>3315</v>
      </c>
      <c r="BM313" s="145" t="s">
        <v>4191</v>
      </c>
    </row>
    <row r="314" spans="2:65" s="1" customFormat="1" ht="24.25" customHeight="1">
      <c r="B314" s="35"/>
      <c r="C314" s="134" t="s">
        <v>1299</v>
      </c>
      <c r="D314" s="134" t="s">
        <v>172</v>
      </c>
      <c r="E314" s="135" t="s">
        <v>4192</v>
      </c>
      <c r="F314" s="136" t="s">
        <v>4193</v>
      </c>
      <c r="G314" s="137" t="s">
        <v>1246</v>
      </c>
      <c r="H314" s="138">
        <v>8</v>
      </c>
      <c r="I314" s="139"/>
      <c r="J314" s="140">
        <f t="shared" si="100"/>
        <v>0</v>
      </c>
      <c r="K314" s="136" t="s">
        <v>34</v>
      </c>
      <c r="L314" s="35"/>
      <c r="M314" s="141" t="s">
        <v>34</v>
      </c>
      <c r="N314" s="142" t="s">
        <v>49</v>
      </c>
      <c r="P314" s="143">
        <f t="shared" si="101"/>
        <v>0</v>
      </c>
      <c r="Q314" s="143">
        <v>0</v>
      </c>
      <c r="R314" s="143">
        <f t="shared" si="102"/>
        <v>0</v>
      </c>
      <c r="S314" s="143">
        <v>0</v>
      </c>
      <c r="T314" s="144">
        <f t="shared" si="103"/>
        <v>0</v>
      </c>
      <c r="AR314" s="145" t="s">
        <v>3315</v>
      </c>
      <c r="AT314" s="145" t="s">
        <v>172</v>
      </c>
      <c r="AU314" s="145" t="s">
        <v>83</v>
      </c>
      <c r="AY314" s="19" t="s">
        <v>169</v>
      </c>
      <c r="BE314" s="146">
        <f t="shared" si="104"/>
        <v>0</v>
      </c>
      <c r="BF314" s="146">
        <f t="shared" si="105"/>
        <v>0</v>
      </c>
      <c r="BG314" s="146">
        <f t="shared" si="106"/>
        <v>0</v>
      </c>
      <c r="BH314" s="146">
        <f t="shared" si="107"/>
        <v>0</v>
      </c>
      <c r="BI314" s="146">
        <f t="shared" si="108"/>
        <v>0</v>
      </c>
      <c r="BJ314" s="19" t="s">
        <v>83</v>
      </c>
      <c r="BK314" s="146">
        <f t="shared" si="109"/>
        <v>0</v>
      </c>
      <c r="BL314" s="19" t="s">
        <v>3315</v>
      </c>
      <c r="BM314" s="145" t="s">
        <v>4194</v>
      </c>
    </row>
    <row r="315" spans="2:65" s="1" customFormat="1" ht="37.75" customHeight="1">
      <c r="B315" s="35"/>
      <c r="C315" s="134" t="s">
        <v>1304</v>
      </c>
      <c r="D315" s="134" t="s">
        <v>172</v>
      </c>
      <c r="E315" s="135" t="s">
        <v>4195</v>
      </c>
      <c r="F315" s="136" t="s">
        <v>4196</v>
      </c>
      <c r="G315" s="137" t="s">
        <v>1246</v>
      </c>
      <c r="H315" s="138">
        <v>32</v>
      </c>
      <c r="I315" s="139"/>
      <c r="J315" s="140">
        <f t="shared" si="100"/>
        <v>0</v>
      </c>
      <c r="K315" s="136" t="s">
        <v>34</v>
      </c>
      <c r="L315" s="35"/>
      <c r="M315" s="141" t="s">
        <v>34</v>
      </c>
      <c r="N315" s="142" t="s">
        <v>49</v>
      </c>
      <c r="P315" s="143">
        <f t="shared" si="101"/>
        <v>0</v>
      </c>
      <c r="Q315" s="143">
        <v>0</v>
      </c>
      <c r="R315" s="143">
        <f t="shared" si="102"/>
        <v>0</v>
      </c>
      <c r="S315" s="143">
        <v>0</v>
      </c>
      <c r="T315" s="144">
        <f t="shared" si="103"/>
        <v>0</v>
      </c>
      <c r="AR315" s="145" t="s">
        <v>3315</v>
      </c>
      <c r="AT315" s="145" t="s">
        <v>172</v>
      </c>
      <c r="AU315" s="145" t="s">
        <v>83</v>
      </c>
      <c r="AY315" s="19" t="s">
        <v>169</v>
      </c>
      <c r="BE315" s="146">
        <f t="shared" si="104"/>
        <v>0</v>
      </c>
      <c r="BF315" s="146">
        <f t="shared" si="105"/>
        <v>0</v>
      </c>
      <c r="BG315" s="146">
        <f t="shared" si="106"/>
        <v>0</v>
      </c>
      <c r="BH315" s="146">
        <f t="shared" si="107"/>
        <v>0</v>
      </c>
      <c r="BI315" s="146">
        <f t="shared" si="108"/>
        <v>0</v>
      </c>
      <c r="BJ315" s="19" t="s">
        <v>83</v>
      </c>
      <c r="BK315" s="146">
        <f t="shared" si="109"/>
        <v>0</v>
      </c>
      <c r="BL315" s="19" t="s">
        <v>3315</v>
      </c>
      <c r="BM315" s="145" t="s">
        <v>4197</v>
      </c>
    </row>
    <row r="316" spans="2:65" s="1" customFormat="1" ht="24.25" customHeight="1">
      <c r="B316" s="35"/>
      <c r="C316" s="134" t="s">
        <v>1310</v>
      </c>
      <c r="D316" s="134" t="s">
        <v>172</v>
      </c>
      <c r="E316" s="135" t="s">
        <v>4198</v>
      </c>
      <c r="F316" s="136" t="s">
        <v>4199</v>
      </c>
      <c r="G316" s="137" t="s">
        <v>1246</v>
      </c>
      <c r="H316" s="138">
        <v>32</v>
      </c>
      <c r="I316" s="139"/>
      <c r="J316" s="140">
        <f t="shared" si="100"/>
        <v>0</v>
      </c>
      <c r="K316" s="136" t="s">
        <v>34</v>
      </c>
      <c r="L316" s="35"/>
      <c r="M316" s="141" t="s">
        <v>34</v>
      </c>
      <c r="N316" s="142" t="s">
        <v>49</v>
      </c>
      <c r="P316" s="143">
        <f t="shared" si="101"/>
        <v>0</v>
      </c>
      <c r="Q316" s="143">
        <v>0</v>
      </c>
      <c r="R316" s="143">
        <f t="shared" si="102"/>
        <v>0</v>
      </c>
      <c r="S316" s="143">
        <v>0</v>
      </c>
      <c r="T316" s="144">
        <f t="shared" si="103"/>
        <v>0</v>
      </c>
      <c r="AR316" s="145" t="s">
        <v>3315</v>
      </c>
      <c r="AT316" s="145" t="s">
        <v>172</v>
      </c>
      <c r="AU316" s="145" t="s">
        <v>83</v>
      </c>
      <c r="AY316" s="19" t="s">
        <v>169</v>
      </c>
      <c r="BE316" s="146">
        <f t="shared" si="104"/>
        <v>0</v>
      </c>
      <c r="BF316" s="146">
        <f t="shared" si="105"/>
        <v>0</v>
      </c>
      <c r="BG316" s="146">
        <f t="shared" si="106"/>
        <v>0</v>
      </c>
      <c r="BH316" s="146">
        <f t="shared" si="107"/>
        <v>0</v>
      </c>
      <c r="BI316" s="146">
        <f t="shared" si="108"/>
        <v>0</v>
      </c>
      <c r="BJ316" s="19" t="s">
        <v>83</v>
      </c>
      <c r="BK316" s="146">
        <f t="shared" si="109"/>
        <v>0</v>
      </c>
      <c r="BL316" s="19" t="s">
        <v>3315</v>
      </c>
      <c r="BM316" s="145" t="s">
        <v>4200</v>
      </c>
    </row>
    <row r="317" spans="2:65" s="11" customFormat="1" ht="26" customHeight="1">
      <c r="B317" s="122"/>
      <c r="D317" s="123" t="s">
        <v>77</v>
      </c>
      <c r="E317" s="124" t="s">
        <v>104</v>
      </c>
      <c r="F317" s="124" t="s">
        <v>4201</v>
      </c>
      <c r="I317" s="125"/>
      <c r="J317" s="126">
        <f>BK317</f>
        <v>0</v>
      </c>
      <c r="L317" s="122"/>
      <c r="M317" s="127"/>
      <c r="P317" s="128">
        <f>P318+P320+P322</f>
        <v>0</v>
      </c>
      <c r="R317" s="128">
        <f>R318+R320+R322</f>
        <v>0</v>
      </c>
      <c r="T317" s="129">
        <f>T318+T320+T322</f>
        <v>0</v>
      </c>
      <c r="AR317" s="123" t="s">
        <v>201</v>
      </c>
      <c r="AT317" s="130" t="s">
        <v>77</v>
      </c>
      <c r="AU317" s="130" t="s">
        <v>78</v>
      </c>
      <c r="AY317" s="123" t="s">
        <v>169</v>
      </c>
      <c r="BK317" s="131">
        <f>BK318+BK320+BK322</f>
        <v>0</v>
      </c>
    </row>
    <row r="318" spans="2:65" s="11" customFormat="1" ht="22.75" customHeight="1">
      <c r="B318" s="122"/>
      <c r="D318" s="123" t="s">
        <v>77</v>
      </c>
      <c r="E318" s="132" t="s">
        <v>4202</v>
      </c>
      <c r="F318" s="132" t="s">
        <v>4203</v>
      </c>
      <c r="I318" s="125"/>
      <c r="J318" s="133">
        <f>BK318</f>
        <v>0</v>
      </c>
      <c r="L318" s="122"/>
      <c r="M318" s="127"/>
      <c r="P318" s="128">
        <f>P319</f>
        <v>0</v>
      </c>
      <c r="R318" s="128">
        <f>R319</f>
        <v>0</v>
      </c>
      <c r="T318" s="129">
        <f>T319</f>
        <v>0</v>
      </c>
      <c r="AR318" s="123" t="s">
        <v>201</v>
      </c>
      <c r="AT318" s="130" t="s">
        <v>77</v>
      </c>
      <c r="AU318" s="130" t="s">
        <v>83</v>
      </c>
      <c r="AY318" s="123" t="s">
        <v>169</v>
      </c>
      <c r="BK318" s="131">
        <f>BK319</f>
        <v>0</v>
      </c>
    </row>
    <row r="319" spans="2:65" s="1" customFormat="1" ht="16.5" customHeight="1">
      <c r="B319" s="35"/>
      <c r="C319" s="134" t="s">
        <v>1315</v>
      </c>
      <c r="D319" s="134" t="s">
        <v>172</v>
      </c>
      <c r="E319" s="135" t="s">
        <v>4204</v>
      </c>
      <c r="F319" s="136" t="s">
        <v>4205</v>
      </c>
      <c r="G319" s="137" t="s">
        <v>422</v>
      </c>
      <c r="H319" s="138">
        <v>1</v>
      </c>
      <c r="I319" s="139"/>
      <c r="J319" s="140">
        <f>ROUND(I319*H319,2)</f>
        <v>0</v>
      </c>
      <c r="K319" s="136" t="s">
        <v>34</v>
      </c>
      <c r="L319" s="35"/>
      <c r="M319" s="141" t="s">
        <v>34</v>
      </c>
      <c r="N319" s="142" t="s">
        <v>49</v>
      </c>
      <c r="P319" s="143">
        <f>O319*H319</f>
        <v>0</v>
      </c>
      <c r="Q319" s="143">
        <v>0</v>
      </c>
      <c r="R319" s="143">
        <f>Q319*H319</f>
        <v>0</v>
      </c>
      <c r="S319" s="143">
        <v>0</v>
      </c>
      <c r="T319" s="144">
        <f>S319*H319</f>
        <v>0</v>
      </c>
      <c r="AR319" s="145" t="s">
        <v>177</v>
      </c>
      <c r="AT319" s="145" t="s">
        <v>172</v>
      </c>
      <c r="AU319" s="145" t="s">
        <v>89</v>
      </c>
      <c r="AY319" s="19" t="s">
        <v>169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9" t="s">
        <v>83</v>
      </c>
      <c r="BK319" s="146">
        <f>ROUND(I319*H319,2)</f>
        <v>0</v>
      </c>
      <c r="BL319" s="19" t="s">
        <v>177</v>
      </c>
      <c r="BM319" s="145" t="s">
        <v>4206</v>
      </c>
    </row>
    <row r="320" spans="2:65" s="11" customFormat="1" ht="22.75" customHeight="1">
      <c r="B320" s="122"/>
      <c r="D320" s="123" t="s">
        <v>77</v>
      </c>
      <c r="E320" s="132" t="s">
        <v>4207</v>
      </c>
      <c r="F320" s="132" t="s">
        <v>4208</v>
      </c>
      <c r="I320" s="125"/>
      <c r="J320" s="133">
        <f>BK320</f>
        <v>0</v>
      </c>
      <c r="L320" s="122"/>
      <c r="M320" s="127"/>
      <c r="P320" s="128">
        <f>P321</f>
        <v>0</v>
      </c>
      <c r="R320" s="128">
        <f>R321</f>
        <v>0</v>
      </c>
      <c r="T320" s="129">
        <f>T321</f>
        <v>0</v>
      </c>
      <c r="AR320" s="123" t="s">
        <v>201</v>
      </c>
      <c r="AT320" s="130" t="s">
        <v>77</v>
      </c>
      <c r="AU320" s="130" t="s">
        <v>83</v>
      </c>
      <c r="AY320" s="123" t="s">
        <v>169</v>
      </c>
      <c r="BK320" s="131">
        <f>BK321</f>
        <v>0</v>
      </c>
    </row>
    <row r="321" spans="2:65" s="1" customFormat="1" ht="16.5" customHeight="1">
      <c r="B321" s="35"/>
      <c r="C321" s="134" t="s">
        <v>1319</v>
      </c>
      <c r="D321" s="134" t="s">
        <v>172</v>
      </c>
      <c r="E321" s="135" t="s">
        <v>4209</v>
      </c>
      <c r="F321" s="136" t="s">
        <v>4210</v>
      </c>
      <c r="G321" s="137" t="s">
        <v>422</v>
      </c>
      <c r="H321" s="138">
        <v>1</v>
      </c>
      <c r="I321" s="139"/>
      <c r="J321" s="140">
        <f>ROUND(I321*H321,2)</f>
        <v>0</v>
      </c>
      <c r="K321" s="136" t="s">
        <v>34</v>
      </c>
      <c r="L321" s="35"/>
      <c r="M321" s="141" t="s">
        <v>34</v>
      </c>
      <c r="N321" s="142" t="s">
        <v>49</v>
      </c>
      <c r="P321" s="143">
        <f>O321*H321</f>
        <v>0</v>
      </c>
      <c r="Q321" s="143">
        <v>0</v>
      </c>
      <c r="R321" s="143">
        <f>Q321*H321</f>
        <v>0</v>
      </c>
      <c r="S321" s="143">
        <v>0</v>
      </c>
      <c r="T321" s="144">
        <f>S321*H321</f>
        <v>0</v>
      </c>
      <c r="AR321" s="145" t="s">
        <v>177</v>
      </c>
      <c r="AT321" s="145" t="s">
        <v>172</v>
      </c>
      <c r="AU321" s="145" t="s">
        <v>89</v>
      </c>
      <c r="AY321" s="19" t="s">
        <v>169</v>
      </c>
      <c r="BE321" s="146">
        <f>IF(N321="základní",J321,0)</f>
        <v>0</v>
      </c>
      <c r="BF321" s="146">
        <f>IF(N321="snížená",J321,0)</f>
        <v>0</v>
      </c>
      <c r="BG321" s="146">
        <f>IF(N321="zákl. přenesená",J321,0)</f>
        <v>0</v>
      </c>
      <c r="BH321" s="146">
        <f>IF(N321="sníž. přenesená",J321,0)</f>
        <v>0</v>
      </c>
      <c r="BI321" s="146">
        <f>IF(N321="nulová",J321,0)</f>
        <v>0</v>
      </c>
      <c r="BJ321" s="19" t="s">
        <v>83</v>
      </c>
      <c r="BK321" s="146">
        <f>ROUND(I321*H321,2)</f>
        <v>0</v>
      </c>
      <c r="BL321" s="19" t="s">
        <v>177</v>
      </c>
      <c r="BM321" s="145" t="s">
        <v>4211</v>
      </c>
    </row>
    <row r="322" spans="2:65" s="11" customFormat="1" ht="22.75" customHeight="1">
      <c r="B322" s="122"/>
      <c r="D322" s="123" t="s">
        <v>77</v>
      </c>
      <c r="E322" s="132" t="s">
        <v>4212</v>
      </c>
      <c r="F322" s="132" t="s">
        <v>4213</v>
      </c>
      <c r="I322" s="125"/>
      <c r="J322" s="133">
        <f>BK322</f>
        <v>0</v>
      </c>
      <c r="L322" s="122"/>
      <c r="M322" s="127"/>
      <c r="P322" s="128">
        <f>SUM(P323:P324)</f>
        <v>0</v>
      </c>
      <c r="R322" s="128">
        <f>SUM(R323:R324)</f>
        <v>0</v>
      </c>
      <c r="T322" s="129">
        <f>SUM(T323:T324)</f>
        <v>0</v>
      </c>
      <c r="AR322" s="123" t="s">
        <v>201</v>
      </c>
      <c r="AT322" s="130" t="s">
        <v>77</v>
      </c>
      <c r="AU322" s="130" t="s">
        <v>83</v>
      </c>
      <c r="AY322" s="123" t="s">
        <v>169</v>
      </c>
      <c r="BK322" s="131">
        <f>SUM(BK323:BK324)</f>
        <v>0</v>
      </c>
    </row>
    <row r="323" spans="2:65" s="1" customFormat="1" ht="16.5" customHeight="1">
      <c r="B323" s="35"/>
      <c r="C323" s="134" t="s">
        <v>1323</v>
      </c>
      <c r="D323" s="134" t="s">
        <v>172</v>
      </c>
      <c r="E323" s="135" t="s">
        <v>4214</v>
      </c>
      <c r="F323" s="136" t="s">
        <v>4215</v>
      </c>
      <c r="G323" s="137" t="s">
        <v>422</v>
      </c>
      <c r="H323" s="138">
        <v>1</v>
      </c>
      <c r="I323" s="139"/>
      <c r="J323" s="140">
        <f>ROUND(I323*H323,2)</f>
        <v>0</v>
      </c>
      <c r="K323" s="136" t="s">
        <v>34</v>
      </c>
      <c r="L323" s="35"/>
      <c r="M323" s="141" t="s">
        <v>34</v>
      </c>
      <c r="N323" s="142" t="s">
        <v>49</v>
      </c>
      <c r="P323" s="143">
        <f>O323*H323</f>
        <v>0</v>
      </c>
      <c r="Q323" s="143">
        <v>0</v>
      </c>
      <c r="R323" s="143">
        <f>Q323*H323</f>
        <v>0</v>
      </c>
      <c r="S323" s="143">
        <v>0</v>
      </c>
      <c r="T323" s="144">
        <f>S323*H323</f>
        <v>0</v>
      </c>
      <c r="AR323" s="145" t="s">
        <v>177</v>
      </c>
      <c r="AT323" s="145" t="s">
        <v>172</v>
      </c>
      <c r="AU323" s="145" t="s">
        <v>89</v>
      </c>
      <c r="AY323" s="19" t="s">
        <v>169</v>
      </c>
      <c r="BE323" s="146">
        <f>IF(N323="základní",J323,0)</f>
        <v>0</v>
      </c>
      <c r="BF323" s="146">
        <f>IF(N323="snížená",J323,0)</f>
        <v>0</v>
      </c>
      <c r="BG323" s="146">
        <f>IF(N323="zákl. přenesená",J323,0)</f>
        <v>0</v>
      </c>
      <c r="BH323" s="146">
        <f>IF(N323="sníž. přenesená",J323,0)</f>
        <v>0</v>
      </c>
      <c r="BI323" s="146">
        <f>IF(N323="nulová",J323,0)</f>
        <v>0</v>
      </c>
      <c r="BJ323" s="19" t="s">
        <v>83</v>
      </c>
      <c r="BK323" s="146">
        <f>ROUND(I323*H323,2)</f>
        <v>0</v>
      </c>
      <c r="BL323" s="19" t="s">
        <v>177</v>
      </c>
      <c r="BM323" s="145" t="s">
        <v>4216</v>
      </c>
    </row>
    <row r="324" spans="2:65" s="1" customFormat="1" ht="16.5" customHeight="1">
      <c r="B324" s="35"/>
      <c r="C324" s="134" t="s">
        <v>1328</v>
      </c>
      <c r="D324" s="134" t="s">
        <v>172</v>
      </c>
      <c r="E324" s="135" t="s">
        <v>4217</v>
      </c>
      <c r="F324" s="136" t="s">
        <v>4218</v>
      </c>
      <c r="G324" s="137" t="s">
        <v>422</v>
      </c>
      <c r="H324" s="138">
        <v>1</v>
      </c>
      <c r="I324" s="139"/>
      <c r="J324" s="140">
        <f>ROUND(I324*H324,2)</f>
        <v>0</v>
      </c>
      <c r="K324" s="136" t="s">
        <v>34</v>
      </c>
      <c r="L324" s="35"/>
      <c r="M324" s="203" t="s">
        <v>34</v>
      </c>
      <c r="N324" s="204" t="s">
        <v>49</v>
      </c>
      <c r="O324" s="205"/>
      <c r="P324" s="206">
        <f>O324*H324</f>
        <v>0</v>
      </c>
      <c r="Q324" s="206">
        <v>0</v>
      </c>
      <c r="R324" s="206">
        <f>Q324*H324</f>
        <v>0</v>
      </c>
      <c r="S324" s="206">
        <v>0</v>
      </c>
      <c r="T324" s="207">
        <f>S324*H324</f>
        <v>0</v>
      </c>
      <c r="AR324" s="145" t="s">
        <v>177</v>
      </c>
      <c r="AT324" s="145" t="s">
        <v>172</v>
      </c>
      <c r="AU324" s="145" t="s">
        <v>89</v>
      </c>
      <c r="AY324" s="19" t="s">
        <v>169</v>
      </c>
      <c r="BE324" s="146">
        <f>IF(N324="základní",J324,0)</f>
        <v>0</v>
      </c>
      <c r="BF324" s="146">
        <f>IF(N324="snížená",J324,0)</f>
        <v>0</v>
      </c>
      <c r="BG324" s="146">
        <f>IF(N324="zákl. přenesená",J324,0)</f>
        <v>0</v>
      </c>
      <c r="BH324" s="146">
        <f>IF(N324="sníž. přenesená",J324,0)</f>
        <v>0</v>
      </c>
      <c r="BI324" s="146">
        <f>IF(N324="nulová",J324,0)</f>
        <v>0</v>
      </c>
      <c r="BJ324" s="19" t="s">
        <v>83</v>
      </c>
      <c r="BK324" s="146">
        <f>ROUND(I324*H324,2)</f>
        <v>0</v>
      </c>
      <c r="BL324" s="19" t="s">
        <v>177</v>
      </c>
      <c r="BM324" s="145" t="s">
        <v>4219</v>
      </c>
    </row>
    <row r="325" spans="2:65" s="1" customFormat="1" ht="7" customHeight="1">
      <c r="B325" s="44"/>
      <c r="C325" s="45"/>
      <c r="D325" s="45"/>
      <c r="E325" s="45"/>
      <c r="F325" s="45"/>
      <c r="G325" s="45"/>
      <c r="H325" s="45"/>
      <c r="I325" s="45"/>
      <c r="J325" s="45"/>
      <c r="K325" s="45"/>
      <c r="L325" s="35"/>
    </row>
  </sheetData>
  <sheetProtection algorithmName="SHA-512" hashValue="YBJC47XfkWexULKXTrxhOZM9PvAIWqn6anY1n6UXadSXx6h5x6wlGdiz1K6DmQPsDoSYk6mmVPS/oTkM42XTtA==" saltValue="LN2WnMP/9rIZASKObIGzHA==" spinCount="100000" sheet="1" objects="1" scenarios="1"/>
  <autoFilter ref="C103:K324" xr:uid="{00000000-0009-0000-0000-000004000000}"/>
  <mergeCells count="15">
    <mergeCell ref="E90:H90"/>
    <mergeCell ref="E94:H94"/>
    <mergeCell ref="E92:H92"/>
    <mergeCell ref="E96:H96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66"/>
  <sheetViews>
    <sheetView showGridLines="0" topLeftCell="A147" zoomScaleNormal="100" workbookViewId="0">
      <selection activeCell="F168" sqref="F168"/>
    </sheetView>
  </sheetViews>
  <sheetFormatPr baseColWidth="10" defaultRowHeight="16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9" t="s">
        <v>103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37" t="str">
        <f>'Rekapitulace stavby'!K6</f>
        <v>Přístavba ,stavební úpravy a střešní nástavba ZŠ Slatinice</v>
      </c>
      <c r="F7" s="338"/>
      <c r="G7" s="338"/>
      <c r="H7" s="338"/>
      <c r="L7" s="22"/>
    </row>
    <row r="8" spans="2:46" ht="13">
      <c r="B8" s="22"/>
      <c r="D8" s="29" t="s">
        <v>108</v>
      </c>
      <c r="L8" s="22"/>
    </row>
    <row r="9" spans="2:46" ht="16.5" customHeight="1">
      <c r="B9" s="22"/>
      <c r="E9" s="337" t="s">
        <v>109</v>
      </c>
      <c r="F9" s="322"/>
      <c r="G9" s="322"/>
      <c r="H9" s="322"/>
      <c r="L9" s="22"/>
    </row>
    <row r="10" spans="2:46" ht="12" customHeight="1">
      <c r="B10" s="22"/>
      <c r="D10" s="29" t="s">
        <v>110</v>
      </c>
      <c r="L10" s="22"/>
    </row>
    <row r="11" spans="2:46" s="1" customFormat="1" ht="16.5" customHeight="1">
      <c r="B11" s="35"/>
      <c r="E11" s="301" t="s">
        <v>3123</v>
      </c>
      <c r="F11" s="339"/>
      <c r="G11" s="339"/>
      <c r="H11" s="339"/>
      <c r="L11" s="35"/>
    </row>
    <row r="12" spans="2:46" s="1" customFormat="1" ht="12" customHeight="1">
      <c r="B12" s="35"/>
      <c r="D12" s="29" t="s">
        <v>3124</v>
      </c>
      <c r="L12" s="35"/>
    </row>
    <row r="13" spans="2:46" s="1" customFormat="1" ht="16.5" customHeight="1">
      <c r="B13" s="35"/>
      <c r="E13" s="295" t="s">
        <v>4220</v>
      </c>
      <c r="F13" s="339"/>
      <c r="G13" s="339"/>
      <c r="H13" s="339"/>
      <c r="L13" s="35"/>
    </row>
    <row r="14" spans="2:46" s="1" customFormat="1" ht="11">
      <c r="B14" s="35"/>
      <c r="L14" s="35"/>
    </row>
    <row r="15" spans="2:46" s="1" customFormat="1" ht="12" customHeight="1">
      <c r="B15" s="35"/>
      <c r="D15" s="29" t="s">
        <v>18</v>
      </c>
      <c r="F15" s="27" t="s">
        <v>34</v>
      </c>
      <c r="I15" s="29" t="s">
        <v>20</v>
      </c>
      <c r="J15" s="27" t="s">
        <v>34</v>
      </c>
      <c r="L15" s="35"/>
    </row>
    <row r="16" spans="2:46" s="1" customFormat="1" ht="12" customHeight="1">
      <c r="B16" s="35"/>
      <c r="D16" s="29" t="s">
        <v>21</v>
      </c>
      <c r="F16" s="27" t="s">
        <v>41</v>
      </c>
      <c r="I16" s="29" t="s">
        <v>23</v>
      </c>
      <c r="J16" s="52" t="str">
        <f>'Rekapitulace stavby'!AN8</f>
        <v>29. 2. 2024</v>
      </c>
      <c r="L16" s="35"/>
    </row>
    <row r="17" spans="2:12" s="1" customFormat="1" ht="10.75" customHeight="1">
      <c r="B17" s="35"/>
      <c r="L17" s="35"/>
    </row>
    <row r="18" spans="2:12" s="1" customFormat="1" ht="12" customHeight="1">
      <c r="B18" s="35"/>
      <c r="D18" s="29" t="s">
        <v>29</v>
      </c>
      <c r="I18" s="29" t="s">
        <v>30</v>
      </c>
      <c r="J18" s="27" t="s">
        <v>31</v>
      </c>
      <c r="L18" s="35"/>
    </row>
    <row r="19" spans="2:12" s="1" customFormat="1" ht="18" customHeight="1">
      <c r="B19" s="35"/>
      <c r="E19" s="27" t="s">
        <v>32</v>
      </c>
      <c r="I19" s="29" t="s">
        <v>33</v>
      </c>
      <c r="J19" s="27" t="s">
        <v>34</v>
      </c>
      <c r="L19" s="35"/>
    </row>
    <row r="20" spans="2:12" s="1" customFormat="1" ht="7" customHeight="1">
      <c r="B20" s="35"/>
      <c r="L20" s="35"/>
    </row>
    <row r="21" spans="2:12" s="1" customFormat="1" ht="12" customHeight="1">
      <c r="B21" s="35"/>
      <c r="D21" s="29" t="s">
        <v>35</v>
      </c>
      <c r="I21" s="29" t="s">
        <v>30</v>
      </c>
      <c r="J21" s="30" t="str">
        <f>'Rekapitulace stavby'!AN13</f>
        <v>Vyplň údaj</v>
      </c>
      <c r="L21" s="35"/>
    </row>
    <row r="22" spans="2:12" s="1" customFormat="1" ht="18" customHeight="1">
      <c r="B22" s="35"/>
      <c r="E22" s="340" t="str">
        <f>'Rekapitulace stavby'!E14</f>
        <v>Vyplň údaj</v>
      </c>
      <c r="F22" s="321"/>
      <c r="G22" s="321"/>
      <c r="H22" s="321"/>
      <c r="I22" s="29" t="s">
        <v>33</v>
      </c>
      <c r="J22" s="30" t="str">
        <f>'Rekapitulace stavby'!AN14</f>
        <v>Vyplň údaj</v>
      </c>
      <c r="L22" s="35"/>
    </row>
    <row r="23" spans="2:12" s="1" customFormat="1" ht="7" customHeight="1">
      <c r="B23" s="35"/>
      <c r="L23" s="35"/>
    </row>
    <row r="24" spans="2:12" s="1" customFormat="1" ht="12" customHeight="1">
      <c r="B24" s="35"/>
      <c r="D24" s="29" t="s">
        <v>37</v>
      </c>
      <c r="I24" s="29" t="s">
        <v>30</v>
      </c>
      <c r="J24" s="27" t="s">
        <v>34</v>
      </c>
      <c r="L24" s="35"/>
    </row>
    <row r="25" spans="2:12" s="1" customFormat="1" ht="18" customHeight="1">
      <c r="B25" s="35"/>
      <c r="E25" s="27" t="s">
        <v>38</v>
      </c>
      <c r="I25" s="29" t="s">
        <v>33</v>
      </c>
      <c r="J25" s="27" t="s">
        <v>34</v>
      </c>
      <c r="L25" s="35"/>
    </row>
    <row r="26" spans="2:12" s="1" customFormat="1" ht="7" customHeight="1">
      <c r="B26" s="35"/>
      <c r="L26" s="35"/>
    </row>
    <row r="27" spans="2:12" s="1" customFormat="1" ht="12" customHeight="1">
      <c r="B27" s="35"/>
      <c r="D27" s="29" t="s">
        <v>40</v>
      </c>
      <c r="I27" s="29" t="s">
        <v>30</v>
      </c>
      <c r="J27" s="27" t="s">
        <v>34</v>
      </c>
      <c r="L27" s="35"/>
    </row>
    <row r="28" spans="2:12" s="1" customFormat="1" ht="18" customHeight="1">
      <c r="B28" s="35"/>
      <c r="E28" s="27" t="s">
        <v>41</v>
      </c>
      <c r="I28" s="29" t="s">
        <v>33</v>
      </c>
      <c r="J28" s="27" t="s">
        <v>34</v>
      </c>
      <c r="L28" s="35"/>
    </row>
    <row r="29" spans="2:12" s="1" customFormat="1" ht="7" customHeight="1">
      <c r="B29" s="35"/>
      <c r="L29" s="35"/>
    </row>
    <row r="30" spans="2:12" s="1" customFormat="1" ht="12" customHeight="1">
      <c r="B30" s="35"/>
      <c r="D30" s="29" t="s">
        <v>42</v>
      </c>
      <c r="L30" s="35"/>
    </row>
    <row r="31" spans="2:12" s="7" customFormat="1" ht="16.5" customHeight="1">
      <c r="B31" s="94"/>
      <c r="E31" s="326" t="s">
        <v>34</v>
      </c>
      <c r="F31" s="326"/>
      <c r="G31" s="326"/>
      <c r="H31" s="326"/>
      <c r="L31" s="94"/>
    </row>
    <row r="32" spans="2:12" s="1" customFormat="1" ht="7" customHeight="1">
      <c r="B32" s="35"/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25.5" customHeight="1">
      <c r="B34" s="35"/>
      <c r="D34" s="95" t="s">
        <v>44</v>
      </c>
      <c r="J34" s="66">
        <f>ROUND(J102, 2)</f>
        <v>0</v>
      </c>
      <c r="L34" s="35"/>
    </row>
    <row r="35" spans="2:12" s="1" customFormat="1" ht="7" customHeight="1">
      <c r="B35" s="35"/>
      <c r="D35" s="53"/>
      <c r="E35" s="53"/>
      <c r="F35" s="53"/>
      <c r="G35" s="53"/>
      <c r="H35" s="53"/>
      <c r="I35" s="53"/>
      <c r="J35" s="53"/>
      <c r="K35" s="53"/>
      <c r="L35" s="35"/>
    </row>
    <row r="36" spans="2:12" s="1" customFormat="1" ht="14.5" customHeight="1">
      <c r="B36" s="35"/>
      <c r="F36" s="38" t="s">
        <v>46</v>
      </c>
      <c r="I36" s="38" t="s">
        <v>45</v>
      </c>
      <c r="J36" s="38" t="s">
        <v>47</v>
      </c>
      <c r="L36" s="35"/>
    </row>
    <row r="37" spans="2:12" s="1" customFormat="1" ht="14.5" customHeight="1">
      <c r="B37" s="35"/>
      <c r="D37" s="55" t="s">
        <v>48</v>
      </c>
      <c r="E37" s="29" t="s">
        <v>49</v>
      </c>
      <c r="F37" s="86">
        <f>ROUND((SUM(BE102:BE165)),  2)</f>
        <v>0</v>
      </c>
      <c r="I37" s="96">
        <v>0.21</v>
      </c>
      <c r="J37" s="86">
        <f>ROUND(((SUM(BE102:BE165))*I37),  2)</f>
        <v>0</v>
      </c>
      <c r="L37" s="35"/>
    </row>
    <row r="38" spans="2:12" s="1" customFormat="1" ht="14.5" customHeight="1">
      <c r="B38" s="35"/>
      <c r="E38" s="29" t="s">
        <v>50</v>
      </c>
      <c r="F38" s="86">
        <f>ROUND((SUM(BF102:BF165)),  2)</f>
        <v>0</v>
      </c>
      <c r="I38" s="96">
        <v>0.12</v>
      </c>
      <c r="J38" s="86">
        <f>ROUND(((SUM(BF102:BF165))*I38),  2)</f>
        <v>0</v>
      </c>
      <c r="L38" s="35"/>
    </row>
    <row r="39" spans="2:12" s="1" customFormat="1" ht="14.5" hidden="1" customHeight="1">
      <c r="B39" s="35"/>
      <c r="E39" s="29" t="s">
        <v>51</v>
      </c>
      <c r="F39" s="86">
        <f>ROUND((SUM(BG102:BG165)),  2)</f>
        <v>0</v>
      </c>
      <c r="I39" s="96">
        <v>0.21</v>
      </c>
      <c r="J39" s="86">
        <f>0</f>
        <v>0</v>
      </c>
      <c r="L39" s="35"/>
    </row>
    <row r="40" spans="2:12" s="1" customFormat="1" ht="14.5" hidden="1" customHeight="1">
      <c r="B40" s="35"/>
      <c r="E40" s="29" t="s">
        <v>52</v>
      </c>
      <c r="F40" s="86">
        <f>ROUND((SUM(BH102:BH165)),  2)</f>
        <v>0</v>
      </c>
      <c r="I40" s="96">
        <v>0.12</v>
      </c>
      <c r="J40" s="86">
        <f>0</f>
        <v>0</v>
      </c>
      <c r="L40" s="35"/>
    </row>
    <row r="41" spans="2:12" s="1" customFormat="1" ht="14.5" hidden="1" customHeight="1">
      <c r="B41" s="35"/>
      <c r="E41" s="29" t="s">
        <v>53</v>
      </c>
      <c r="F41" s="86">
        <f>ROUND((SUM(BI102:BI165)),  2)</f>
        <v>0</v>
      </c>
      <c r="I41" s="96">
        <v>0</v>
      </c>
      <c r="J41" s="86">
        <f>0</f>
        <v>0</v>
      </c>
      <c r="L41" s="35"/>
    </row>
    <row r="42" spans="2:12" s="1" customFormat="1" ht="7" customHeight="1">
      <c r="B42" s="35"/>
      <c r="L42" s="35"/>
    </row>
    <row r="43" spans="2:12" s="1" customFormat="1" ht="25.5" customHeight="1">
      <c r="B43" s="35"/>
      <c r="C43" s="97"/>
      <c r="D43" s="98" t="s">
        <v>54</v>
      </c>
      <c r="E43" s="57"/>
      <c r="F43" s="57"/>
      <c r="G43" s="99" t="s">
        <v>55</v>
      </c>
      <c r="H43" s="100" t="s">
        <v>56</v>
      </c>
      <c r="I43" s="57"/>
      <c r="J43" s="101">
        <f>SUM(J34:J41)</f>
        <v>0</v>
      </c>
      <c r="K43" s="102"/>
      <c r="L43" s="35"/>
    </row>
    <row r="44" spans="2:12" s="1" customFormat="1" ht="14.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5"/>
    </row>
    <row r="48" spans="2:12" s="1" customFormat="1" ht="7" customHeight="1"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35"/>
    </row>
    <row r="49" spans="2:12" s="1" customFormat="1" ht="25" customHeight="1">
      <c r="B49" s="35"/>
      <c r="C49" s="23" t="s">
        <v>112</v>
      </c>
      <c r="L49" s="35"/>
    </row>
    <row r="50" spans="2:12" s="1" customFormat="1" ht="7" customHeight="1">
      <c r="B50" s="35"/>
      <c r="L50" s="35"/>
    </row>
    <row r="51" spans="2:12" s="1" customFormat="1" ht="12" customHeight="1">
      <c r="B51" s="35"/>
      <c r="C51" s="29" t="s">
        <v>16</v>
      </c>
      <c r="L51" s="35"/>
    </row>
    <row r="52" spans="2:12" s="1" customFormat="1" ht="16.5" customHeight="1">
      <c r="B52" s="35"/>
      <c r="E52" s="337" t="str">
        <f>E7</f>
        <v>Přístavba ,stavební úpravy a střešní nástavba ZŠ Slatinice</v>
      </c>
      <c r="F52" s="338"/>
      <c r="G52" s="338"/>
      <c r="H52" s="338"/>
      <c r="L52" s="35"/>
    </row>
    <row r="53" spans="2:12" ht="12" customHeight="1">
      <c r="B53" s="22"/>
      <c r="C53" s="29" t="s">
        <v>108</v>
      </c>
      <c r="L53" s="22"/>
    </row>
    <row r="54" spans="2:12" ht="16.5" customHeight="1">
      <c r="B54" s="22"/>
      <c r="E54" s="337" t="s">
        <v>109</v>
      </c>
      <c r="F54" s="322"/>
      <c r="G54" s="322"/>
      <c r="H54" s="322"/>
      <c r="L54" s="22"/>
    </row>
    <row r="55" spans="2:12" ht="12" customHeight="1">
      <c r="B55" s="22"/>
      <c r="C55" s="29" t="s">
        <v>110</v>
      </c>
      <c r="L55" s="22"/>
    </row>
    <row r="56" spans="2:12" s="1" customFormat="1" ht="16.5" customHeight="1">
      <c r="B56" s="35"/>
      <c r="E56" s="301" t="s">
        <v>3123</v>
      </c>
      <c r="F56" s="339"/>
      <c r="G56" s="339"/>
      <c r="H56" s="339"/>
      <c r="L56" s="35"/>
    </row>
    <row r="57" spans="2:12" s="1" customFormat="1" ht="12" customHeight="1">
      <c r="B57" s="35"/>
      <c r="C57" s="29" t="s">
        <v>3124</v>
      </c>
      <c r="L57" s="35"/>
    </row>
    <row r="58" spans="2:12" s="1" customFormat="1" ht="16.5" customHeight="1">
      <c r="B58" s="35"/>
      <c r="E58" s="295" t="str">
        <f>E13</f>
        <v>04 - D1.4 Vzduchotechnika</v>
      </c>
      <c r="F58" s="339"/>
      <c r="G58" s="339"/>
      <c r="H58" s="339"/>
      <c r="L58" s="35"/>
    </row>
    <row r="59" spans="2:12" s="1" customFormat="1" ht="7" customHeight="1">
      <c r="B59" s="35"/>
      <c r="L59" s="35"/>
    </row>
    <row r="60" spans="2:12" s="1" customFormat="1" ht="12" customHeight="1">
      <c r="B60" s="35"/>
      <c r="C60" s="29" t="s">
        <v>21</v>
      </c>
      <c r="F60" s="27" t="str">
        <f>F16</f>
        <v xml:space="preserve"> </v>
      </c>
      <c r="I60" s="29" t="s">
        <v>23</v>
      </c>
      <c r="J60" s="52" t="str">
        <f>IF(J16="","",J16)</f>
        <v>29. 2. 2024</v>
      </c>
      <c r="L60" s="35"/>
    </row>
    <row r="61" spans="2:12" s="1" customFormat="1" ht="7" customHeight="1">
      <c r="B61" s="35"/>
      <c r="L61" s="35"/>
    </row>
    <row r="62" spans="2:12" s="1" customFormat="1" ht="40" customHeight="1">
      <c r="B62" s="35"/>
      <c r="C62" s="29" t="s">
        <v>29</v>
      </c>
      <c r="F62" s="27" t="str">
        <f>E19</f>
        <v>Obec Slatinice č.p.50</v>
      </c>
      <c r="I62" s="29" t="s">
        <v>37</v>
      </c>
      <c r="J62" s="33" t="str">
        <f>E25</f>
        <v>MgA,Ing arch. L. Blažek ,Ing arch H. Zatloukalová</v>
      </c>
      <c r="L62" s="35"/>
    </row>
    <row r="63" spans="2:12" s="1" customFormat="1" ht="15.25" customHeight="1">
      <c r="B63" s="35"/>
      <c r="C63" s="29" t="s">
        <v>35</v>
      </c>
      <c r="F63" s="27" t="str">
        <f>IF(E22="","",E22)</f>
        <v>Vyplň údaj</v>
      </c>
      <c r="I63" s="29" t="s">
        <v>40</v>
      </c>
      <c r="J63" s="33" t="str">
        <f>E28</f>
        <v xml:space="preserve"> </v>
      </c>
      <c r="L63" s="35"/>
    </row>
    <row r="64" spans="2:12" s="1" customFormat="1" ht="10.25" customHeight="1">
      <c r="B64" s="35"/>
      <c r="L64" s="35"/>
    </row>
    <row r="65" spans="2:47" s="1" customFormat="1" ht="29.25" customHeight="1">
      <c r="B65" s="35"/>
      <c r="C65" s="103" t="s">
        <v>113</v>
      </c>
      <c r="D65" s="97"/>
      <c r="E65" s="97"/>
      <c r="F65" s="97"/>
      <c r="G65" s="97"/>
      <c r="H65" s="97"/>
      <c r="I65" s="97"/>
      <c r="J65" s="104" t="s">
        <v>114</v>
      </c>
      <c r="K65" s="97"/>
      <c r="L65" s="35"/>
    </row>
    <row r="66" spans="2:47" s="1" customFormat="1" ht="10.25" customHeight="1">
      <c r="B66" s="35"/>
      <c r="L66" s="35"/>
    </row>
    <row r="67" spans="2:47" s="1" customFormat="1" ht="22.75" customHeight="1">
      <c r="B67" s="35"/>
      <c r="C67" s="105" t="s">
        <v>76</v>
      </c>
      <c r="J67" s="66">
        <f>J102</f>
        <v>0</v>
      </c>
      <c r="L67" s="35"/>
      <c r="AU67" s="19" t="s">
        <v>115</v>
      </c>
    </row>
    <row r="68" spans="2:47" s="8" customFormat="1" ht="25" customHeight="1">
      <c r="B68" s="106"/>
      <c r="D68" s="107" t="s">
        <v>4221</v>
      </c>
      <c r="E68" s="108"/>
      <c r="F68" s="108"/>
      <c r="G68" s="108"/>
      <c r="H68" s="108"/>
      <c r="I68" s="108"/>
      <c r="J68" s="109">
        <f>J103</f>
        <v>0</v>
      </c>
      <c r="L68" s="106"/>
    </row>
    <row r="69" spans="2:47" s="9" customFormat="1" ht="20" customHeight="1">
      <c r="B69" s="110"/>
      <c r="D69" s="111" t="s">
        <v>4222</v>
      </c>
      <c r="E69" s="112"/>
      <c r="F69" s="112"/>
      <c r="G69" s="112"/>
      <c r="H69" s="112"/>
      <c r="I69" s="112"/>
      <c r="J69" s="113">
        <f>J104</f>
        <v>0</v>
      </c>
      <c r="L69" s="110"/>
    </row>
    <row r="70" spans="2:47" s="9" customFormat="1" ht="20" customHeight="1">
      <c r="B70" s="110"/>
      <c r="D70" s="111" t="s">
        <v>4223</v>
      </c>
      <c r="E70" s="112"/>
      <c r="F70" s="112"/>
      <c r="G70" s="112"/>
      <c r="H70" s="112"/>
      <c r="I70" s="112"/>
      <c r="J70" s="113">
        <f>J111</f>
        <v>0</v>
      </c>
      <c r="L70" s="110"/>
    </row>
    <row r="71" spans="2:47" s="9" customFormat="1" ht="20" customHeight="1">
      <c r="B71" s="110"/>
      <c r="D71" s="111" t="s">
        <v>4224</v>
      </c>
      <c r="E71" s="112"/>
      <c r="F71" s="112"/>
      <c r="G71" s="112"/>
      <c r="H71" s="112"/>
      <c r="I71" s="112"/>
      <c r="J71" s="113">
        <f>J115</f>
        <v>0</v>
      </c>
      <c r="L71" s="110"/>
    </row>
    <row r="72" spans="2:47" s="9" customFormat="1" ht="20" customHeight="1">
      <c r="B72" s="110"/>
      <c r="D72" s="111" t="s">
        <v>4225</v>
      </c>
      <c r="E72" s="112"/>
      <c r="F72" s="112"/>
      <c r="G72" s="112"/>
      <c r="H72" s="112"/>
      <c r="I72" s="112"/>
      <c r="J72" s="113">
        <f>J129</f>
        <v>0</v>
      </c>
      <c r="L72" s="110"/>
    </row>
    <row r="73" spans="2:47" s="9" customFormat="1" ht="20" customHeight="1">
      <c r="B73" s="110"/>
      <c r="D73" s="111" t="s">
        <v>4226</v>
      </c>
      <c r="E73" s="112"/>
      <c r="F73" s="112"/>
      <c r="G73" s="112"/>
      <c r="H73" s="112"/>
      <c r="I73" s="112"/>
      <c r="J73" s="113">
        <f>J135</f>
        <v>0</v>
      </c>
      <c r="L73" s="110"/>
    </row>
    <row r="74" spans="2:47" s="9" customFormat="1" ht="20" customHeight="1">
      <c r="B74" s="110"/>
      <c r="D74" s="111" t="s">
        <v>4227</v>
      </c>
      <c r="E74" s="112"/>
      <c r="F74" s="112"/>
      <c r="G74" s="112"/>
      <c r="H74" s="112"/>
      <c r="I74" s="112"/>
      <c r="J74" s="113">
        <f>J150</f>
        <v>0</v>
      </c>
      <c r="L74" s="110"/>
    </row>
    <row r="75" spans="2:47" s="9" customFormat="1" ht="20" customHeight="1">
      <c r="B75" s="110"/>
      <c r="D75" s="111" t="s">
        <v>4228</v>
      </c>
      <c r="E75" s="112"/>
      <c r="F75" s="112"/>
      <c r="G75" s="112"/>
      <c r="H75" s="112"/>
      <c r="I75" s="112"/>
      <c r="J75" s="113">
        <f>J155</f>
        <v>0</v>
      </c>
      <c r="L75" s="110"/>
    </row>
    <row r="76" spans="2:47" s="9" customFormat="1" ht="20" customHeight="1">
      <c r="B76" s="110"/>
      <c r="D76" s="111" t="s">
        <v>4229</v>
      </c>
      <c r="E76" s="112"/>
      <c r="F76" s="112"/>
      <c r="G76" s="112"/>
      <c r="H76" s="112"/>
      <c r="I76" s="112"/>
      <c r="J76" s="113">
        <f>J158</f>
        <v>0</v>
      </c>
      <c r="L76" s="110"/>
    </row>
    <row r="77" spans="2:47" s="9" customFormat="1" ht="20" customHeight="1">
      <c r="B77" s="110"/>
      <c r="D77" s="111" t="s">
        <v>4230</v>
      </c>
      <c r="E77" s="112"/>
      <c r="F77" s="112"/>
      <c r="G77" s="112"/>
      <c r="H77" s="112"/>
      <c r="I77" s="112"/>
      <c r="J77" s="113">
        <f>J161</f>
        <v>0</v>
      </c>
      <c r="L77" s="110"/>
    </row>
    <row r="78" spans="2:47" s="9" customFormat="1" ht="20" customHeight="1">
      <c r="B78" s="110"/>
      <c r="D78" s="111" t="s">
        <v>4231</v>
      </c>
      <c r="E78" s="112"/>
      <c r="F78" s="112"/>
      <c r="G78" s="112"/>
      <c r="H78" s="112"/>
      <c r="I78" s="112"/>
      <c r="J78" s="113">
        <f>J163</f>
        <v>0</v>
      </c>
      <c r="L78" s="110"/>
    </row>
    <row r="79" spans="2:47" s="1" customFormat="1" ht="21.75" customHeight="1">
      <c r="B79" s="35"/>
      <c r="L79" s="35"/>
    </row>
    <row r="80" spans="2:47" s="1" customFormat="1" ht="7" customHeight="1">
      <c r="B80" s="44"/>
      <c r="C80" s="45"/>
      <c r="D80" s="45"/>
      <c r="E80" s="45"/>
      <c r="F80" s="45"/>
      <c r="G80" s="45"/>
      <c r="H80" s="45"/>
      <c r="I80" s="45"/>
      <c r="J80" s="45"/>
      <c r="K80" s="45"/>
      <c r="L80" s="35"/>
    </row>
    <row r="84" spans="2:12" s="1" customFormat="1" ht="7" customHeight="1">
      <c r="B84" s="46"/>
      <c r="C84" s="47"/>
      <c r="D84" s="47"/>
      <c r="E84" s="47"/>
      <c r="F84" s="47"/>
      <c r="G84" s="47"/>
      <c r="H84" s="47"/>
      <c r="I84" s="47"/>
      <c r="J84" s="47"/>
      <c r="K84" s="47"/>
      <c r="L84" s="35"/>
    </row>
    <row r="85" spans="2:12" s="1" customFormat="1" ht="25" customHeight="1">
      <c r="B85" s="35"/>
      <c r="C85" s="23" t="s">
        <v>154</v>
      </c>
      <c r="L85" s="35"/>
    </row>
    <row r="86" spans="2:12" s="1" customFormat="1" ht="7" customHeight="1">
      <c r="B86" s="35"/>
      <c r="L86" s="35"/>
    </row>
    <row r="87" spans="2:12" s="1" customFormat="1" ht="12" customHeight="1">
      <c r="B87" s="35"/>
      <c r="C87" s="29" t="s">
        <v>16</v>
      </c>
      <c r="L87" s="35"/>
    </row>
    <row r="88" spans="2:12" s="1" customFormat="1" ht="16.5" customHeight="1">
      <c r="B88" s="35"/>
      <c r="E88" s="337" t="str">
        <f>E7</f>
        <v>Přístavba ,stavební úpravy a střešní nástavba ZŠ Slatinice</v>
      </c>
      <c r="F88" s="338"/>
      <c r="G88" s="338"/>
      <c r="H88" s="338"/>
      <c r="L88" s="35"/>
    </row>
    <row r="89" spans="2:12" ht="12" customHeight="1">
      <c r="B89" s="22"/>
      <c r="C89" s="29" t="s">
        <v>108</v>
      </c>
      <c r="L89" s="22"/>
    </row>
    <row r="90" spans="2:12" ht="16.5" customHeight="1">
      <c r="B90" s="22"/>
      <c r="E90" s="337" t="s">
        <v>109</v>
      </c>
      <c r="F90" s="322"/>
      <c r="G90" s="322"/>
      <c r="H90" s="322"/>
      <c r="L90" s="22"/>
    </row>
    <row r="91" spans="2:12" ht="12" customHeight="1">
      <c r="B91" s="22"/>
      <c r="C91" s="29" t="s">
        <v>110</v>
      </c>
      <c r="L91" s="22"/>
    </row>
    <row r="92" spans="2:12" s="1" customFormat="1" ht="16.5" customHeight="1">
      <c r="B92" s="35"/>
      <c r="E92" s="301" t="s">
        <v>3123</v>
      </c>
      <c r="F92" s="339"/>
      <c r="G92" s="339"/>
      <c r="H92" s="339"/>
      <c r="L92" s="35"/>
    </row>
    <row r="93" spans="2:12" s="1" customFormat="1" ht="12" customHeight="1">
      <c r="B93" s="35"/>
      <c r="C93" s="29" t="s">
        <v>3124</v>
      </c>
      <c r="L93" s="35"/>
    </row>
    <row r="94" spans="2:12" s="1" customFormat="1" ht="16.5" customHeight="1">
      <c r="B94" s="35"/>
      <c r="E94" s="295" t="str">
        <f>E13</f>
        <v>04 - D1.4 Vzduchotechnika</v>
      </c>
      <c r="F94" s="339"/>
      <c r="G94" s="339"/>
      <c r="H94" s="339"/>
      <c r="L94" s="35"/>
    </row>
    <row r="95" spans="2:12" s="1" customFormat="1" ht="7" customHeight="1">
      <c r="B95" s="35"/>
      <c r="L95" s="35"/>
    </row>
    <row r="96" spans="2:12" s="1" customFormat="1" ht="12" customHeight="1">
      <c r="B96" s="35"/>
      <c r="C96" s="29" t="s">
        <v>21</v>
      </c>
      <c r="F96" s="27" t="str">
        <f>F16</f>
        <v xml:space="preserve"> </v>
      </c>
      <c r="I96" s="29" t="s">
        <v>23</v>
      </c>
      <c r="J96" s="52" t="str">
        <f>IF(J16="","",J16)</f>
        <v>29. 2. 2024</v>
      </c>
      <c r="L96" s="35"/>
    </row>
    <row r="97" spans="2:65" s="1" customFormat="1" ht="7" customHeight="1">
      <c r="B97" s="35"/>
      <c r="L97" s="35"/>
    </row>
    <row r="98" spans="2:65" s="1" customFormat="1" ht="40" customHeight="1">
      <c r="B98" s="35"/>
      <c r="C98" s="29" t="s">
        <v>29</v>
      </c>
      <c r="F98" s="27" t="str">
        <f>E19</f>
        <v>Obec Slatinice č.p.50</v>
      </c>
      <c r="I98" s="29" t="s">
        <v>37</v>
      </c>
      <c r="J98" s="33" t="str">
        <f>E25</f>
        <v>MgA,Ing arch. L. Blažek ,Ing arch H. Zatloukalová</v>
      </c>
      <c r="L98" s="35"/>
    </row>
    <row r="99" spans="2:65" s="1" customFormat="1" ht="15.25" customHeight="1">
      <c r="B99" s="35"/>
      <c r="C99" s="29" t="s">
        <v>35</v>
      </c>
      <c r="F99" s="27" t="str">
        <f>IF(E22="","",E22)</f>
        <v>Vyplň údaj</v>
      </c>
      <c r="I99" s="29" t="s">
        <v>40</v>
      </c>
      <c r="J99" s="33" t="str">
        <f>E28</f>
        <v xml:space="preserve"> </v>
      </c>
      <c r="L99" s="35"/>
    </row>
    <row r="100" spans="2:65" s="1" customFormat="1" ht="10.25" customHeight="1">
      <c r="B100" s="35"/>
      <c r="L100" s="35"/>
    </row>
    <row r="101" spans="2:65" s="10" customFormat="1" ht="29.25" customHeight="1">
      <c r="B101" s="114"/>
      <c r="C101" s="115" t="s">
        <v>155</v>
      </c>
      <c r="D101" s="116" t="s">
        <v>63</v>
      </c>
      <c r="E101" s="116" t="s">
        <v>59</v>
      </c>
      <c r="F101" s="116" t="s">
        <v>60</v>
      </c>
      <c r="G101" s="116" t="s">
        <v>156</v>
      </c>
      <c r="H101" s="116" t="s">
        <v>157</v>
      </c>
      <c r="I101" s="116" t="s">
        <v>158</v>
      </c>
      <c r="J101" s="116" t="s">
        <v>114</v>
      </c>
      <c r="K101" s="117" t="s">
        <v>159</v>
      </c>
      <c r="L101" s="114"/>
      <c r="M101" s="59" t="s">
        <v>34</v>
      </c>
      <c r="N101" s="60" t="s">
        <v>48</v>
      </c>
      <c r="O101" s="60" t="s">
        <v>160</v>
      </c>
      <c r="P101" s="60" t="s">
        <v>161</v>
      </c>
      <c r="Q101" s="60" t="s">
        <v>162</v>
      </c>
      <c r="R101" s="60" t="s">
        <v>163</v>
      </c>
      <c r="S101" s="60" t="s">
        <v>164</v>
      </c>
      <c r="T101" s="61" t="s">
        <v>165</v>
      </c>
    </row>
    <row r="102" spans="2:65" s="1" customFormat="1" ht="22.75" customHeight="1">
      <c r="B102" s="35"/>
      <c r="C102" s="64" t="s">
        <v>166</v>
      </c>
      <c r="J102" s="118">
        <f>BK102</f>
        <v>0</v>
      </c>
      <c r="L102" s="35"/>
      <c r="M102" s="62"/>
      <c r="N102" s="53"/>
      <c r="O102" s="53"/>
      <c r="P102" s="119">
        <f>P103</f>
        <v>0</v>
      </c>
      <c r="Q102" s="53"/>
      <c r="R102" s="119">
        <f>R103</f>
        <v>0</v>
      </c>
      <c r="S102" s="53"/>
      <c r="T102" s="120">
        <f>T103</f>
        <v>0</v>
      </c>
      <c r="AT102" s="19" t="s">
        <v>77</v>
      </c>
      <c r="AU102" s="19" t="s">
        <v>115</v>
      </c>
      <c r="BK102" s="121">
        <f>BK103</f>
        <v>0</v>
      </c>
    </row>
    <row r="103" spans="2:65" s="11" customFormat="1" ht="26" customHeight="1">
      <c r="B103" s="122"/>
      <c r="D103" s="123" t="s">
        <v>77</v>
      </c>
      <c r="E103" s="124" t="s">
        <v>4232</v>
      </c>
      <c r="F103" s="124" t="s">
        <v>4233</v>
      </c>
      <c r="I103" s="125"/>
      <c r="J103" s="126">
        <f>BK103</f>
        <v>0</v>
      </c>
      <c r="L103" s="122"/>
      <c r="M103" s="127"/>
      <c r="P103" s="128">
        <f>P104+P111+P115+P129+P135+P150+P155+P158+P161+P163</f>
        <v>0</v>
      </c>
      <c r="R103" s="128">
        <f>R104+R111+R115+R129+R135+R150+R155+R158+R161+R163</f>
        <v>0</v>
      </c>
      <c r="T103" s="129">
        <f>T104+T111+T115+T129+T135+T150+T155+T158+T161+T163</f>
        <v>0</v>
      </c>
      <c r="AR103" s="123" t="s">
        <v>83</v>
      </c>
      <c r="AT103" s="130" t="s">
        <v>77</v>
      </c>
      <c r="AU103" s="130" t="s">
        <v>78</v>
      </c>
      <c r="AY103" s="123" t="s">
        <v>169</v>
      </c>
      <c r="BK103" s="131">
        <f>BK104+BK111+BK115+BK129+BK135+BK150+BK155+BK158+BK161+BK163</f>
        <v>0</v>
      </c>
    </row>
    <row r="104" spans="2:65" s="11" customFormat="1" ht="22.75" customHeight="1">
      <c r="B104" s="122"/>
      <c r="D104" s="123" t="s">
        <v>77</v>
      </c>
      <c r="E104" s="132" t="s">
        <v>1403</v>
      </c>
      <c r="F104" s="132" t="s">
        <v>4234</v>
      </c>
      <c r="I104" s="125"/>
      <c r="J104" s="133">
        <f>BK104</f>
        <v>0</v>
      </c>
      <c r="L104" s="122"/>
      <c r="M104" s="127"/>
      <c r="P104" s="128">
        <f>SUM(P105:P110)</f>
        <v>0</v>
      </c>
      <c r="R104" s="128">
        <f>SUM(R105:R110)</f>
        <v>0</v>
      </c>
      <c r="T104" s="129">
        <f>SUM(T105:T110)</f>
        <v>0</v>
      </c>
      <c r="AR104" s="123" t="s">
        <v>89</v>
      </c>
      <c r="AT104" s="130" t="s">
        <v>77</v>
      </c>
      <c r="AU104" s="130" t="s">
        <v>83</v>
      </c>
      <c r="AY104" s="123" t="s">
        <v>169</v>
      </c>
      <c r="BK104" s="131">
        <f>SUM(BK105:BK110)</f>
        <v>0</v>
      </c>
    </row>
    <row r="105" spans="2:65" s="1" customFormat="1" ht="24.25" customHeight="1">
      <c r="B105" s="35"/>
      <c r="C105" s="134" t="s">
        <v>83</v>
      </c>
      <c r="D105" s="134" t="s">
        <v>172</v>
      </c>
      <c r="E105" s="135" t="s">
        <v>4235</v>
      </c>
      <c r="F105" s="136" t="s">
        <v>4639</v>
      </c>
      <c r="G105" s="137" t="s">
        <v>34</v>
      </c>
      <c r="H105" s="138">
        <v>1</v>
      </c>
      <c r="I105" s="139"/>
      <c r="J105" s="140">
        <f t="shared" ref="J105:J110" si="0">ROUND(I105*H105,2)</f>
        <v>0</v>
      </c>
      <c r="K105" s="136" t="s">
        <v>34</v>
      </c>
      <c r="L105" s="35"/>
      <c r="M105" s="141" t="s">
        <v>34</v>
      </c>
      <c r="N105" s="142" t="s">
        <v>49</v>
      </c>
      <c r="P105" s="143">
        <f t="shared" ref="P105:P110" si="1">O105*H105</f>
        <v>0</v>
      </c>
      <c r="Q105" s="143">
        <v>0</v>
      </c>
      <c r="R105" s="143">
        <f t="shared" ref="R105:R110" si="2">Q105*H105</f>
        <v>0</v>
      </c>
      <c r="S105" s="143">
        <v>0</v>
      </c>
      <c r="T105" s="144">
        <f t="shared" ref="T105:T110" si="3">S105*H105</f>
        <v>0</v>
      </c>
      <c r="AR105" s="145" t="s">
        <v>270</v>
      </c>
      <c r="AT105" s="145" t="s">
        <v>172</v>
      </c>
      <c r="AU105" s="145" t="s">
        <v>89</v>
      </c>
      <c r="AY105" s="19" t="s">
        <v>169</v>
      </c>
      <c r="BE105" s="146">
        <f t="shared" ref="BE105:BE110" si="4">IF(N105="základní",J105,0)</f>
        <v>0</v>
      </c>
      <c r="BF105" s="146">
        <f t="shared" ref="BF105:BF110" si="5">IF(N105="snížená",J105,0)</f>
        <v>0</v>
      </c>
      <c r="BG105" s="146">
        <f t="shared" ref="BG105:BG110" si="6">IF(N105="zákl. přenesená",J105,0)</f>
        <v>0</v>
      </c>
      <c r="BH105" s="146">
        <f t="shared" ref="BH105:BH110" si="7">IF(N105="sníž. přenesená",J105,0)</f>
        <v>0</v>
      </c>
      <c r="BI105" s="146">
        <f t="shared" ref="BI105:BI110" si="8">IF(N105="nulová",J105,0)</f>
        <v>0</v>
      </c>
      <c r="BJ105" s="19" t="s">
        <v>83</v>
      </c>
      <c r="BK105" s="146">
        <f t="shared" ref="BK105:BK110" si="9">ROUND(I105*H105,2)</f>
        <v>0</v>
      </c>
      <c r="BL105" s="19" t="s">
        <v>270</v>
      </c>
      <c r="BM105" s="145" t="s">
        <v>4236</v>
      </c>
    </row>
    <row r="106" spans="2:65" s="1" customFormat="1" ht="16.5" customHeight="1">
      <c r="B106" s="35"/>
      <c r="C106" s="134" t="s">
        <v>89</v>
      </c>
      <c r="D106" s="134" t="s">
        <v>172</v>
      </c>
      <c r="E106" s="135" t="s">
        <v>4237</v>
      </c>
      <c r="F106" s="136" t="s">
        <v>4238</v>
      </c>
      <c r="G106" s="137" t="s">
        <v>34</v>
      </c>
      <c r="H106" s="138">
        <v>1</v>
      </c>
      <c r="I106" s="139"/>
      <c r="J106" s="140">
        <f t="shared" si="0"/>
        <v>0</v>
      </c>
      <c r="K106" s="136" t="s">
        <v>34</v>
      </c>
      <c r="L106" s="35"/>
      <c r="M106" s="141" t="s">
        <v>34</v>
      </c>
      <c r="N106" s="142" t="s">
        <v>49</v>
      </c>
      <c r="P106" s="143">
        <f t="shared" si="1"/>
        <v>0</v>
      </c>
      <c r="Q106" s="143">
        <v>0</v>
      </c>
      <c r="R106" s="143">
        <f t="shared" si="2"/>
        <v>0</v>
      </c>
      <c r="S106" s="143">
        <v>0</v>
      </c>
      <c r="T106" s="144">
        <f t="shared" si="3"/>
        <v>0</v>
      </c>
      <c r="AR106" s="145" t="s">
        <v>270</v>
      </c>
      <c r="AT106" s="145" t="s">
        <v>172</v>
      </c>
      <c r="AU106" s="145" t="s">
        <v>89</v>
      </c>
      <c r="AY106" s="19" t="s">
        <v>169</v>
      </c>
      <c r="BE106" s="146">
        <f t="shared" si="4"/>
        <v>0</v>
      </c>
      <c r="BF106" s="146">
        <f t="shared" si="5"/>
        <v>0</v>
      </c>
      <c r="BG106" s="146">
        <f t="shared" si="6"/>
        <v>0</v>
      </c>
      <c r="BH106" s="146">
        <f t="shared" si="7"/>
        <v>0</v>
      </c>
      <c r="BI106" s="146">
        <f t="shared" si="8"/>
        <v>0</v>
      </c>
      <c r="BJ106" s="19" t="s">
        <v>83</v>
      </c>
      <c r="BK106" s="146">
        <f t="shared" si="9"/>
        <v>0</v>
      </c>
      <c r="BL106" s="19" t="s">
        <v>270</v>
      </c>
      <c r="BM106" s="145" t="s">
        <v>4239</v>
      </c>
    </row>
    <row r="107" spans="2:65" s="1" customFormat="1" ht="24.25" customHeight="1">
      <c r="B107" s="35"/>
      <c r="C107" s="134" t="s">
        <v>95</v>
      </c>
      <c r="D107" s="134" t="s">
        <v>172</v>
      </c>
      <c r="E107" s="135" t="s">
        <v>4240</v>
      </c>
      <c r="F107" s="136" t="s">
        <v>4640</v>
      </c>
      <c r="G107" s="137" t="s">
        <v>34</v>
      </c>
      <c r="H107" s="138">
        <v>1</v>
      </c>
      <c r="I107" s="139"/>
      <c r="J107" s="140">
        <f t="shared" si="0"/>
        <v>0</v>
      </c>
      <c r="K107" s="136" t="s">
        <v>34</v>
      </c>
      <c r="L107" s="35"/>
      <c r="M107" s="141" t="s">
        <v>34</v>
      </c>
      <c r="N107" s="142" t="s">
        <v>49</v>
      </c>
      <c r="P107" s="143">
        <f t="shared" si="1"/>
        <v>0</v>
      </c>
      <c r="Q107" s="143">
        <v>0</v>
      </c>
      <c r="R107" s="143">
        <f t="shared" si="2"/>
        <v>0</v>
      </c>
      <c r="S107" s="143">
        <v>0</v>
      </c>
      <c r="T107" s="144">
        <f t="shared" si="3"/>
        <v>0</v>
      </c>
      <c r="AR107" s="145" t="s">
        <v>270</v>
      </c>
      <c r="AT107" s="145" t="s">
        <v>172</v>
      </c>
      <c r="AU107" s="145" t="s">
        <v>89</v>
      </c>
      <c r="AY107" s="19" t="s">
        <v>169</v>
      </c>
      <c r="BE107" s="146">
        <f t="shared" si="4"/>
        <v>0</v>
      </c>
      <c r="BF107" s="146">
        <f t="shared" si="5"/>
        <v>0</v>
      </c>
      <c r="BG107" s="146">
        <f t="shared" si="6"/>
        <v>0</v>
      </c>
      <c r="BH107" s="146">
        <f t="shared" si="7"/>
        <v>0</v>
      </c>
      <c r="BI107" s="146">
        <f t="shared" si="8"/>
        <v>0</v>
      </c>
      <c r="BJ107" s="19" t="s">
        <v>83</v>
      </c>
      <c r="BK107" s="146">
        <f t="shared" si="9"/>
        <v>0</v>
      </c>
      <c r="BL107" s="19" t="s">
        <v>270</v>
      </c>
      <c r="BM107" s="145" t="s">
        <v>4241</v>
      </c>
    </row>
    <row r="108" spans="2:65" s="1" customFormat="1" ht="16.5" customHeight="1">
      <c r="B108" s="35"/>
      <c r="C108" s="134" t="s">
        <v>177</v>
      </c>
      <c r="D108" s="134" t="s">
        <v>172</v>
      </c>
      <c r="E108" s="135" t="s">
        <v>4242</v>
      </c>
      <c r="F108" s="136" t="s">
        <v>4641</v>
      </c>
      <c r="G108" s="137" t="s">
        <v>34</v>
      </c>
      <c r="H108" s="138">
        <v>1</v>
      </c>
      <c r="I108" s="139"/>
      <c r="J108" s="140">
        <f t="shared" si="0"/>
        <v>0</v>
      </c>
      <c r="K108" s="136" t="s">
        <v>34</v>
      </c>
      <c r="L108" s="35"/>
      <c r="M108" s="141" t="s">
        <v>34</v>
      </c>
      <c r="N108" s="142" t="s">
        <v>49</v>
      </c>
      <c r="P108" s="143">
        <f t="shared" si="1"/>
        <v>0</v>
      </c>
      <c r="Q108" s="143">
        <v>0</v>
      </c>
      <c r="R108" s="143">
        <f t="shared" si="2"/>
        <v>0</v>
      </c>
      <c r="S108" s="143">
        <v>0</v>
      </c>
      <c r="T108" s="144">
        <f t="shared" si="3"/>
        <v>0</v>
      </c>
      <c r="AR108" s="145" t="s">
        <v>270</v>
      </c>
      <c r="AT108" s="145" t="s">
        <v>172</v>
      </c>
      <c r="AU108" s="145" t="s">
        <v>89</v>
      </c>
      <c r="AY108" s="19" t="s">
        <v>169</v>
      </c>
      <c r="BE108" s="146">
        <f t="shared" si="4"/>
        <v>0</v>
      </c>
      <c r="BF108" s="146">
        <f t="shared" si="5"/>
        <v>0</v>
      </c>
      <c r="BG108" s="146">
        <f t="shared" si="6"/>
        <v>0</v>
      </c>
      <c r="BH108" s="146">
        <f t="shared" si="7"/>
        <v>0</v>
      </c>
      <c r="BI108" s="146">
        <f t="shared" si="8"/>
        <v>0</v>
      </c>
      <c r="BJ108" s="19" t="s">
        <v>83</v>
      </c>
      <c r="BK108" s="146">
        <f t="shared" si="9"/>
        <v>0</v>
      </c>
      <c r="BL108" s="19" t="s">
        <v>270</v>
      </c>
      <c r="BM108" s="145" t="s">
        <v>4243</v>
      </c>
    </row>
    <row r="109" spans="2:65" s="1" customFormat="1" ht="16.5" customHeight="1">
      <c r="B109" s="35"/>
      <c r="C109" s="134" t="s">
        <v>201</v>
      </c>
      <c r="D109" s="134" t="s">
        <v>172</v>
      </c>
      <c r="E109" s="135" t="s">
        <v>4244</v>
      </c>
      <c r="F109" s="136" t="s">
        <v>4642</v>
      </c>
      <c r="G109" s="137" t="s">
        <v>34</v>
      </c>
      <c r="H109" s="138">
        <v>1</v>
      </c>
      <c r="I109" s="139"/>
      <c r="J109" s="140">
        <f t="shared" si="0"/>
        <v>0</v>
      </c>
      <c r="K109" s="136" t="s">
        <v>34</v>
      </c>
      <c r="L109" s="35"/>
      <c r="M109" s="141" t="s">
        <v>34</v>
      </c>
      <c r="N109" s="142" t="s">
        <v>49</v>
      </c>
      <c r="P109" s="143">
        <f t="shared" si="1"/>
        <v>0</v>
      </c>
      <c r="Q109" s="143">
        <v>0</v>
      </c>
      <c r="R109" s="143">
        <f t="shared" si="2"/>
        <v>0</v>
      </c>
      <c r="S109" s="143">
        <v>0</v>
      </c>
      <c r="T109" s="144">
        <f t="shared" si="3"/>
        <v>0</v>
      </c>
      <c r="AR109" s="145" t="s">
        <v>270</v>
      </c>
      <c r="AT109" s="145" t="s">
        <v>172</v>
      </c>
      <c r="AU109" s="145" t="s">
        <v>89</v>
      </c>
      <c r="AY109" s="19" t="s">
        <v>169</v>
      </c>
      <c r="BE109" s="146">
        <f t="shared" si="4"/>
        <v>0</v>
      </c>
      <c r="BF109" s="146">
        <f t="shared" si="5"/>
        <v>0</v>
      </c>
      <c r="BG109" s="146">
        <f t="shared" si="6"/>
        <v>0</v>
      </c>
      <c r="BH109" s="146">
        <f t="shared" si="7"/>
        <v>0</v>
      </c>
      <c r="BI109" s="146">
        <f t="shared" si="8"/>
        <v>0</v>
      </c>
      <c r="BJ109" s="19" t="s">
        <v>83</v>
      </c>
      <c r="BK109" s="146">
        <f t="shared" si="9"/>
        <v>0</v>
      </c>
      <c r="BL109" s="19" t="s">
        <v>270</v>
      </c>
      <c r="BM109" s="145" t="s">
        <v>4245</v>
      </c>
    </row>
    <row r="110" spans="2:65" s="1" customFormat="1" ht="16.5" customHeight="1">
      <c r="B110" s="35"/>
      <c r="C110" s="134" t="s">
        <v>210</v>
      </c>
      <c r="D110" s="134" t="s">
        <v>172</v>
      </c>
      <c r="E110" s="135" t="s">
        <v>4246</v>
      </c>
      <c r="F110" s="136" t="s">
        <v>4247</v>
      </c>
      <c r="G110" s="137" t="s">
        <v>34</v>
      </c>
      <c r="H110" s="138">
        <v>0.2</v>
      </c>
      <c r="I110" s="139"/>
      <c r="J110" s="140">
        <f t="shared" si="0"/>
        <v>0</v>
      </c>
      <c r="K110" s="136" t="s">
        <v>34</v>
      </c>
      <c r="L110" s="35"/>
      <c r="M110" s="141" t="s">
        <v>34</v>
      </c>
      <c r="N110" s="142" t="s">
        <v>49</v>
      </c>
      <c r="P110" s="143">
        <f t="shared" si="1"/>
        <v>0</v>
      </c>
      <c r="Q110" s="143">
        <v>0</v>
      </c>
      <c r="R110" s="143">
        <f t="shared" si="2"/>
        <v>0</v>
      </c>
      <c r="S110" s="143">
        <v>0</v>
      </c>
      <c r="T110" s="144">
        <f t="shared" si="3"/>
        <v>0</v>
      </c>
      <c r="AR110" s="145" t="s">
        <v>270</v>
      </c>
      <c r="AT110" s="145" t="s">
        <v>172</v>
      </c>
      <c r="AU110" s="145" t="s">
        <v>89</v>
      </c>
      <c r="AY110" s="19" t="s">
        <v>169</v>
      </c>
      <c r="BE110" s="146">
        <f t="shared" si="4"/>
        <v>0</v>
      </c>
      <c r="BF110" s="146">
        <f t="shared" si="5"/>
        <v>0</v>
      </c>
      <c r="BG110" s="146">
        <f t="shared" si="6"/>
        <v>0</v>
      </c>
      <c r="BH110" s="146">
        <f t="shared" si="7"/>
        <v>0</v>
      </c>
      <c r="BI110" s="146">
        <f t="shared" si="8"/>
        <v>0</v>
      </c>
      <c r="BJ110" s="19" t="s">
        <v>83</v>
      </c>
      <c r="BK110" s="146">
        <f t="shared" si="9"/>
        <v>0</v>
      </c>
      <c r="BL110" s="19" t="s">
        <v>270</v>
      </c>
      <c r="BM110" s="145" t="s">
        <v>4248</v>
      </c>
    </row>
    <row r="111" spans="2:65" s="11" customFormat="1" ht="22.75" customHeight="1">
      <c r="B111" s="122"/>
      <c r="D111" s="123" t="s">
        <v>77</v>
      </c>
      <c r="E111" s="132" t="s">
        <v>4249</v>
      </c>
      <c r="F111" s="132" t="s">
        <v>4250</v>
      </c>
      <c r="I111" s="125"/>
      <c r="J111" s="133">
        <f>BK111</f>
        <v>0</v>
      </c>
      <c r="L111" s="122"/>
      <c r="M111" s="127"/>
      <c r="P111" s="128">
        <f>SUM(P112:P114)</f>
        <v>0</v>
      </c>
      <c r="R111" s="128">
        <f>SUM(R112:R114)</f>
        <v>0</v>
      </c>
      <c r="T111" s="129">
        <f>SUM(T112:T114)</f>
        <v>0</v>
      </c>
      <c r="AR111" s="123" t="s">
        <v>83</v>
      </c>
      <c r="AT111" s="130" t="s">
        <v>77</v>
      </c>
      <c r="AU111" s="130" t="s">
        <v>83</v>
      </c>
      <c r="AY111" s="123" t="s">
        <v>169</v>
      </c>
      <c r="BK111" s="131">
        <f>SUM(BK112:BK114)</f>
        <v>0</v>
      </c>
    </row>
    <row r="112" spans="2:65" s="1" customFormat="1" ht="16.5" customHeight="1">
      <c r="B112" s="35"/>
      <c r="C112" s="134" t="s">
        <v>219</v>
      </c>
      <c r="D112" s="134" t="s">
        <v>172</v>
      </c>
      <c r="E112" s="135" t="s">
        <v>4251</v>
      </c>
      <c r="F112" s="136" t="s">
        <v>4252</v>
      </c>
      <c r="G112" s="137" t="s">
        <v>34</v>
      </c>
      <c r="H112" s="138">
        <v>16</v>
      </c>
      <c r="I112" s="139"/>
      <c r="J112" s="140">
        <f>ROUND(I112*H112,2)</f>
        <v>0</v>
      </c>
      <c r="K112" s="136" t="s">
        <v>34</v>
      </c>
      <c r="L112" s="35"/>
      <c r="M112" s="141" t="s">
        <v>34</v>
      </c>
      <c r="N112" s="142" t="s">
        <v>49</v>
      </c>
      <c r="P112" s="143">
        <f>O112*H112</f>
        <v>0</v>
      </c>
      <c r="Q112" s="143">
        <v>0</v>
      </c>
      <c r="R112" s="143">
        <f>Q112*H112</f>
        <v>0</v>
      </c>
      <c r="S112" s="143">
        <v>0</v>
      </c>
      <c r="T112" s="144">
        <f>S112*H112</f>
        <v>0</v>
      </c>
      <c r="AR112" s="145" t="s">
        <v>177</v>
      </c>
      <c r="AT112" s="145" t="s">
        <v>172</v>
      </c>
      <c r="AU112" s="145" t="s">
        <v>89</v>
      </c>
      <c r="AY112" s="19" t="s">
        <v>169</v>
      </c>
      <c r="BE112" s="146">
        <f>IF(N112="základní",J112,0)</f>
        <v>0</v>
      </c>
      <c r="BF112" s="146">
        <f>IF(N112="snížená",J112,0)</f>
        <v>0</v>
      </c>
      <c r="BG112" s="146">
        <f>IF(N112="zákl. přenesená",J112,0)</f>
        <v>0</v>
      </c>
      <c r="BH112" s="146">
        <f>IF(N112="sníž. přenesená",J112,0)</f>
        <v>0</v>
      </c>
      <c r="BI112" s="146">
        <f>IF(N112="nulová",J112,0)</f>
        <v>0</v>
      </c>
      <c r="BJ112" s="19" t="s">
        <v>83</v>
      </c>
      <c r="BK112" s="146">
        <f>ROUND(I112*H112,2)</f>
        <v>0</v>
      </c>
      <c r="BL112" s="19" t="s">
        <v>177</v>
      </c>
      <c r="BM112" s="145" t="s">
        <v>4253</v>
      </c>
    </row>
    <row r="113" spans="2:65" s="1" customFormat="1" ht="16.5" customHeight="1">
      <c r="B113" s="35"/>
      <c r="C113" s="134" t="s">
        <v>225</v>
      </c>
      <c r="D113" s="134" t="s">
        <v>172</v>
      </c>
      <c r="E113" s="135" t="s">
        <v>4254</v>
      </c>
      <c r="F113" s="136" t="s">
        <v>4255</v>
      </c>
      <c r="G113" s="137" t="s">
        <v>34</v>
      </c>
      <c r="H113" s="138">
        <v>1</v>
      </c>
      <c r="I113" s="139"/>
      <c r="J113" s="140">
        <f>ROUND(I113*H113,2)</f>
        <v>0</v>
      </c>
      <c r="K113" s="136" t="s">
        <v>34</v>
      </c>
      <c r="L113" s="35"/>
      <c r="M113" s="141" t="s">
        <v>34</v>
      </c>
      <c r="N113" s="142" t="s">
        <v>49</v>
      </c>
      <c r="P113" s="143">
        <f>O113*H113</f>
        <v>0</v>
      </c>
      <c r="Q113" s="143">
        <v>0</v>
      </c>
      <c r="R113" s="143">
        <f>Q113*H113</f>
        <v>0</v>
      </c>
      <c r="S113" s="143">
        <v>0</v>
      </c>
      <c r="T113" s="144">
        <f>S113*H113</f>
        <v>0</v>
      </c>
      <c r="AR113" s="145" t="s">
        <v>177</v>
      </c>
      <c r="AT113" s="145" t="s">
        <v>172</v>
      </c>
      <c r="AU113" s="145" t="s">
        <v>89</v>
      </c>
      <c r="AY113" s="19" t="s">
        <v>169</v>
      </c>
      <c r="BE113" s="146">
        <f>IF(N113="základní",J113,0)</f>
        <v>0</v>
      </c>
      <c r="BF113" s="146">
        <f>IF(N113="snížená",J113,0)</f>
        <v>0</v>
      </c>
      <c r="BG113" s="146">
        <f>IF(N113="zákl. přenesená",J113,0)</f>
        <v>0</v>
      </c>
      <c r="BH113" s="146">
        <f>IF(N113="sníž. přenesená",J113,0)</f>
        <v>0</v>
      </c>
      <c r="BI113" s="146">
        <f>IF(N113="nulová",J113,0)</f>
        <v>0</v>
      </c>
      <c r="BJ113" s="19" t="s">
        <v>83</v>
      </c>
      <c r="BK113" s="146">
        <f>ROUND(I113*H113,2)</f>
        <v>0</v>
      </c>
      <c r="BL113" s="19" t="s">
        <v>177</v>
      </c>
      <c r="BM113" s="145" t="s">
        <v>4256</v>
      </c>
    </row>
    <row r="114" spans="2:65" s="1" customFormat="1" ht="16.5" customHeight="1">
      <c r="B114" s="35"/>
      <c r="C114" s="134" t="s">
        <v>231</v>
      </c>
      <c r="D114" s="134" t="s">
        <v>172</v>
      </c>
      <c r="E114" s="135" t="s">
        <v>4257</v>
      </c>
      <c r="F114" s="136" t="s">
        <v>4258</v>
      </c>
      <c r="G114" s="137" t="s">
        <v>34</v>
      </c>
      <c r="H114" s="138">
        <v>0.25</v>
      </c>
      <c r="I114" s="139"/>
      <c r="J114" s="140">
        <f>ROUND(I114*H114,2)</f>
        <v>0</v>
      </c>
      <c r="K114" s="136" t="s">
        <v>34</v>
      </c>
      <c r="L114" s="35"/>
      <c r="M114" s="141" t="s">
        <v>34</v>
      </c>
      <c r="N114" s="142" t="s">
        <v>49</v>
      </c>
      <c r="P114" s="143">
        <f>O114*H114</f>
        <v>0</v>
      </c>
      <c r="Q114" s="143">
        <v>0</v>
      </c>
      <c r="R114" s="143">
        <f>Q114*H114</f>
        <v>0</v>
      </c>
      <c r="S114" s="143">
        <v>0</v>
      </c>
      <c r="T114" s="144">
        <f>S114*H114</f>
        <v>0</v>
      </c>
      <c r="AR114" s="145" t="s">
        <v>177</v>
      </c>
      <c r="AT114" s="145" t="s">
        <v>172</v>
      </c>
      <c r="AU114" s="145" t="s">
        <v>89</v>
      </c>
      <c r="AY114" s="19" t="s">
        <v>169</v>
      </c>
      <c r="BE114" s="146">
        <f>IF(N114="základní",J114,0)</f>
        <v>0</v>
      </c>
      <c r="BF114" s="146">
        <f>IF(N114="snížená",J114,0)</f>
        <v>0</v>
      </c>
      <c r="BG114" s="146">
        <f>IF(N114="zákl. přenesená",J114,0)</f>
        <v>0</v>
      </c>
      <c r="BH114" s="146">
        <f>IF(N114="sníž. přenesená",J114,0)</f>
        <v>0</v>
      </c>
      <c r="BI114" s="146">
        <f>IF(N114="nulová",J114,0)</f>
        <v>0</v>
      </c>
      <c r="BJ114" s="19" t="s">
        <v>83</v>
      </c>
      <c r="BK114" s="146">
        <f>ROUND(I114*H114,2)</f>
        <v>0</v>
      </c>
      <c r="BL114" s="19" t="s">
        <v>177</v>
      </c>
      <c r="BM114" s="145" t="s">
        <v>4259</v>
      </c>
    </row>
    <row r="115" spans="2:65" s="11" customFormat="1" ht="22.75" customHeight="1">
      <c r="B115" s="122"/>
      <c r="D115" s="123" t="s">
        <v>77</v>
      </c>
      <c r="E115" s="132" t="s">
        <v>4260</v>
      </c>
      <c r="F115" s="132" t="s">
        <v>4261</v>
      </c>
      <c r="I115" s="125"/>
      <c r="J115" s="133">
        <f>BK115</f>
        <v>0</v>
      </c>
      <c r="L115" s="122"/>
      <c r="M115" s="127"/>
      <c r="P115" s="128">
        <f>SUM(P116:P128)</f>
        <v>0</v>
      </c>
      <c r="R115" s="128">
        <f>SUM(R116:R128)</f>
        <v>0</v>
      </c>
      <c r="T115" s="129">
        <f>SUM(T116:T128)</f>
        <v>0</v>
      </c>
      <c r="AR115" s="123" t="s">
        <v>83</v>
      </c>
      <c r="AT115" s="130" t="s">
        <v>77</v>
      </c>
      <c r="AU115" s="130" t="s">
        <v>83</v>
      </c>
      <c r="AY115" s="123" t="s">
        <v>169</v>
      </c>
      <c r="BK115" s="131">
        <f>SUM(BK116:BK128)</f>
        <v>0</v>
      </c>
    </row>
    <row r="116" spans="2:65" s="1" customFormat="1" ht="24.25" customHeight="1">
      <c r="B116" s="35"/>
      <c r="C116" s="134" t="s">
        <v>171</v>
      </c>
      <c r="D116" s="134" t="s">
        <v>172</v>
      </c>
      <c r="E116" s="135" t="s">
        <v>4262</v>
      </c>
      <c r="F116" s="136" t="s">
        <v>4643</v>
      </c>
      <c r="G116" s="137" t="s">
        <v>34</v>
      </c>
      <c r="H116" s="138">
        <v>1</v>
      </c>
      <c r="I116" s="139"/>
      <c r="J116" s="140">
        <f t="shared" ref="J116:J128" si="10">ROUND(I116*H116,2)</f>
        <v>0</v>
      </c>
      <c r="K116" s="136" t="s">
        <v>34</v>
      </c>
      <c r="L116" s="35"/>
      <c r="M116" s="141" t="s">
        <v>34</v>
      </c>
      <c r="N116" s="142" t="s">
        <v>49</v>
      </c>
      <c r="P116" s="143">
        <f t="shared" ref="P116:P128" si="11">O116*H116</f>
        <v>0</v>
      </c>
      <c r="Q116" s="143">
        <v>0</v>
      </c>
      <c r="R116" s="143">
        <f t="shared" ref="R116:R128" si="12">Q116*H116</f>
        <v>0</v>
      </c>
      <c r="S116" s="143">
        <v>0</v>
      </c>
      <c r="T116" s="144">
        <f t="shared" ref="T116:T128" si="13">S116*H116</f>
        <v>0</v>
      </c>
      <c r="AR116" s="145" t="s">
        <v>177</v>
      </c>
      <c r="AT116" s="145" t="s">
        <v>172</v>
      </c>
      <c r="AU116" s="145" t="s">
        <v>89</v>
      </c>
      <c r="AY116" s="19" t="s">
        <v>169</v>
      </c>
      <c r="BE116" s="146">
        <f t="shared" ref="BE116:BE128" si="14">IF(N116="základní",J116,0)</f>
        <v>0</v>
      </c>
      <c r="BF116" s="146">
        <f t="shared" ref="BF116:BF128" si="15">IF(N116="snížená",J116,0)</f>
        <v>0</v>
      </c>
      <c r="BG116" s="146">
        <f t="shared" ref="BG116:BG128" si="16">IF(N116="zákl. přenesená",J116,0)</f>
        <v>0</v>
      </c>
      <c r="BH116" s="146">
        <f t="shared" ref="BH116:BH128" si="17">IF(N116="sníž. přenesená",J116,0)</f>
        <v>0</v>
      </c>
      <c r="BI116" s="146">
        <f t="shared" ref="BI116:BI128" si="18">IF(N116="nulová",J116,0)</f>
        <v>0</v>
      </c>
      <c r="BJ116" s="19" t="s">
        <v>83</v>
      </c>
      <c r="BK116" s="146">
        <f t="shared" ref="BK116:BK128" si="19">ROUND(I116*H116,2)</f>
        <v>0</v>
      </c>
      <c r="BL116" s="19" t="s">
        <v>177</v>
      </c>
      <c r="BM116" s="145" t="s">
        <v>4263</v>
      </c>
    </row>
    <row r="117" spans="2:65" s="1" customFormat="1" ht="24.25" customHeight="1">
      <c r="B117" s="35"/>
      <c r="C117" s="134" t="s">
        <v>241</v>
      </c>
      <c r="D117" s="134" t="s">
        <v>172</v>
      </c>
      <c r="E117" s="135" t="s">
        <v>4264</v>
      </c>
      <c r="F117" s="136" t="s">
        <v>4644</v>
      </c>
      <c r="G117" s="137" t="s">
        <v>34</v>
      </c>
      <c r="H117" s="138">
        <v>1</v>
      </c>
      <c r="I117" s="139"/>
      <c r="J117" s="140">
        <f t="shared" si="10"/>
        <v>0</v>
      </c>
      <c r="K117" s="136" t="s">
        <v>34</v>
      </c>
      <c r="L117" s="35"/>
      <c r="M117" s="141" t="s">
        <v>34</v>
      </c>
      <c r="N117" s="142" t="s">
        <v>49</v>
      </c>
      <c r="P117" s="143">
        <f t="shared" si="11"/>
        <v>0</v>
      </c>
      <c r="Q117" s="143">
        <v>0</v>
      </c>
      <c r="R117" s="143">
        <f t="shared" si="12"/>
        <v>0</v>
      </c>
      <c r="S117" s="143">
        <v>0</v>
      </c>
      <c r="T117" s="144">
        <f t="shared" si="13"/>
        <v>0</v>
      </c>
      <c r="AR117" s="145" t="s">
        <v>177</v>
      </c>
      <c r="AT117" s="145" t="s">
        <v>172</v>
      </c>
      <c r="AU117" s="145" t="s">
        <v>89</v>
      </c>
      <c r="AY117" s="19" t="s">
        <v>169</v>
      </c>
      <c r="BE117" s="146">
        <f t="shared" si="14"/>
        <v>0</v>
      </c>
      <c r="BF117" s="146">
        <f t="shared" si="15"/>
        <v>0</v>
      </c>
      <c r="BG117" s="146">
        <f t="shared" si="16"/>
        <v>0</v>
      </c>
      <c r="BH117" s="146">
        <f t="shared" si="17"/>
        <v>0</v>
      </c>
      <c r="BI117" s="146">
        <f t="shared" si="18"/>
        <v>0</v>
      </c>
      <c r="BJ117" s="19" t="s">
        <v>83</v>
      </c>
      <c r="BK117" s="146">
        <f t="shared" si="19"/>
        <v>0</v>
      </c>
      <c r="BL117" s="19" t="s">
        <v>177</v>
      </c>
      <c r="BM117" s="145" t="s">
        <v>4265</v>
      </c>
    </row>
    <row r="118" spans="2:65" s="1" customFormat="1" ht="16.5" customHeight="1">
      <c r="B118" s="35"/>
      <c r="C118" s="134" t="s">
        <v>8</v>
      </c>
      <c r="D118" s="134" t="s">
        <v>172</v>
      </c>
      <c r="E118" s="135" t="s">
        <v>4266</v>
      </c>
      <c r="F118" s="136" t="s">
        <v>4267</v>
      </c>
      <c r="G118" s="137" t="s">
        <v>34</v>
      </c>
      <c r="H118" s="138">
        <v>1</v>
      </c>
      <c r="I118" s="139"/>
      <c r="J118" s="140">
        <f t="shared" si="10"/>
        <v>0</v>
      </c>
      <c r="K118" s="136" t="s">
        <v>34</v>
      </c>
      <c r="L118" s="35"/>
      <c r="M118" s="141" t="s">
        <v>34</v>
      </c>
      <c r="N118" s="142" t="s">
        <v>49</v>
      </c>
      <c r="P118" s="143">
        <f t="shared" si="11"/>
        <v>0</v>
      </c>
      <c r="Q118" s="143">
        <v>0</v>
      </c>
      <c r="R118" s="143">
        <f t="shared" si="12"/>
        <v>0</v>
      </c>
      <c r="S118" s="143">
        <v>0</v>
      </c>
      <c r="T118" s="144">
        <f t="shared" si="13"/>
        <v>0</v>
      </c>
      <c r="AR118" s="145" t="s">
        <v>177</v>
      </c>
      <c r="AT118" s="145" t="s">
        <v>172</v>
      </c>
      <c r="AU118" s="145" t="s">
        <v>89</v>
      </c>
      <c r="AY118" s="19" t="s">
        <v>169</v>
      </c>
      <c r="BE118" s="146">
        <f t="shared" si="14"/>
        <v>0</v>
      </c>
      <c r="BF118" s="146">
        <f t="shared" si="15"/>
        <v>0</v>
      </c>
      <c r="BG118" s="146">
        <f t="shared" si="16"/>
        <v>0</v>
      </c>
      <c r="BH118" s="146">
        <f t="shared" si="17"/>
        <v>0</v>
      </c>
      <c r="BI118" s="146">
        <f t="shared" si="18"/>
        <v>0</v>
      </c>
      <c r="BJ118" s="19" t="s">
        <v>83</v>
      </c>
      <c r="BK118" s="146">
        <f t="shared" si="19"/>
        <v>0</v>
      </c>
      <c r="BL118" s="19" t="s">
        <v>177</v>
      </c>
      <c r="BM118" s="145" t="s">
        <v>4268</v>
      </c>
    </row>
    <row r="119" spans="2:65" s="1" customFormat="1" ht="26">
      <c r="B119" s="35"/>
      <c r="C119" s="134" t="s">
        <v>250</v>
      </c>
      <c r="D119" s="134" t="s">
        <v>172</v>
      </c>
      <c r="E119" s="135" t="s">
        <v>4269</v>
      </c>
      <c r="F119" s="136" t="s">
        <v>4645</v>
      </c>
      <c r="G119" s="137" t="s">
        <v>34</v>
      </c>
      <c r="H119" s="138">
        <v>1</v>
      </c>
      <c r="I119" s="139"/>
      <c r="J119" s="140">
        <f t="shared" si="10"/>
        <v>0</v>
      </c>
      <c r="K119" s="136" t="s">
        <v>34</v>
      </c>
      <c r="L119" s="35"/>
      <c r="M119" s="141" t="s">
        <v>34</v>
      </c>
      <c r="N119" s="142" t="s">
        <v>49</v>
      </c>
      <c r="P119" s="143">
        <f t="shared" si="11"/>
        <v>0</v>
      </c>
      <c r="Q119" s="143">
        <v>0</v>
      </c>
      <c r="R119" s="143">
        <f t="shared" si="12"/>
        <v>0</v>
      </c>
      <c r="S119" s="143">
        <v>0</v>
      </c>
      <c r="T119" s="144">
        <f t="shared" si="13"/>
        <v>0</v>
      </c>
      <c r="AR119" s="145" t="s">
        <v>177</v>
      </c>
      <c r="AT119" s="145" t="s">
        <v>172</v>
      </c>
      <c r="AU119" s="145" t="s">
        <v>89</v>
      </c>
      <c r="AY119" s="19" t="s">
        <v>169</v>
      </c>
      <c r="BE119" s="146">
        <f t="shared" si="14"/>
        <v>0</v>
      </c>
      <c r="BF119" s="146">
        <f t="shared" si="15"/>
        <v>0</v>
      </c>
      <c r="BG119" s="146">
        <f t="shared" si="16"/>
        <v>0</v>
      </c>
      <c r="BH119" s="146">
        <f t="shared" si="17"/>
        <v>0</v>
      </c>
      <c r="BI119" s="146">
        <f t="shared" si="18"/>
        <v>0</v>
      </c>
      <c r="BJ119" s="19" t="s">
        <v>83</v>
      </c>
      <c r="BK119" s="146">
        <f t="shared" si="19"/>
        <v>0</v>
      </c>
      <c r="BL119" s="19" t="s">
        <v>177</v>
      </c>
      <c r="BM119" s="145" t="s">
        <v>4270</v>
      </c>
    </row>
    <row r="120" spans="2:65" s="1" customFormat="1" ht="33" customHeight="1">
      <c r="B120" s="35"/>
      <c r="C120" s="134" t="s">
        <v>256</v>
      </c>
      <c r="D120" s="134" t="s">
        <v>172</v>
      </c>
      <c r="E120" s="135" t="s">
        <v>4271</v>
      </c>
      <c r="F120" s="136" t="s">
        <v>4646</v>
      </c>
      <c r="G120" s="137" t="s">
        <v>34</v>
      </c>
      <c r="H120" s="138">
        <v>1</v>
      </c>
      <c r="I120" s="139"/>
      <c r="J120" s="140">
        <f t="shared" si="10"/>
        <v>0</v>
      </c>
      <c r="K120" s="136" t="s">
        <v>34</v>
      </c>
      <c r="L120" s="35"/>
      <c r="M120" s="141" t="s">
        <v>34</v>
      </c>
      <c r="N120" s="142" t="s">
        <v>49</v>
      </c>
      <c r="P120" s="143">
        <f t="shared" si="11"/>
        <v>0</v>
      </c>
      <c r="Q120" s="143">
        <v>0</v>
      </c>
      <c r="R120" s="143">
        <f t="shared" si="12"/>
        <v>0</v>
      </c>
      <c r="S120" s="143">
        <v>0</v>
      </c>
      <c r="T120" s="144">
        <f t="shared" si="13"/>
        <v>0</v>
      </c>
      <c r="AR120" s="145" t="s">
        <v>177</v>
      </c>
      <c r="AT120" s="145" t="s">
        <v>172</v>
      </c>
      <c r="AU120" s="145" t="s">
        <v>89</v>
      </c>
      <c r="AY120" s="19" t="s">
        <v>169</v>
      </c>
      <c r="BE120" s="146">
        <f t="shared" si="14"/>
        <v>0</v>
      </c>
      <c r="BF120" s="146">
        <f t="shared" si="15"/>
        <v>0</v>
      </c>
      <c r="BG120" s="146">
        <f t="shared" si="16"/>
        <v>0</v>
      </c>
      <c r="BH120" s="146">
        <f t="shared" si="17"/>
        <v>0</v>
      </c>
      <c r="BI120" s="146">
        <f t="shared" si="18"/>
        <v>0</v>
      </c>
      <c r="BJ120" s="19" t="s">
        <v>83</v>
      </c>
      <c r="BK120" s="146">
        <f t="shared" si="19"/>
        <v>0</v>
      </c>
      <c r="BL120" s="19" t="s">
        <v>177</v>
      </c>
      <c r="BM120" s="145" t="s">
        <v>4272</v>
      </c>
    </row>
    <row r="121" spans="2:65" s="1" customFormat="1" ht="33" customHeight="1">
      <c r="B121" s="35"/>
      <c r="C121" s="134" t="s">
        <v>261</v>
      </c>
      <c r="D121" s="134" t="s">
        <v>172</v>
      </c>
      <c r="E121" s="135" t="s">
        <v>4273</v>
      </c>
      <c r="F121" s="136" t="s">
        <v>4647</v>
      </c>
      <c r="G121" s="137" t="s">
        <v>34</v>
      </c>
      <c r="H121" s="138">
        <v>3</v>
      </c>
      <c r="I121" s="139"/>
      <c r="J121" s="140">
        <f t="shared" si="10"/>
        <v>0</v>
      </c>
      <c r="K121" s="136" t="s">
        <v>34</v>
      </c>
      <c r="L121" s="35"/>
      <c r="M121" s="141" t="s">
        <v>34</v>
      </c>
      <c r="N121" s="142" t="s">
        <v>49</v>
      </c>
      <c r="P121" s="143">
        <f t="shared" si="11"/>
        <v>0</v>
      </c>
      <c r="Q121" s="143">
        <v>0</v>
      </c>
      <c r="R121" s="143">
        <f t="shared" si="12"/>
        <v>0</v>
      </c>
      <c r="S121" s="143">
        <v>0</v>
      </c>
      <c r="T121" s="144">
        <f t="shared" si="13"/>
        <v>0</v>
      </c>
      <c r="AR121" s="145" t="s">
        <v>177</v>
      </c>
      <c r="AT121" s="145" t="s">
        <v>172</v>
      </c>
      <c r="AU121" s="145" t="s">
        <v>89</v>
      </c>
      <c r="AY121" s="19" t="s">
        <v>169</v>
      </c>
      <c r="BE121" s="146">
        <f t="shared" si="14"/>
        <v>0</v>
      </c>
      <c r="BF121" s="146">
        <f t="shared" si="15"/>
        <v>0</v>
      </c>
      <c r="BG121" s="146">
        <f t="shared" si="16"/>
        <v>0</v>
      </c>
      <c r="BH121" s="146">
        <f t="shared" si="17"/>
        <v>0</v>
      </c>
      <c r="BI121" s="146">
        <f t="shared" si="18"/>
        <v>0</v>
      </c>
      <c r="BJ121" s="19" t="s">
        <v>83</v>
      </c>
      <c r="BK121" s="146">
        <f t="shared" si="19"/>
        <v>0</v>
      </c>
      <c r="BL121" s="19" t="s">
        <v>177</v>
      </c>
      <c r="BM121" s="145" t="s">
        <v>4274</v>
      </c>
    </row>
    <row r="122" spans="2:65" s="1" customFormat="1" ht="33" customHeight="1">
      <c r="B122" s="35"/>
      <c r="C122" s="134" t="s">
        <v>270</v>
      </c>
      <c r="D122" s="134" t="s">
        <v>172</v>
      </c>
      <c r="E122" s="135" t="s">
        <v>4275</v>
      </c>
      <c r="F122" s="136" t="s">
        <v>4648</v>
      </c>
      <c r="G122" s="137" t="s">
        <v>34</v>
      </c>
      <c r="H122" s="138">
        <v>1</v>
      </c>
      <c r="I122" s="139"/>
      <c r="J122" s="140">
        <f t="shared" si="10"/>
        <v>0</v>
      </c>
      <c r="K122" s="136" t="s">
        <v>34</v>
      </c>
      <c r="L122" s="35"/>
      <c r="M122" s="141" t="s">
        <v>34</v>
      </c>
      <c r="N122" s="142" t="s">
        <v>49</v>
      </c>
      <c r="P122" s="143">
        <f t="shared" si="11"/>
        <v>0</v>
      </c>
      <c r="Q122" s="143">
        <v>0</v>
      </c>
      <c r="R122" s="143">
        <f t="shared" si="12"/>
        <v>0</v>
      </c>
      <c r="S122" s="143">
        <v>0</v>
      </c>
      <c r="T122" s="144">
        <f t="shared" si="13"/>
        <v>0</v>
      </c>
      <c r="AR122" s="145" t="s">
        <v>177</v>
      </c>
      <c r="AT122" s="145" t="s">
        <v>172</v>
      </c>
      <c r="AU122" s="145" t="s">
        <v>89</v>
      </c>
      <c r="AY122" s="19" t="s">
        <v>169</v>
      </c>
      <c r="BE122" s="146">
        <f t="shared" si="14"/>
        <v>0</v>
      </c>
      <c r="BF122" s="146">
        <f t="shared" si="15"/>
        <v>0</v>
      </c>
      <c r="BG122" s="146">
        <f t="shared" si="16"/>
        <v>0</v>
      </c>
      <c r="BH122" s="146">
        <f t="shared" si="17"/>
        <v>0</v>
      </c>
      <c r="BI122" s="146">
        <f t="shared" si="18"/>
        <v>0</v>
      </c>
      <c r="BJ122" s="19" t="s">
        <v>83</v>
      </c>
      <c r="BK122" s="146">
        <f t="shared" si="19"/>
        <v>0</v>
      </c>
      <c r="BL122" s="19" t="s">
        <v>177</v>
      </c>
      <c r="BM122" s="145" t="s">
        <v>4276</v>
      </c>
    </row>
    <row r="123" spans="2:65" s="1" customFormat="1" ht="24.25" customHeight="1">
      <c r="B123" s="35"/>
      <c r="C123" s="134" t="s">
        <v>279</v>
      </c>
      <c r="D123" s="134" t="s">
        <v>172</v>
      </c>
      <c r="E123" s="135" t="s">
        <v>4277</v>
      </c>
      <c r="F123" s="136" t="s">
        <v>4649</v>
      </c>
      <c r="G123" s="137" t="s">
        <v>34</v>
      </c>
      <c r="H123" s="138">
        <v>2</v>
      </c>
      <c r="I123" s="139"/>
      <c r="J123" s="140">
        <f t="shared" si="10"/>
        <v>0</v>
      </c>
      <c r="K123" s="136" t="s">
        <v>34</v>
      </c>
      <c r="L123" s="35"/>
      <c r="M123" s="141" t="s">
        <v>34</v>
      </c>
      <c r="N123" s="142" t="s">
        <v>49</v>
      </c>
      <c r="P123" s="143">
        <f t="shared" si="11"/>
        <v>0</v>
      </c>
      <c r="Q123" s="143">
        <v>0</v>
      </c>
      <c r="R123" s="143">
        <f t="shared" si="12"/>
        <v>0</v>
      </c>
      <c r="S123" s="143">
        <v>0</v>
      </c>
      <c r="T123" s="144">
        <f t="shared" si="13"/>
        <v>0</v>
      </c>
      <c r="AR123" s="145" t="s">
        <v>177</v>
      </c>
      <c r="AT123" s="145" t="s">
        <v>172</v>
      </c>
      <c r="AU123" s="145" t="s">
        <v>89</v>
      </c>
      <c r="AY123" s="19" t="s">
        <v>169</v>
      </c>
      <c r="BE123" s="146">
        <f t="shared" si="14"/>
        <v>0</v>
      </c>
      <c r="BF123" s="146">
        <f t="shared" si="15"/>
        <v>0</v>
      </c>
      <c r="BG123" s="146">
        <f t="shared" si="16"/>
        <v>0</v>
      </c>
      <c r="BH123" s="146">
        <f t="shared" si="17"/>
        <v>0</v>
      </c>
      <c r="BI123" s="146">
        <f t="shared" si="18"/>
        <v>0</v>
      </c>
      <c r="BJ123" s="19" t="s">
        <v>83</v>
      </c>
      <c r="BK123" s="146">
        <f t="shared" si="19"/>
        <v>0</v>
      </c>
      <c r="BL123" s="19" t="s">
        <v>177</v>
      </c>
      <c r="BM123" s="145" t="s">
        <v>4278</v>
      </c>
    </row>
    <row r="124" spans="2:65" s="1" customFormat="1" ht="21.75" customHeight="1">
      <c r="B124" s="35"/>
      <c r="C124" s="134" t="s">
        <v>287</v>
      </c>
      <c r="D124" s="134" t="s">
        <v>172</v>
      </c>
      <c r="E124" s="135" t="s">
        <v>4279</v>
      </c>
      <c r="F124" s="136" t="s">
        <v>4280</v>
      </c>
      <c r="G124" s="137" t="s">
        <v>34</v>
      </c>
      <c r="H124" s="138">
        <v>1</v>
      </c>
      <c r="I124" s="139"/>
      <c r="J124" s="140">
        <f t="shared" si="10"/>
        <v>0</v>
      </c>
      <c r="K124" s="136" t="s">
        <v>34</v>
      </c>
      <c r="L124" s="35"/>
      <c r="M124" s="141" t="s">
        <v>34</v>
      </c>
      <c r="N124" s="142" t="s">
        <v>49</v>
      </c>
      <c r="P124" s="143">
        <f t="shared" si="11"/>
        <v>0</v>
      </c>
      <c r="Q124" s="143">
        <v>0</v>
      </c>
      <c r="R124" s="143">
        <f t="shared" si="12"/>
        <v>0</v>
      </c>
      <c r="S124" s="143">
        <v>0</v>
      </c>
      <c r="T124" s="144">
        <f t="shared" si="13"/>
        <v>0</v>
      </c>
      <c r="AR124" s="145" t="s">
        <v>177</v>
      </c>
      <c r="AT124" s="145" t="s">
        <v>172</v>
      </c>
      <c r="AU124" s="145" t="s">
        <v>89</v>
      </c>
      <c r="AY124" s="19" t="s">
        <v>169</v>
      </c>
      <c r="BE124" s="146">
        <f t="shared" si="14"/>
        <v>0</v>
      </c>
      <c r="BF124" s="146">
        <f t="shared" si="15"/>
        <v>0</v>
      </c>
      <c r="BG124" s="146">
        <f t="shared" si="16"/>
        <v>0</v>
      </c>
      <c r="BH124" s="146">
        <f t="shared" si="17"/>
        <v>0</v>
      </c>
      <c r="BI124" s="146">
        <f t="shared" si="18"/>
        <v>0</v>
      </c>
      <c r="BJ124" s="19" t="s">
        <v>83</v>
      </c>
      <c r="BK124" s="146">
        <f t="shared" si="19"/>
        <v>0</v>
      </c>
      <c r="BL124" s="19" t="s">
        <v>177</v>
      </c>
      <c r="BM124" s="145" t="s">
        <v>4281</v>
      </c>
    </row>
    <row r="125" spans="2:65" s="1" customFormat="1" ht="16.5" customHeight="1">
      <c r="B125" s="35"/>
      <c r="C125" s="134" t="s">
        <v>295</v>
      </c>
      <c r="D125" s="134" t="s">
        <v>172</v>
      </c>
      <c r="E125" s="135" t="s">
        <v>4282</v>
      </c>
      <c r="F125" s="136" t="s">
        <v>4650</v>
      </c>
      <c r="G125" s="137" t="s">
        <v>34</v>
      </c>
      <c r="H125" s="138">
        <v>1</v>
      </c>
      <c r="I125" s="139"/>
      <c r="J125" s="140">
        <f t="shared" si="10"/>
        <v>0</v>
      </c>
      <c r="K125" s="136" t="s">
        <v>34</v>
      </c>
      <c r="L125" s="35"/>
      <c r="M125" s="141" t="s">
        <v>34</v>
      </c>
      <c r="N125" s="142" t="s">
        <v>49</v>
      </c>
      <c r="P125" s="143">
        <f t="shared" si="11"/>
        <v>0</v>
      </c>
      <c r="Q125" s="143">
        <v>0</v>
      </c>
      <c r="R125" s="143">
        <f t="shared" si="12"/>
        <v>0</v>
      </c>
      <c r="S125" s="143">
        <v>0</v>
      </c>
      <c r="T125" s="144">
        <f t="shared" si="13"/>
        <v>0</v>
      </c>
      <c r="AR125" s="145" t="s">
        <v>177</v>
      </c>
      <c r="AT125" s="145" t="s">
        <v>172</v>
      </c>
      <c r="AU125" s="145" t="s">
        <v>89</v>
      </c>
      <c r="AY125" s="19" t="s">
        <v>169</v>
      </c>
      <c r="BE125" s="146">
        <f t="shared" si="14"/>
        <v>0</v>
      </c>
      <c r="BF125" s="146">
        <f t="shared" si="15"/>
        <v>0</v>
      </c>
      <c r="BG125" s="146">
        <f t="shared" si="16"/>
        <v>0</v>
      </c>
      <c r="BH125" s="146">
        <f t="shared" si="17"/>
        <v>0</v>
      </c>
      <c r="BI125" s="146">
        <f t="shared" si="18"/>
        <v>0</v>
      </c>
      <c r="BJ125" s="19" t="s">
        <v>83</v>
      </c>
      <c r="BK125" s="146">
        <f t="shared" si="19"/>
        <v>0</v>
      </c>
      <c r="BL125" s="19" t="s">
        <v>177</v>
      </c>
      <c r="BM125" s="145" t="s">
        <v>4283</v>
      </c>
    </row>
    <row r="126" spans="2:65" s="1" customFormat="1" ht="16.5" customHeight="1">
      <c r="B126" s="35"/>
      <c r="C126" s="134" t="s">
        <v>302</v>
      </c>
      <c r="D126" s="134" t="s">
        <v>172</v>
      </c>
      <c r="E126" s="135" t="s">
        <v>4284</v>
      </c>
      <c r="F126" s="136" t="s">
        <v>4651</v>
      </c>
      <c r="G126" s="137" t="s">
        <v>34</v>
      </c>
      <c r="H126" s="138">
        <v>1</v>
      </c>
      <c r="I126" s="139"/>
      <c r="J126" s="140">
        <f t="shared" si="10"/>
        <v>0</v>
      </c>
      <c r="K126" s="136" t="s">
        <v>34</v>
      </c>
      <c r="L126" s="35"/>
      <c r="M126" s="141" t="s">
        <v>34</v>
      </c>
      <c r="N126" s="142" t="s">
        <v>49</v>
      </c>
      <c r="P126" s="143">
        <f t="shared" si="11"/>
        <v>0</v>
      </c>
      <c r="Q126" s="143">
        <v>0</v>
      </c>
      <c r="R126" s="143">
        <f t="shared" si="12"/>
        <v>0</v>
      </c>
      <c r="S126" s="143">
        <v>0</v>
      </c>
      <c r="T126" s="144">
        <f t="shared" si="13"/>
        <v>0</v>
      </c>
      <c r="AR126" s="145" t="s">
        <v>177</v>
      </c>
      <c r="AT126" s="145" t="s">
        <v>172</v>
      </c>
      <c r="AU126" s="145" t="s">
        <v>89</v>
      </c>
      <c r="AY126" s="19" t="s">
        <v>169</v>
      </c>
      <c r="BE126" s="146">
        <f t="shared" si="14"/>
        <v>0</v>
      </c>
      <c r="BF126" s="146">
        <f t="shared" si="15"/>
        <v>0</v>
      </c>
      <c r="BG126" s="146">
        <f t="shared" si="16"/>
        <v>0</v>
      </c>
      <c r="BH126" s="146">
        <f t="shared" si="17"/>
        <v>0</v>
      </c>
      <c r="BI126" s="146">
        <f t="shared" si="18"/>
        <v>0</v>
      </c>
      <c r="BJ126" s="19" t="s">
        <v>83</v>
      </c>
      <c r="BK126" s="146">
        <f t="shared" si="19"/>
        <v>0</v>
      </c>
      <c r="BL126" s="19" t="s">
        <v>177</v>
      </c>
      <c r="BM126" s="145" t="s">
        <v>4285</v>
      </c>
    </row>
    <row r="127" spans="2:65" s="1" customFormat="1" ht="24.25" customHeight="1">
      <c r="B127" s="35"/>
      <c r="C127" s="134" t="s">
        <v>7</v>
      </c>
      <c r="D127" s="134" t="s">
        <v>172</v>
      </c>
      <c r="E127" s="135" t="s">
        <v>4286</v>
      </c>
      <c r="F127" s="136" t="s">
        <v>4652</v>
      </c>
      <c r="G127" s="137" t="s">
        <v>34</v>
      </c>
      <c r="H127" s="138">
        <v>6</v>
      </c>
      <c r="I127" s="139"/>
      <c r="J127" s="140">
        <f t="shared" si="10"/>
        <v>0</v>
      </c>
      <c r="K127" s="136" t="s">
        <v>34</v>
      </c>
      <c r="L127" s="35"/>
      <c r="M127" s="141" t="s">
        <v>34</v>
      </c>
      <c r="N127" s="142" t="s">
        <v>49</v>
      </c>
      <c r="P127" s="143">
        <f t="shared" si="11"/>
        <v>0</v>
      </c>
      <c r="Q127" s="143">
        <v>0</v>
      </c>
      <c r="R127" s="143">
        <f t="shared" si="12"/>
        <v>0</v>
      </c>
      <c r="S127" s="143">
        <v>0</v>
      </c>
      <c r="T127" s="144">
        <f t="shared" si="13"/>
        <v>0</v>
      </c>
      <c r="AR127" s="145" t="s">
        <v>177</v>
      </c>
      <c r="AT127" s="145" t="s">
        <v>172</v>
      </c>
      <c r="AU127" s="145" t="s">
        <v>89</v>
      </c>
      <c r="AY127" s="19" t="s">
        <v>169</v>
      </c>
      <c r="BE127" s="146">
        <f t="shared" si="14"/>
        <v>0</v>
      </c>
      <c r="BF127" s="146">
        <f t="shared" si="15"/>
        <v>0</v>
      </c>
      <c r="BG127" s="146">
        <f t="shared" si="16"/>
        <v>0</v>
      </c>
      <c r="BH127" s="146">
        <f t="shared" si="17"/>
        <v>0</v>
      </c>
      <c r="BI127" s="146">
        <f t="shared" si="18"/>
        <v>0</v>
      </c>
      <c r="BJ127" s="19" t="s">
        <v>83</v>
      </c>
      <c r="BK127" s="146">
        <f t="shared" si="19"/>
        <v>0</v>
      </c>
      <c r="BL127" s="19" t="s">
        <v>177</v>
      </c>
      <c r="BM127" s="145" t="s">
        <v>4287</v>
      </c>
    </row>
    <row r="128" spans="2:65" s="1" customFormat="1" ht="16.5" customHeight="1">
      <c r="B128" s="35"/>
      <c r="C128" s="134" t="s">
        <v>319</v>
      </c>
      <c r="D128" s="134" t="s">
        <v>172</v>
      </c>
      <c r="E128" s="135" t="s">
        <v>4288</v>
      </c>
      <c r="F128" s="136" t="s">
        <v>4247</v>
      </c>
      <c r="G128" s="137" t="s">
        <v>34</v>
      </c>
      <c r="H128" s="138">
        <v>0.2</v>
      </c>
      <c r="I128" s="139"/>
      <c r="J128" s="140">
        <f t="shared" si="10"/>
        <v>0</v>
      </c>
      <c r="K128" s="136" t="s">
        <v>34</v>
      </c>
      <c r="L128" s="35"/>
      <c r="M128" s="141" t="s">
        <v>34</v>
      </c>
      <c r="N128" s="142" t="s">
        <v>49</v>
      </c>
      <c r="P128" s="143">
        <f t="shared" si="11"/>
        <v>0</v>
      </c>
      <c r="Q128" s="143">
        <v>0</v>
      </c>
      <c r="R128" s="143">
        <f t="shared" si="12"/>
        <v>0</v>
      </c>
      <c r="S128" s="143">
        <v>0</v>
      </c>
      <c r="T128" s="144">
        <f t="shared" si="13"/>
        <v>0</v>
      </c>
      <c r="AR128" s="145" t="s">
        <v>177</v>
      </c>
      <c r="AT128" s="145" t="s">
        <v>172</v>
      </c>
      <c r="AU128" s="145" t="s">
        <v>89</v>
      </c>
      <c r="AY128" s="19" t="s">
        <v>169</v>
      </c>
      <c r="BE128" s="146">
        <f t="shared" si="14"/>
        <v>0</v>
      </c>
      <c r="BF128" s="146">
        <f t="shared" si="15"/>
        <v>0</v>
      </c>
      <c r="BG128" s="146">
        <f t="shared" si="16"/>
        <v>0</v>
      </c>
      <c r="BH128" s="146">
        <f t="shared" si="17"/>
        <v>0</v>
      </c>
      <c r="BI128" s="146">
        <f t="shared" si="18"/>
        <v>0</v>
      </c>
      <c r="BJ128" s="19" t="s">
        <v>83</v>
      </c>
      <c r="BK128" s="146">
        <f t="shared" si="19"/>
        <v>0</v>
      </c>
      <c r="BL128" s="19" t="s">
        <v>177</v>
      </c>
      <c r="BM128" s="145" t="s">
        <v>4289</v>
      </c>
    </row>
    <row r="129" spans="2:65" s="11" customFormat="1" ht="22.75" customHeight="1">
      <c r="B129" s="122"/>
      <c r="D129" s="123" t="s">
        <v>77</v>
      </c>
      <c r="E129" s="132" t="s">
        <v>4290</v>
      </c>
      <c r="F129" s="132" t="s">
        <v>4291</v>
      </c>
      <c r="I129" s="125"/>
      <c r="J129" s="133">
        <f>BK129</f>
        <v>0</v>
      </c>
      <c r="L129" s="122"/>
      <c r="M129" s="127"/>
      <c r="P129" s="128">
        <f>SUM(P130:P134)</f>
        <v>0</v>
      </c>
      <c r="R129" s="128">
        <f>SUM(R130:R134)</f>
        <v>0</v>
      </c>
      <c r="T129" s="129">
        <f>SUM(T130:T134)</f>
        <v>0</v>
      </c>
      <c r="AR129" s="123" t="s">
        <v>83</v>
      </c>
      <c r="AT129" s="130" t="s">
        <v>77</v>
      </c>
      <c r="AU129" s="130" t="s">
        <v>83</v>
      </c>
      <c r="AY129" s="123" t="s">
        <v>169</v>
      </c>
      <c r="BK129" s="131">
        <f>SUM(BK130:BK134)</f>
        <v>0</v>
      </c>
    </row>
    <row r="130" spans="2:65" s="1" customFormat="1" ht="24.25" customHeight="1">
      <c r="B130" s="35"/>
      <c r="C130" s="134" t="s">
        <v>324</v>
      </c>
      <c r="D130" s="134" t="s">
        <v>172</v>
      </c>
      <c r="E130" s="135" t="s">
        <v>4292</v>
      </c>
      <c r="F130" s="136" t="s">
        <v>4293</v>
      </c>
      <c r="G130" s="137" t="s">
        <v>34</v>
      </c>
      <c r="H130" s="138">
        <v>0.5</v>
      </c>
      <c r="I130" s="139"/>
      <c r="J130" s="140">
        <f>ROUND(I130*H130,2)</f>
        <v>0</v>
      </c>
      <c r="K130" s="136" t="s">
        <v>34</v>
      </c>
      <c r="L130" s="35"/>
      <c r="M130" s="141" t="s">
        <v>34</v>
      </c>
      <c r="N130" s="142" t="s">
        <v>49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177</v>
      </c>
      <c r="AT130" s="145" t="s">
        <v>172</v>
      </c>
      <c r="AU130" s="145" t="s">
        <v>89</v>
      </c>
      <c r="AY130" s="19" t="s">
        <v>169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9" t="s">
        <v>83</v>
      </c>
      <c r="BK130" s="146">
        <f>ROUND(I130*H130,2)</f>
        <v>0</v>
      </c>
      <c r="BL130" s="19" t="s">
        <v>177</v>
      </c>
      <c r="BM130" s="145" t="s">
        <v>4294</v>
      </c>
    </row>
    <row r="131" spans="2:65" s="1" customFormat="1" ht="16.5" customHeight="1">
      <c r="B131" s="35"/>
      <c r="C131" s="134" t="s">
        <v>330</v>
      </c>
      <c r="D131" s="134" t="s">
        <v>172</v>
      </c>
      <c r="E131" s="135" t="s">
        <v>4295</v>
      </c>
      <c r="F131" s="136" t="s">
        <v>4296</v>
      </c>
      <c r="G131" s="137" t="s">
        <v>34</v>
      </c>
      <c r="H131" s="138">
        <v>8.5</v>
      </c>
      <c r="I131" s="139"/>
      <c r="J131" s="140">
        <f>ROUND(I131*H131,2)</f>
        <v>0</v>
      </c>
      <c r="K131" s="136" t="s">
        <v>34</v>
      </c>
      <c r="L131" s="35"/>
      <c r="M131" s="141" t="s">
        <v>34</v>
      </c>
      <c r="N131" s="142" t="s">
        <v>49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177</v>
      </c>
      <c r="AT131" s="145" t="s">
        <v>172</v>
      </c>
      <c r="AU131" s="145" t="s">
        <v>89</v>
      </c>
      <c r="AY131" s="19" t="s">
        <v>169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9" t="s">
        <v>83</v>
      </c>
      <c r="BK131" s="146">
        <f>ROUND(I131*H131,2)</f>
        <v>0</v>
      </c>
      <c r="BL131" s="19" t="s">
        <v>177</v>
      </c>
      <c r="BM131" s="145" t="s">
        <v>4297</v>
      </c>
    </row>
    <row r="132" spans="2:65" s="1" customFormat="1" ht="16.5" customHeight="1">
      <c r="B132" s="35"/>
      <c r="C132" s="134" t="s">
        <v>230</v>
      </c>
      <c r="D132" s="134" t="s">
        <v>172</v>
      </c>
      <c r="E132" s="135" t="s">
        <v>4298</v>
      </c>
      <c r="F132" s="136" t="s">
        <v>4299</v>
      </c>
      <c r="G132" s="137" t="s">
        <v>34</v>
      </c>
      <c r="H132" s="138">
        <v>3</v>
      </c>
      <c r="I132" s="139"/>
      <c r="J132" s="140">
        <f>ROUND(I132*H132,2)</f>
        <v>0</v>
      </c>
      <c r="K132" s="136" t="s">
        <v>34</v>
      </c>
      <c r="L132" s="35"/>
      <c r="M132" s="141" t="s">
        <v>34</v>
      </c>
      <c r="N132" s="142" t="s">
        <v>49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177</v>
      </c>
      <c r="AT132" s="145" t="s">
        <v>172</v>
      </c>
      <c r="AU132" s="145" t="s">
        <v>89</v>
      </c>
      <c r="AY132" s="19" t="s">
        <v>169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9" t="s">
        <v>83</v>
      </c>
      <c r="BK132" s="146">
        <f>ROUND(I132*H132,2)</f>
        <v>0</v>
      </c>
      <c r="BL132" s="19" t="s">
        <v>177</v>
      </c>
      <c r="BM132" s="145" t="s">
        <v>4300</v>
      </c>
    </row>
    <row r="133" spans="2:65" s="1" customFormat="1" ht="16.5" customHeight="1">
      <c r="B133" s="35"/>
      <c r="C133" s="134" t="s">
        <v>344</v>
      </c>
      <c r="D133" s="134" t="s">
        <v>172</v>
      </c>
      <c r="E133" s="135" t="s">
        <v>4301</v>
      </c>
      <c r="F133" s="136" t="s">
        <v>4302</v>
      </c>
      <c r="G133" s="137" t="s">
        <v>34</v>
      </c>
      <c r="H133" s="138">
        <v>31</v>
      </c>
      <c r="I133" s="139"/>
      <c r="J133" s="140">
        <f>ROUND(I133*H133,2)</f>
        <v>0</v>
      </c>
      <c r="K133" s="136" t="s">
        <v>34</v>
      </c>
      <c r="L133" s="35"/>
      <c r="M133" s="141" t="s">
        <v>34</v>
      </c>
      <c r="N133" s="142" t="s">
        <v>49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177</v>
      </c>
      <c r="AT133" s="145" t="s">
        <v>172</v>
      </c>
      <c r="AU133" s="145" t="s">
        <v>89</v>
      </c>
      <c r="AY133" s="19" t="s">
        <v>169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9" t="s">
        <v>83</v>
      </c>
      <c r="BK133" s="146">
        <f>ROUND(I133*H133,2)</f>
        <v>0</v>
      </c>
      <c r="BL133" s="19" t="s">
        <v>177</v>
      </c>
      <c r="BM133" s="145" t="s">
        <v>4303</v>
      </c>
    </row>
    <row r="134" spans="2:65" s="1" customFormat="1" ht="16.5" customHeight="1">
      <c r="B134" s="35"/>
      <c r="C134" s="134" t="s">
        <v>293</v>
      </c>
      <c r="D134" s="134" t="s">
        <v>172</v>
      </c>
      <c r="E134" s="135" t="s">
        <v>4304</v>
      </c>
      <c r="F134" s="136" t="s">
        <v>4247</v>
      </c>
      <c r="G134" s="137" t="s">
        <v>34</v>
      </c>
      <c r="H134" s="138">
        <v>0.25</v>
      </c>
      <c r="I134" s="139"/>
      <c r="J134" s="140">
        <f>ROUND(I134*H134,2)</f>
        <v>0</v>
      </c>
      <c r="K134" s="136" t="s">
        <v>34</v>
      </c>
      <c r="L134" s="35"/>
      <c r="M134" s="141" t="s">
        <v>34</v>
      </c>
      <c r="N134" s="142" t="s">
        <v>49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177</v>
      </c>
      <c r="AT134" s="145" t="s">
        <v>172</v>
      </c>
      <c r="AU134" s="145" t="s">
        <v>89</v>
      </c>
      <c r="AY134" s="19" t="s">
        <v>169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9" t="s">
        <v>83</v>
      </c>
      <c r="BK134" s="146">
        <f>ROUND(I134*H134,2)</f>
        <v>0</v>
      </c>
      <c r="BL134" s="19" t="s">
        <v>177</v>
      </c>
      <c r="BM134" s="145" t="s">
        <v>4305</v>
      </c>
    </row>
    <row r="135" spans="2:65" s="11" customFormat="1" ht="22.75" customHeight="1">
      <c r="B135" s="122"/>
      <c r="D135" s="123" t="s">
        <v>77</v>
      </c>
      <c r="E135" s="132" t="s">
        <v>4306</v>
      </c>
      <c r="F135" s="132" t="s">
        <v>4307</v>
      </c>
      <c r="I135" s="125"/>
      <c r="J135" s="133">
        <f>BK135</f>
        <v>0</v>
      </c>
      <c r="L135" s="122"/>
      <c r="M135" s="127"/>
      <c r="P135" s="128">
        <f>SUM(P136:P149)</f>
        <v>0</v>
      </c>
      <c r="R135" s="128">
        <f>SUM(R136:R149)</f>
        <v>0</v>
      </c>
      <c r="T135" s="129">
        <f>SUM(T136:T149)</f>
        <v>0</v>
      </c>
      <c r="AR135" s="123" t="s">
        <v>83</v>
      </c>
      <c r="AT135" s="130" t="s">
        <v>77</v>
      </c>
      <c r="AU135" s="130" t="s">
        <v>83</v>
      </c>
      <c r="AY135" s="123" t="s">
        <v>169</v>
      </c>
      <c r="BK135" s="131">
        <f>SUM(BK136:BK149)</f>
        <v>0</v>
      </c>
    </row>
    <row r="136" spans="2:65" s="1" customFormat="1" ht="24.25" customHeight="1">
      <c r="B136" s="35"/>
      <c r="C136" s="134" t="s">
        <v>356</v>
      </c>
      <c r="D136" s="134" t="s">
        <v>172</v>
      </c>
      <c r="E136" s="135" t="s">
        <v>4308</v>
      </c>
      <c r="F136" s="136" t="s">
        <v>4653</v>
      </c>
      <c r="G136" s="137" t="s">
        <v>34</v>
      </c>
      <c r="H136" s="138">
        <v>2</v>
      </c>
      <c r="I136" s="139"/>
      <c r="J136" s="140">
        <f t="shared" ref="J136:J149" si="20">ROUND(I136*H136,2)</f>
        <v>0</v>
      </c>
      <c r="K136" s="136" t="s">
        <v>34</v>
      </c>
      <c r="L136" s="35"/>
      <c r="M136" s="141" t="s">
        <v>34</v>
      </c>
      <c r="N136" s="142" t="s">
        <v>49</v>
      </c>
      <c r="P136" s="143">
        <f t="shared" ref="P136:P149" si="21">O136*H136</f>
        <v>0</v>
      </c>
      <c r="Q136" s="143">
        <v>0</v>
      </c>
      <c r="R136" s="143">
        <f t="shared" ref="R136:R149" si="22">Q136*H136</f>
        <v>0</v>
      </c>
      <c r="S136" s="143">
        <v>0</v>
      </c>
      <c r="T136" s="144">
        <f t="shared" ref="T136:T149" si="23">S136*H136</f>
        <v>0</v>
      </c>
      <c r="AR136" s="145" t="s">
        <v>177</v>
      </c>
      <c r="AT136" s="145" t="s">
        <v>172</v>
      </c>
      <c r="AU136" s="145" t="s">
        <v>89</v>
      </c>
      <c r="AY136" s="19" t="s">
        <v>169</v>
      </c>
      <c r="BE136" s="146">
        <f t="shared" ref="BE136:BE149" si="24">IF(N136="základní",J136,0)</f>
        <v>0</v>
      </c>
      <c r="BF136" s="146">
        <f t="shared" ref="BF136:BF149" si="25">IF(N136="snížená",J136,0)</f>
        <v>0</v>
      </c>
      <c r="BG136" s="146">
        <f t="shared" ref="BG136:BG149" si="26">IF(N136="zákl. přenesená",J136,0)</f>
        <v>0</v>
      </c>
      <c r="BH136" s="146">
        <f t="shared" ref="BH136:BH149" si="27">IF(N136="sníž. přenesená",J136,0)</f>
        <v>0</v>
      </c>
      <c r="BI136" s="146">
        <f t="shared" ref="BI136:BI149" si="28">IF(N136="nulová",J136,0)</f>
        <v>0</v>
      </c>
      <c r="BJ136" s="19" t="s">
        <v>83</v>
      </c>
      <c r="BK136" s="146">
        <f t="shared" ref="BK136:BK149" si="29">ROUND(I136*H136,2)</f>
        <v>0</v>
      </c>
      <c r="BL136" s="19" t="s">
        <v>177</v>
      </c>
      <c r="BM136" s="145" t="s">
        <v>4309</v>
      </c>
    </row>
    <row r="137" spans="2:65" s="1" customFormat="1" ht="21.75" customHeight="1">
      <c r="B137" s="35"/>
      <c r="C137" s="134" t="s">
        <v>360</v>
      </c>
      <c r="D137" s="134" t="s">
        <v>172</v>
      </c>
      <c r="E137" s="135" t="s">
        <v>4310</v>
      </c>
      <c r="F137" s="136" t="s">
        <v>4654</v>
      </c>
      <c r="G137" s="137" t="s">
        <v>34</v>
      </c>
      <c r="H137" s="138">
        <v>2</v>
      </c>
      <c r="I137" s="139"/>
      <c r="J137" s="140">
        <f t="shared" si="20"/>
        <v>0</v>
      </c>
      <c r="K137" s="136" t="s">
        <v>34</v>
      </c>
      <c r="L137" s="35"/>
      <c r="M137" s="141" t="s">
        <v>34</v>
      </c>
      <c r="N137" s="142" t="s">
        <v>49</v>
      </c>
      <c r="P137" s="143">
        <f t="shared" si="21"/>
        <v>0</v>
      </c>
      <c r="Q137" s="143">
        <v>0</v>
      </c>
      <c r="R137" s="143">
        <f t="shared" si="22"/>
        <v>0</v>
      </c>
      <c r="S137" s="143">
        <v>0</v>
      </c>
      <c r="T137" s="144">
        <f t="shared" si="23"/>
        <v>0</v>
      </c>
      <c r="AR137" s="145" t="s">
        <v>177</v>
      </c>
      <c r="AT137" s="145" t="s">
        <v>172</v>
      </c>
      <c r="AU137" s="145" t="s">
        <v>89</v>
      </c>
      <c r="AY137" s="19" t="s">
        <v>169</v>
      </c>
      <c r="BE137" s="146">
        <f t="shared" si="24"/>
        <v>0</v>
      </c>
      <c r="BF137" s="146">
        <f t="shared" si="25"/>
        <v>0</v>
      </c>
      <c r="BG137" s="146">
        <f t="shared" si="26"/>
        <v>0</v>
      </c>
      <c r="BH137" s="146">
        <f t="shared" si="27"/>
        <v>0</v>
      </c>
      <c r="BI137" s="146">
        <f t="shared" si="28"/>
        <v>0</v>
      </c>
      <c r="BJ137" s="19" t="s">
        <v>83</v>
      </c>
      <c r="BK137" s="146">
        <f t="shared" si="29"/>
        <v>0</v>
      </c>
      <c r="BL137" s="19" t="s">
        <v>177</v>
      </c>
      <c r="BM137" s="145" t="s">
        <v>4311</v>
      </c>
    </row>
    <row r="138" spans="2:65" s="1" customFormat="1" ht="24.25" customHeight="1">
      <c r="B138" s="35"/>
      <c r="C138" s="134" t="s">
        <v>367</v>
      </c>
      <c r="D138" s="134" t="s">
        <v>172</v>
      </c>
      <c r="E138" s="135" t="s">
        <v>4312</v>
      </c>
      <c r="F138" s="136" t="s">
        <v>4655</v>
      </c>
      <c r="G138" s="137" t="s">
        <v>34</v>
      </c>
      <c r="H138" s="138">
        <v>1</v>
      </c>
      <c r="I138" s="139"/>
      <c r="J138" s="140">
        <f t="shared" si="20"/>
        <v>0</v>
      </c>
      <c r="K138" s="136" t="s">
        <v>34</v>
      </c>
      <c r="L138" s="35"/>
      <c r="M138" s="141" t="s">
        <v>34</v>
      </c>
      <c r="N138" s="142" t="s">
        <v>49</v>
      </c>
      <c r="P138" s="143">
        <f t="shared" si="21"/>
        <v>0</v>
      </c>
      <c r="Q138" s="143">
        <v>0</v>
      </c>
      <c r="R138" s="143">
        <f t="shared" si="22"/>
        <v>0</v>
      </c>
      <c r="S138" s="143">
        <v>0</v>
      </c>
      <c r="T138" s="144">
        <f t="shared" si="23"/>
        <v>0</v>
      </c>
      <c r="AR138" s="145" t="s">
        <v>177</v>
      </c>
      <c r="AT138" s="145" t="s">
        <v>172</v>
      </c>
      <c r="AU138" s="145" t="s">
        <v>89</v>
      </c>
      <c r="AY138" s="19" t="s">
        <v>169</v>
      </c>
      <c r="BE138" s="146">
        <f t="shared" si="24"/>
        <v>0</v>
      </c>
      <c r="BF138" s="146">
        <f t="shared" si="25"/>
        <v>0</v>
      </c>
      <c r="BG138" s="146">
        <f t="shared" si="26"/>
        <v>0</v>
      </c>
      <c r="BH138" s="146">
        <f t="shared" si="27"/>
        <v>0</v>
      </c>
      <c r="BI138" s="146">
        <f t="shared" si="28"/>
        <v>0</v>
      </c>
      <c r="BJ138" s="19" t="s">
        <v>83</v>
      </c>
      <c r="BK138" s="146">
        <f t="shared" si="29"/>
        <v>0</v>
      </c>
      <c r="BL138" s="19" t="s">
        <v>177</v>
      </c>
      <c r="BM138" s="145" t="s">
        <v>4313</v>
      </c>
    </row>
    <row r="139" spans="2:65" s="1" customFormat="1" ht="16.5" customHeight="1">
      <c r="B139" s="35"/>
      <c r="C139" s="134" t="s">
        <v>374</v>
      </c>
      <c r="D139" s="134" t="s">
        <v>172</v>
      </c>
      <c r="E139" s="135" t="s">
        <v>4314</v>
      </c>
      <c r="F139" s="136" t="s">
        <v>4315</v>
      </c>
      <c r="G139" s="137" t="s">
        <v>34</v>
      </c>
      <c r="H139" s="138">
        <v>1</v>
      </c>
      <c r="I139" s="139"/>
      <c r="J139" s="140">
        <f t="shared" si="20"/>
        <v>0</v>
      </c>
      <c r="K139" s="136" t="s">
        <v>34</v>
      </c>
      <c r="L139" s="35"/>
      <c r="M139" s="141" t="s">
        <v>34</v>
      </c>
      <c r="N139" s="142" t="s">
        <v>49</v>
      </c>
      <c r="P139" s="143">
        <f t="shared" si="21"/>
        <v>0</v>
      </c>
      <c r="Q139" s="143">
        <v>0</v>
      </c>
      <c r="R139" s="143">
        <f t="shared" si="22"/>
        <v>0</v>
      </c>
      <c r="S139" s="143">
        <v>0</v>
      </c>
      <c r="T139" s="144">
        <f t="shared" si="23"/>
        <v>0</v>
      </c>
      <c r="AR139" s="145" t="s">
        <v>177</v>
      </c>
      <c r="AT139" s="145" t="s">
        <v>172</v>
      </c>
      <c r="AU139" s="145" t="s">
        <v>89</v>
      </c>
      <c r="AY139" s="19" t="s">
        <v>169</v>
      </c>
      <c r="BE139" s="146">
        <f t="shared" si="24"/>
        <v>0</v>
      </c>
      <c r="BF139" s="146">
        <f t="shared" si="25"/>
        <v>0</v>
      </c>
      <c r="BG139" s="146">
        <f t="shared" si="26"/>
        <v>0</v>
      </c>
      <c r="BH139" s="146">
        <f t="shared" si="27"/>
        <v>0</v>
      </c>
      <c r="BI139" s="146">
        <f t="shared" si="28"/>
        <v>0</v>
      </c>
      <c r="BJ139" s="19" t="s">
        <v>83</v>
      </c>
      <c r="BK139" s="146">
        <f t="shared" si="29"/>
        <v>0</v>
      </c>
      <c r="BL139" s="19" t="s">
        <v>177</v>
      </c>
      <c r="BM139" s="145" t="s">
        <v>4316</v>
      </c>
    </row>
    <row r="140" spans="2:65" s="1" customFormat="1" ht="16.5" customHeight="1">
      <c r="B140" s="35"/>
      <c r="C140" s="134" t="s">
        <v>381</v>
      </c>
      <c r="D140" s="134" t="s">
        <v>172</v>
      </c>
      <c r="E140" s="135" t="s">
        <v>4317</v>
      </c>
      <c r="F140" s="136" t="s">
        <v>4656</v>
      </c>
      <c r="G140" s="137" t="s">
        <v>34</v>
      </c>
      <c r="H140" s="138">
        <v>2</v>
      </c>
      <c r="I140" s="139"/>
      <c r="J140" s="140">
        <f t="shared" si="20"/>
        <v>0</v>
      </c>
      <c r="K140" s="136" t="s">
        <v>34</v>
      </c>
      <c r="L140" s="35"/>
      <c r="M140" s="141" t="s">
        <v>34</v>
      </c>
      <c r="N140" s="142" t="s">
        <v>49</v>
      </c>
      <c r="P140" s="143">
        <f t="shared" si="21"/>
        <v>0</v>
      </c>
      <c r="Q140" s="143">
        <v>0</v>
      </c>
      <c r="R140" s="143">
        <f t="shared" si="22"/>
        <v>0</v>
      </c>
      <c r="S140" s="143">
        <v>0</v>
      </c>
      <c r="T140" s="144">
        <f t="shared" si="23"/>
        <v>0</v>
      </c>
      <c r="AR140" s="145" t="s">
        <v>177</v>
      </c>
      <c r="AT140" s="145" t="s">
        <v>172</v>
      </c>
      <c r="AU140" s="145" t="s">
        <v>89</v>
      </c>
      <c r="AY140" s="19" t="s">
        <v>169</v>
      </c>
      <c r="BE140" s="146">
        <f t="shared" si="24"/>
        <v>0</v>
      </c>
      <c r="BF140" s="146">
        <f t="shared" si="25"/>
        <v>0</v>
      </c>
      <c r="BG140" s="146">
        <f t="shared" si="26"/>
        <v>0</v>
      </c>
      <c r="BH140" s="146">
        <f t="shared" si="27"/>
        <v>0</v>
      </c>
      <c r="BI140" s="146">
        <f t="shared" si="28"/>
        <v>0</v>
      </c>
      <c r="BJ140" s="19" t="s">
        <v>83</v>
      </c>
      <c r="BK140" s="146">
        <f t="shared" si="29"/>
        <v>0</v>
      </c>
      <c r="BL140" s="19" t="s">
        <v>177</v>
      </c>
      <c r="BM140" s="145" t="s">
        <v>4318</v>
      </c>
    </row>
    <row r="141" spans="2:65" s="1" customFormat="1" ht="16.5" customHeight="1">
      <c r="B141" s="35"/>
      <c r="C141" s="134" t="s">
        <v>390</v>
      </c>
      <c r="D141" s="134" t="s">
        <v>172</v>
      </c>
      <c r="E141" s="135" t="s">
        <v>4319</v>
      </c>
      <c r="F141" s="136" t="s">
        <v>4657</v>
      </c>
      <c r="G141" s="137" t="s">
        <v>34</v>
      </c>
      <c r="H141" s="138">
        <v>1</v>
      </c>
      <c r="I141" s="139"/>
      <c r="J141" s="140">
        <f t="shared" si="20"/>
        <v>0</v>
      </c>
      <c r="K141" s="136" t="s">
        <v>34</v>
      </c>
      <c r="L141" s="35"/>
      <c r="M141" s="141" t="s">
        <v>34</v>
      </c>
      <c r="N141" s="142" t="s">
        <v>49</v>
      </c>
      <c r="P141" s="143">
        <f t="shared" si="21"/>
        <v>0</v>
      </c>
      <c r="Q141" s="143">
        <v>0</v>
      </c>
      <c r="R141" s="143">
        <f t="shared" si="22"/>
        <v>0</v>
      </c>
      <c r="S141" s="143">
        <v>0</v>
      </c>
      <c r="T141" s="144">
        <f t="shared" si="23"/>
        <v>0</v>
      </c>
      <c r="AR141" s="145" t="s">
        <v>177</v>
      </c>
      <c r="AT141" s="145" t="s">
        <v>172</v>
      </c>
      <c r="AU141" s="145" t="s">
        <v>89</v>
      </c>
      <c r="AY141" s="19" t="s">
        <v>169</v>
      </c>
      <c r="BE141" s="146">
        <f t="shared" si="24"/>
        <v>0</v>
      </c>
      <c r="BF141" s="146">
        <f t="shared" si="25"/>
        <v>0</v>
      </c>
      <c r="BG141" s="146">
        <f t="shared" si="26"/>
        <v>0</v>
      </c>
      <c r="BH141" s="146">
        <f t="shared" si="27"/>
        <v>0</v>
      </c>
      <c r="BI141" s="146">
        <f t="shared" si="28"/>
        <v>0</v>
      </c>
      <c r="BJ141" s="19" t="s">
        <v>83</v>
      </c>
      <c r="BK141" s="146">
        <f t="shared" si="29"/>
        <v>0</v>
      </c>
      <c r="BL141" s="19" t="s">
        <v>177</v>
      </c>
      <c r="BM141" s="145" t="s">
        <v>4320</v>
      </c>
    </row>
    <row r="142" spans="2:65" s="1" customFormat="1" ht="33" customHeight="1">
      <c r="B142" s="35"/>
      <c r="C142" s="134" t="s">
        <v>397</v>
      </c>
      <c r="D142" s="134" t="s">
        <v>172</v>
      </c>
      <c r="E142" s="135" t="s">
        <v>4321</v>
      </c>
      <c r="F142" s="136" t="s">
        <v>4647</v>
      </c>
      <c r="G142" s="137" t="s">
        <v>34</v>
      </c>
      <c r="H142" s="138">
        <v>3</v>
      </c>
      <c r="I142" s="139"/>
      <c r="J142" s="140">
        <f t="shared" si="20"/>
        <v>0</v>
      </c>
      <c r="K142" s="136" t="s">
        <v>34</v>
      </c>
      <c r="L142" s="35"/>
      <c r="M142" s="141" t="s">
        <v>34</v>
      </c>
      <c r="N142" s="142" t="s">
        <v>49</v>
      </c>
      <c r="P142" s="143">
        <f t="shared" si="21"/>
        <v>0</v>
      </c>
      <c r="Q142" s="143">
        <v>0</v>
      </c>
      <c r="R142" s="143">
        <f t="shared" si="22"/>
        <v>0</v>
      </c>
      <c r="S142" s="143">
        <v>0</v>
      </c>
      <c r="T142" s="144">
        <f t="shared" si="23"/>
        <v>0</v>
      </c>
      <c r="AR142" s="145" t="s">
        <v>177</v>
      </c>
      <c r="AT142" s="145" t="s">
        <v>172</v>
      </c>
      <c r="AU142" s="145" t="s">
        <v>89</v>
      </c>
      <c r="AY142" s="19" t="s">
        <v>169</v>
      </c>
      <c r="BE142" s="146">
        <f t="shared" si="24"/>
        <v>0</v>
      </c>
      <c r="BF142" s="146">
        <f t="shared" si="25"/>
        <v>0</v>
      </c>
      <c r="BG142" s="146">
        <f t="shared" si="26"/>
        <v>0</v>
      </c>
      <c r="BH142" s="146">
        <f t="shared" si="27"/>
        <v>0</v>
      </c>
      <c r="BI142" s="146">
        <f t="shared" si="28"/>
        <v>0</v>
      </c>
      <c r="BJ142" s="19" t="s">
        <v>83</v>
      </c>
      <c r="BK142" s="146">
        <f t="shared" si="29"/>
        <v>0</v>
      </c>
      <c r="BL142" s="19" t="s">
        <v>177</v>
      </c>
      <c r="BM142" s="145" t="s">
        <v>4322</v>
      </c>
    </row>
    <row r="143" spans="2:65" s="1" customFormat="1" ht="33" customHeight="1">
      <c r="B143" s="35"/>
      <c r="C143" s="134" t="s">
        <v>414</v>
      </c>
      <c r="D143" s="134" t="s">
        <v>172</v>
      </c>
      <c r="E143" s="135" t="s">
        <v>4323</v>
      </c>
      <c r="F143" s="136" t="s">
        <v>4658</v>
      </c>
      <c r="G143" s="137" t="s">
        <v>34</v>
      </c>
      <c r="H143" s="138">
        <v>1</v>
      </c>
      <c r="I143" s="139"/>
      <c r="J143" s="140">
        <f t="shared" si="20"/>
        <v>0</v>
      </c>
      <c r="K143" s="136" t="s">
        <v>34</v>
      </c>
      <c r="L143" s="35"/>
      <c r="M143" s="141" t="s">
        <v>34</v>
      </c>
      <c r="N143" s="142" t="s">
        <v>49</v>
      </c>
      <c r="P143" s="143">
        <f t="shared" si="21"/>
        <v>0</v>
      </c>
      <c r="Q143" s="143">
        <v>0</v>
      </c>
      <c r="R143" s="143">
        <f t="shared" si="22"/>
        <v>0</v>
      </c>
      <c r="S143" s="143">
        <v>0</v>
      </c>
      <c r="T143" s="144">
        <f t="shared" si="23"/>
        <v>0</v>
      </c>
      <c r="AR143" s="145" t="s">
        <v>177</v>
      </c>
      <c r="AT143" s="145" t="s">
        <v>172</v>
      </c>
      <c r="AU143" s="145" t="s">
        <v>89</v>
      </c>
      <c r="AY143" s="19" t="s">
        <v>169</v>
      </c>
      <c r="BE143" s="146">
        <f t="shared" si="24"/>
        <v>0</v>
      </c>
      <c r="BF143" s="146">
        <f t="shared" si="25"/>
        <v>0</v>
      </c>
      <c r="BG143" s="146">
        <f t="shared" si="26"/>
        <v>0</v>
      </c>
      <c r="BH143" s="146">
        <f t="shared" si="27"/>
        <v>0</v>
      </c>
      <c r="BI143" s="146">
        <f t="shared" si="28"/>
        <v>0</v>
      </c>
      <c r="BJ143" s="19" t="s">
        <v>83</v>
      </c>
      <c r="BK143" s="146">
        <f t="shared" si="29"/>
        <v>0</v>
      </c>
      <c r="BL143" s="19" t="s">
        <v>177</v>
      </c>
      <c r="BM143" s="145" t="s">
        <v>4324</v>
      </c>
    </row>
    <row r="144" spans="2:65" s="1" customFormat="1" ht="33" customHeight="1">
      <c r="B144" s="35"/>
      <c r="C144" s="134" t="s">
        <v>419</v>
      </c>
      <c r="D144" s="134" t="s">
        <v>172</v>
      </c>
      <c r="E144" s="135" t="s">
        <v>4325</v>
      </c>
      <c r="F144" s="136" t="s">
        <v>4659</v>
      </c>
      <c r="G144" s="137" t="s">
        <v>34</v>
      </c>
      <c r="H144" s="138">
        <v>1</v>
      </c>
      <c r="I144" s="139"/>
      <c r="J144" s="140">
        <f t="shared" si="20"/>
        <v>0</v>
      </c>
      <c r="K144" s="136" t="s">
        <v>34</v>
      </c>
      <c r="L144" s="35"/>
      <c r="M144" s="141" t="s">
        <v>34</v>
      </c>
      <c r="N144" s="142" t="s">
        <v>49</v>
      </c>
      <c r="P144" s="143">
        <f t="shared" si="21"/>
        <v>0</v>
      </c>
      <c r="Q144" s="143">
        <v>0</v>
      </c>
      <c r="R144" s="143">
        <f t="shared" si="22"/>
        <v>0</v>
      </c>
      <c r="S144" s="143">
        <v>0</v>
      </c>
      <c r="T144" s="144">
        <f t="shared" si="23"/>
        <v>0</v>
      </c>
      <c r="AR144" s="145" t="s">
        <v>177</v>
      </c>
      <c r="AT144" s="145" t="s">
        <v>172</v>
      </c>
      <c r="AU144" s="145" t="s">
        <v>89</v>
      </c>
      <c r="AY144" s="19" t="s">
        <v>169</v>
      </c>
      <c r="BE144" s="146">
        <f t="shared" si="24"/>
        <v>0</v>
      </c>
      <c r="BF144" s="146">
        <f t="shared" si="25"/>
        <v>0</v>
      </c>
      <c r="BG144" s="146">
        <f t="shared" si="26"/>
        <v>0</v>
      </c>
      <c r="BH144" s="146">
        <f t="shared" si="27"/>
        <v>0</v>
      </c>
      <c r="BI144" s="146">
        <f t="shared" si="28"/>
        <v>0</v>
      </c>
      <c r="BJ144" s="19" t="s">
        <v>83</v>
      </c>
      <c r="BK144" s="146">
        <f t="shared" si="29"/>
        <v>0</v>
      </c>
      <c r="BL144" s="19" t="s">
        <v>177</v>
      </c>
      <c r="BM144" s="145" t="s">
        <v>4326</v>
      </c>
    </row>
    <row r="145" spans="2:65" s="1" customFormat="1" ht="16.5" customHeight="1">
      <c r="B145" s="35"/>
      <c r="C145" s="134" t="s">
        <v>425</v>
      </c>
      <c r="D145" s="134" t="s">
        <v>172</v>
      </c>
      <c r="E145" s="135" t="s">
        <v>4327</v>
      </c>
      <c r="F145" s="136" t="s">
        <v>4660</v>
      </c>
      <c r="G145" s="137" t="s">
        <v>34</v>
      </c>
      <c r="H145" s="138">
        <v>1</v>
      </c>
      <c r="I145" s="139"/>
      <c r="J145" s="140">
        <f t="shared" si="20"/>
        <v>0</v>
      </c>
      <c r="K145" s="136" t="s">
        <v>34</v>
      </c>
      <c r="L145" s="35"/>
      <c r="M145" s="141" t="s">
        <v>34</v>
      </c>
      <c r="N145" s="142" t="s">
        <v>49</v>
      </c>
      <c r="P145" s="143">
        <f t="shared" si="21"/>
        <v>0</v>
      </c>
      <c r="Q145" s="143">
        <v>0</v>
      </c>
      <c r="R145" s="143">
        <f t="shared" si="22"/>
        <v>0</v>
      </c>
      <c r="S145" s="143">
        <v>0</v>
      </c>
      <c r="T145" s="144">
        <f t="shared" si="23"/>
        <v>0</v>
      </c>
      <c r="AR145" s="145" t="s">
        <v>177</v>
      </c>
      <c r="AT145" s="145" t="s">
        <v>172</v>
      </c>
      <c r="AU145" s="145" t="s">
        <v>89</v>
      </c>
      <c r="AY145" s="19" t="s">
        <v>169</v>
      </c>
      <c r="BE145" s="146">
        <f t="shared" si="24"/>
        <v>0</v>
      </c>
      <c r="BF145" s="146">
        <f t="shared" si="25"/>
        <v>0</v>
      </c>
      <c r="BG145" s="146">
        <f t="shared" si="26"/>
        <v>0</v>
      </c>
      <c r="BH145" s="146">
        <f t="shared" si="27"/>
        <v>0</v>
      </c>
      <c r="BI145" s="146">
        <f t="shared" si="28"/>
        <v>0</v>
      </c>
      <c r="BJ145" s="19" t="s">
        <v>83</v>
      </c>
      <c r="BK145" s="146">
        <f t="shared" si="29"/>
        <v>0</v>
      </c>
      <c r="BL145" s="19" t="s">
        <v>177</v>
      </c>
      <c r="BM145" s="145" t="s">
        <v>4328</v>
      </c>
    </row>
    <row r="146" spans="2:65" s="1" customFormat="1" ht="16.5" customHeight="1">
      <c r="B146" s="35"/>
      <c r="C146" s="134" t="s">
        <v>431</v>
      </c>
      <c r="D146" s="134" t="s">
        <v>172</v>
      </c>
      <c r="E146" s="135" t="s">
        <v>4329</v>
      </c>
      <c r="F146" s="136" t="s">
        <v>4661</v>
      </c>
      <c r="G146" s="137" t="s">
        <v>34</v>
      </c>
      <c r="H146" s="138">
        <v>1</v>
      </c>
      <c r="I146" s="139"/>
      <c r="J146" s="140">
        <f t="shared" si="20"/>
        <v>0</v>
      </c>
      <c r="K146" s="136" t="s">
        <v>34</v>
      </c>
      <c r="L146" s="35"/>
      <c r="M146" s="141" t="s">
        <v>34</v>
      </c>
      <c r="N146" s="142" t="s">
        <v>49</v>
      </c>
      <c r="P146" s="143">
        <f t="shared" si="21"/>
        <v>0</v>
      </c>
      <c r="Q146" s="143">
        <v>0</v>
      </c>
      <c r="R146" s="143">
        <f t="shared" si="22"/>
        <v>0</v>
      </c>
      <c r="S146" s="143">
        <v>0</v>
      </c>
      <c r="T146" s="144">
        <f t="shared" si="23"/>
        <v>0</v>
      </c>
      <c r="AR146" s="145" t="s">
        <v>177</v>
      </c>
      <c r="AT146" s="145" t="s">
        <v>172</v>
      </c>
      <c r="AU146" s="145" t="s">
        <v>89</v>
      </c>
      <c r="AY146" s="19" t="s">
        <v>169</v>
      </c>
      <c r="BE146" s="146">
        <f t="shared" si="24"/>
        <v>0</v>
      </c>
      <c r="BF146" s="146">
        <f t="shared" si="25"/>
        <v>0</v>
      </c>
      <c r="BG146" s="146">
        <f t="shared" si="26"/>
        <v>0</v>
      </c>
      <c r="BH146" s="146">
        <f t="shared" si="27"/>
        <v>0</v>
      </c>
      <c r="BI146" s="146">
        <f t="shared" si="28"/>
        <v>0</v>
      </c>
      <c r="BJ146" s="19" t="s">
        <v>83</v>
      </c>
      <c r="BK146" s="146">
        <f t="shared" si="29"/>
        <v>0</v>
      </c>
      <c r="BL146" s="19" t="s">
        <v>177</v>
      </c>
      <c r="BM146" s="145" t="s">
        <v>4330</v>
      </c>
    </row>
    <row r="147" spans="2:65" s="1" customFormat="1" ht="24.25" customHeight="1">
      <c r="B147" s="35"/>
      <c r="C147" s="134" t="s">
        <v>437</v>
      </c>
      <c r="D147" s="134" t="s">
        <v>172</v>
      </c>
      <c r="E147" s="135" t="s">
        <v>4331</v>
      </c>
      <c r="F147" s="136" t="s">
        <v>4662</v>
      </c>
      <c r="G147" s="137" t="s">
        <v>34</v>
      </c>
      <c r="H147" s="138">
        <v>2</v>
      </c>
      <c r="I147" s="139"/>
      <c r="J147" s="140">
        <f t="shared" si="20"/>
        <v>0</v>
      </c>
      <c r="K147" s="136" t="s">
        <v>34</v>
      </c>
      <c r="L147" s="35"/>
      <c r="M147" s="141" t="s">
        <v>34</v>
      </c>
      <c r="N147" s="142" t="s">
        <v>49</v>
      </c>
      <c r="P147" s="143">
        <f t="shared" si="21"/>
        <v>0</v>
      </c>
      <c r="Q147" s="143">
        <v>0</v>
      </c>
      <c r="R147" s="143">
        <f t="shared" si="22"/>
        <v>0</v>
      </c>
      <c r="S147" s="143">
        <v>0</v>
      </c>
      <c r="T147" s="144">
        <f t="shared" si="23"/>
        <v>0</v>
      </c>
      <c r="AR147" s="145" t="s">
        <v>177</v>
      </c>
      <c r="AT147" s="145" t="s">
        <v>172</v>
      </c>
      <c r="AU147" s="145" t="s">
        <v>89</v>
      </c>
      <c r="AY147" s="19" t="s">
        <v>169</v>
      </c>
      <c r="BE147" s="146">
        <f t="shared" si="24"/>
        <v>0</v>
      </c>
      <c r="BF147" s="146">
        <f t="shared" si="25"/>
        <v>0</v>
      </c>
      <c r="BG147" s="146">
        <f t="shared" si="26"/>
        <v>0</v>
      </c>
      <c r="BH147" s="146">
        <f t="shared" si="27"/>
        <v>0</v>
      </c>
      <c r="BI147" s="146">
        <f t="shared" si="28"/>
        <v>0</v>
      </c>
      <c r="BJ147" s="19" t="s">
        <v>83</v>
      </c>
      <c r="BK147" s="146">
        <f t="shared" si="29"/>
        <v>0</v>
      </c>
      <c r="BL147" s="19" t="s">
        <v>177</v>
      </c>
      <c r="BM147" s="145" t="s">
        <v>4332</v>
      </c>
    </row>
    <row r="148" spans="2:65" s="1" customFormat="1" ht="24.25" customHeight="1">
      <c r="B148" s="35"/>
      <c r="C148" s="134" t="s">
        <v>444</v>
      </c>
      <c r="D148" s="134" t="s">
        <v>172</v>
      </c>
      <c r="E148" s="135" t="s">
        <v>4333</v>
      </c>
      <c r="F148" s="136" t="s">
        <v>4652</v>
      </c>
      <c r="G148" s="137" t="s">
        <v>34</v>
      </c>
      <c r="H148" s="138">
        <v>9</v>
      </c>
      <c r="I148" s="139"/>
      <c r="J148" s="140">
        <f t="shared" si="20"/>
        <v>0</v>
      </c>
      <c r="K148" s="136" t="s">
        <v>34</v>
      </c>
      <c r="L148" s="35"/>
      <c r="M148" s="141" t="s">
        <v>34</v>
      </c>
      <c r="N148" s="142" t="s">
        <v>49</v>
      </c>
      <c r="P148" s="143">
        <f t="shared" si="21"/>
        <v>0</v>
      </c>
      <c r="Q148" s="143">
        <v>0</v>
      </c>
      <c r="R148" s="143">
        <f t="shared" si="22"/>
        <v>0</v>
      </c>
      <c r="S148" s="143">
        <v>0</v>
      </c>
      <c r="T148" s="144">
        <f t="shared" si="23"/>
        <v>0</v>
      </c>
      <c r="AR148" s="145" t="s">
        <v>177</v>
      </c>
      <c r="AT148" s="145" t="s">
        <v>172</v>
      </c>
      <c r="AU148" s="145" t="s">
        <v>89</v>
      </c>
      <c r="AY148" s="19" t="s">
        <v>169</v>
      </c>
      <c r="BE148" s="146">
        <f t="shared" si="24"/>
        <v>0</v>
      </c>
      <c r="BF148" s="146">
        <f t="shared" si="25"/>
        <v>0</v>
      </c>
      <c r="BG148" s="146">
        <f t="shared" si="26"/>
        <v>0</v>
      </c>
      <c r="BH148" s="146">
        <f t="shared" si="27"/>
        <v>0</v>
      </c>
      <c r="BI148" s="146">
        <f t="shared" si="28"/>
        <v>0</v>
      </c>
      <c r="BJ148" s="19" t="s">
        <v>83</v>
      </c>
      <c r="BK148" s="146">
        <f t="shared" si="29"/>
        <v>0</v>
      </c>
      <c r="BL148" s="19" t="s">
        <v>177</v>
      </c>
      <c r="BM148" s="145" t="s">
        <v>4334</v>
      </c>
    </row>
    <row r="149" spans="2:65" s="1" customFormat="1" ht="16.5" customHeight="1">
      <c r="B149" s="35"/>
      <c r="C149" s="134" t="s">
        <v>28</v>
      </c>
      <c r="D149" s="134" t="s">
        <v>172</v>
      </c>
      <c r="E149" s="135" t="s">
        <v>4335</v>
      </c>
      <c r="F149" s="136" t="s">
        <v>4247</v>
      </c>
      <c r="G149" s="137" t="s">
        <v>34</v>
      </c>
      <c r="H149" s="138">
        <v>0.2</v>
      </c>
      <c r="I149" s="139"/>
      <c r="J149" s="140">
        <f t="shared" si="20"/>
        <v>0</v>
      </c>
      <c r="K149" s="136" t="s">
        <v>34</v>
      </c>
      <c r="L149" s="35"/>
      <c r="M149" s="141" t="s">
        <v>34</v>
      </c>
      <c r="N149" s="142" t="s">
        <v>49</v>
      </c>
      <c r="P149" s="143">
        <f t="shared" si="21"/>
        <v>0</v>
      </c>
      <c r="Q149" s="143">
        <v>0</v>
      </c>
      <c r="R149" s="143">
        <f t="shared" si="22"/>
        <v>0</v>
      </c>
      <c r="S149" s="143">
        <v>0</v>
      </c>
      <c r="T149" s="144">
        <f t="shared" si="23"/>
        <v>0</v>
      </c>
      <c r="AR149" s="145" t="s">
        <v>177</v>
      </c>
      <c r="AT149" s="145" t="s">
        <v>172</v>
      </c>
      <c r="AU149" s="145" t="s">
        <v>89</v>
      </c>
      <c r="AY149" s="19" t="s">
        <v>169</v>
      </c>
      <c r="BE149" s="146">
        <f t="shared" si="24"/>
        <v>0</v>
      </c>
      <c r="BF149" s="146">
        <f t="shared" si="25"/>
        <v>0</v>
      </c>
      <c r="BG149" s="146">
        <f t="shared" si="26"/>
        <v>0</v>
      </c>
      <c r="BH149" s="146">
        <f t="shared" si="27"/>
        <v>0</v>
      </c>
      <c r="BI149" s="146">
        <f t="shared" si="28"/>
        <v>0</v>
      </c>
      <c r="BJ149" s="19" t="s">
        <v>83</v>
      </c>
      <c r="BK149" s="146">
        <f t="shared" si="29"/>
        <v>0</v>
      </c>
      <c r="BL149" s="19" t="s">
        <v>177</v>
      </c>
      <c r="BM149" s="145" t="s">
        <v>4336</v>
      </c>
    </row>
    <row r="150" spans="2:65" s="11" customFormat="1" ht="22.75" customHeight="1">
      <c r="B150" s="122"/>
      <c r="D150" s="123" t="s">
        <v>77</v>
      </c>
      <c r="E150" s="132" t="s">
        <v>4337</v>
      </c>
      <c r="F150" s="132" t="s">
        <v>4338</v>
      </c>
      <c r="I150" s="125"/>
      <c r="J150" s="133">
        <f>BK150</f>
        <v>0</v>
      </c>
      <c r="L150" s="122"/>
      <c r="M150" s="127"/>
      <c r="P150" s="128">
        <f>SUM(P151:P154)</f>
        <v>0</v>
      </c>
      <c r="R150" s="128">
        <f>SUM(R151:R154)</f>
        <v>0</v>
      </c>
      <c r="T150" s="129">
        <f>SUM(T151:T154)</f>
        <v>0</v>
      </c>
      <c r="AR150" s="123" t="s">
        <v>83</v>
      </c>
      <c r="AT150" s="130" t="s">
        <v>77</v>
      </c>
      <c r="AU150" s="130" t="s">
        <v>83</v>
      </c>
      <c r="AY150" s="123" t="s">
        <v>169</v>
      </c>
      <c r="BK150" s="131">
        <f>SUM(BK151:BK154)</f>
        <v>0</v>
      </c>
    </row>
    <row r="151" spans="2:65" s="1" customFormat="1" ht="16.5" customHeight="1">
      <c r="B151" s="35"/>
      <c r="C151" s="134" t="s">
        <v>462</v>
      </c>
      <c r="D151" s="134" t="s">
        <v>172</v>
      </c>
      <c r="E151" s="135" t="s">
        <v>4295</v>
      </c>
      <c r="F151" s="136" t="s">
        <v>4296</v>
      </c>
      <c r="G151" s="137" t="s">
        <v>34</v>
      </c>
      <c r="H151" s="138">
        <v>2</v>
      </c>
      <c r="I151" s="139"/>
      <c r="J151" s="140">
        <f>ROUND(I151*H151,2)</f>
        <v>0</v>
      </c>
      <c r="K151" s="136" t="s">
        <v>34</v>
      </c>
      <c r="L151" s="35"/>
      <c r="M151" s="141" t="s">
        <v>34</v>
      </c>
      <c r="N151" s="142" t="s">
        <v>49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177</v>
      </c>
      <c r="AT151" s="145" t="s">
        <v>172</v>
      </c>
      <c r="AU151" s="145" t="s">
        <v>89</v>
      </c>
      <c r="AY151" s="19" t="s">
        <v>169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9" t="s">
        <v>83</v>
      </c>
      <c r="BK151" s="146">
        <f>ROUND(I151*H151,2)</f>
        <v>0</v>
      </c>
      <c r="BL151" s="19" t="s">
        <v>177</v>
      </c>
      <c r="BM151" s="145" t="s">
        <v>4339</v>
      </c>
    </row>
    <row r="152" spans="2:65" s="1" customFormat="1" ht="16.5" customHeight="1">
      <c r="B152" s="35"/>
      <c r="C152" s="134" t="s">
        <v>470</v>
      </c>
      <c r="D152" s="134" t="s">
        <v>172</v>
      </c>
      <c r="E152" s="135" t="s">
        <v>4298</v>
      </c>
      <c r="F152" s="136" t="s">
        <v>4299</v>
      </c>
      <c r="G152" s="137" t="s">
        <v>34</v>
      </c>
      <c r="H152" s="138">
        <v>6.5</v>
      </c>
      <c r="I152" s="139"/>
      <c r="J152" s="140">
        <f>ROUND(I152*H152,2)</f>
        <v>0</v>
      </c>
      <c r="K152" s="136" t="s">
        <v>34</v>
      </c>
      <c r="L152" s="35"/>
      <c r="M152" s="141" t="s">
        <v>34</v>
      </c>
      <c r="N152" s="142" t="s">
        <v>49</v>
      </c>
      <c r="P152" s="143">
        <f>O152*H152</f>
        <v>0</v>
      </c>
      <c r="Q152" s="143">
        <v>0</v>
      </c>
      <c r="R152" s="143">
        <f>Q152*H152</f>
        <v>0</v>
      </c>
      <c r="S152" s="143">
        <v>0</v>
      </c>
      <c r="T152" s="144">
        <f>S152*H152</f>
        <v>0</v>
      </c>
      <c r="AR152" s="145" t="s">
        <v>177</v>
      </c>
      <c r="AT152" s="145" t="s">
        <v>172</v>
      </c>
      <c r="AU152" s="145" t="s">
        <v>89</v>
      </c>
      <c r="AY152" s="19" t="s">
        <v>169</v>
      </c>
      <c r="BE152" s="146">
        <f>IF(N152="základní",J152,0)</f>
        <v>0</v>
      </c>
      <c r="BF152" s="146">
        <f>IF(N152="snížená",J152,0)</f>
        <v>0</v>
      </c>
      <c r="BG152" s="146">
        <f>IF(N152="zákl. přenesená",J152,0)</f>
        <v>0</v>
      </c>
      <c r="BH152" s="146">
        <f>IF(N152="sníž. přenesená",J152,0)</f>
        <v>0</v>
      </c>
      <c r="BI152" s="146">
        <f>IF(N152="nulová",J152,0)</f>
        <v>0</v>
      </c>
      <c r="BJ152" s="19" t="s">
        <v>83</v>
      </c>
      <c r="BK152" s="146">
        <f>ROUND(I152*H152,2)</f>
        <v>0</v>
      </c>
      <c r="BL152" s="19" t="s">
        <v>177</v>
      </c>
      <c r="BM152" s="145" t="s">
        <v>4340</v>
      </c>
    </row>
    <row r="153" spans="2:65" s="1" customFormat="1" ht="16.5" customHeight="1">
      <c r="B153" s="35"/>
      <c r="C153" s="134" t="s">
        <v>477</v>
      </c>
      <c r="D153" s="134" t="s">
        <v>172</v>
      </c>
      <c r="E153" s="135" t="s">
        <v>4301</v>
      </c>
      <c r="F153" s="136" t="s">
        <v>4302</v>
      </c>
      <c r="G153" s="137" t="s">
        <v>34</v>
      </c>
      <c r="H153" s="138">
        <v>9</v>
      </c>
      <c r="I153" s="139"/>
      <c r="J153" s="140">
        <f>ROUND(I153*H153,2)</f>
        <v>0</v>
      </c>
      <c r="K153" s="136" t="s">
        <v>34</v>
      </c>
      <c r="L153" s="35"/>
      <c r="M153" s="141" t="s">
        <v>34</v>
      </c>
      <c r="N153" s="142" t="s">
        <v>49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177</v>
      </c>
      <c r="AT153" s="145" t="s">
        <v>172</v>
      </c>
      <c r="AU153" s="145" t="s">
        <v>89</v>
      </c>
      <c r="AY153" s="19" t="s">
        <v>169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9" t="s">
        <v>83</v>
      </c>
      <c r="BK153" s="146">
        <f>ROUND(I153*H153,2)</f>
        <v>0</v>
      </c>
      <c r="BL153" s="19" t="s">
        <v>177</v>
      </c>
      <c r="BM153" s="145" t="s">
        <v>4341</v>
      </c>
    </row>
    <row r="154" spans="2:65" s="1" customFormat="1" ht="16.5" customHeight="1">
      <c r="B154" s="35"/>
      <c r="C154" s="134" t="s">
        <v>486</v>
      </c>
      <c r="D154" s="134" t="s">
        <v>172</v>
      </c>
      <c r="E154" s="135" t="s">
        <v>4342</v>
      </c>
      <c r="F154" s="136" t="s">
        <v>4247</v>
      </c>
      <c r="G154" s="137" t="s">
        <v>34</v>
      </c>
      <c r="H154" s="138">
        <v>0.25</v>
      </c>
      <c r="I154" s="139"/>
      <c r="J154" s="140">
        <f>ROUND(I154*H154,2)</f>
        <v>0</v>
      </c>
      <c r="K154" s="136" t="s">
        <v>34</v>
      </c>
      <c r="L154" s="35"/>
      <c r="M154" s="141" t="s">
        <v>34</v>
      </c>
      <c r="N154" s="142" t="s">
        <v>49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177</v>
      </c>
      <c r="AT154" s="145" t="s">
        <v>172</v>
      </c>
      <c r="AU154" s="145" t="s">
        <v>89</v>
      </c>
      <c r="AY154" s="19" t="s">
        <v>169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9" t="s">
        <v>83</v>
      </c>
      <c r="BK154" s="146">
        <f>ROUND(I154*H154,2)</f>
        <v>0</v>
      </c>
      <c r="BL154" s="19" t="s">
        <v>177</v>
      </c>
      <c r="BM154" s="145" t="s">
        <v>4343</v>
      </c>
    </row>
    <row r="155" spans="2:65" s="11" customFormat="1" ht="22.75" customHeight="1">
      <c r="B155" s="122"/>
      <c r="D155" s="123" t="s">
        <v>77</v>
      </c>
      <c r="E155" s="132" t="s">
        <v>4344</v>
      </c>
      <c r="F155" s="132" t="s">
        <v>4345</v>
      </c>
      <c r="I155" s="125"/>
      <c r="J155" s="133">
        <f>BK155</f>
        <v>0</v>
      </c>
      <c r="L155" s="122"/>
      <c r="M155" s="127"/>
      <c r="P155" s="128">
        <f>SUM(P156:P157)</f>
        <v>0</v>
      </c>
      <c r="R155" s="128">
        <f>SUM(R156:R157)</f>
        <v>0</v>
      </c>
      <c r="T155" s="129">
        <f>SUM(T156:T157)</f>
        <v>0</v>
      </c>
      <c r="AR155" s="123" t="s">
        <v>83</v>
      </c>
      <c r="AT155" s="130" t="s">
        <v>77</v>
      </c>
      <c r="AU155" s="130" t="s">
        <v>83</v>
      </c>
      <c r="AY155" s="123" t="s">
        <v>169</v>
      </c>
      <c r="BK155" s="131">
        <f>SUM(BK156:BK157)</f>
        <v>0</v>
      </c>
    </row>
    <row r="156" spans="2:65" s="1" customFormat="1" ht="33" customHeight="1">
      <c r="B156" s="35"/>
      <c r="C156" s="134" t="s">
        <v>493</v>
      </c>
      <c r="D156" s="134" t="s">
        <v>172</v>
      </c>
      <c r="E156" s="135" t="s">
        <v>4346</v>
      </c>
      <c r="F156" s="136" t="s">
        <v>4663</v>
      </c>
      <c r="G156" s="137" t="s">
        <v>34</v>
      </c>
      <c r="H156" s="138">
        <v>8</v>
      </c>
      <c r="I156" s="139"/>
      <c r="J156" s="140">
        <f>ROUND(I156*H156,2)</f>
        <v>0</v>
      </c>
      <c r="K156" s="136" t="s">
        <v>34</v>
      </c>
      <c r="L156" s="35"/>
      <c r="M156" s="141" t="s">
        <v>34</v>
      </c>
      <c r="N156" s="142" t="s">
        <v>49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177</v>
      </c>
      <c r="AT156" s="145" t="s">
        <v>172</v>
      </c>
      <c r="AU156" s="145" t="s">
        <v>89</v>
      </c>
      <c r="AY156" s="19" t="s">
        <v>169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9" t="s">
        <v>83</v>
      </c>
      <c r="BK156" s="146">
        <f>ROUND(I156*H156,2)</f>
        <v>0</v>
      </c>
      <c r="BL156" s="19" t="s">
        <v>177</v>
      </c>
      <c r="BM156" s="145" t="s">
        <v>4347</v>
      </c>
    </row>
    <row r="157" spans="2:65" s="1" customFormat="1" ht="16.5" customHeight="1">
      <c r="B157" s="35"/>
      <c r="C157" s="134" t="s">
        <v>499</v>
      </c>
      <c r="D157" s="134" t="s">
        <v>172</v>
      </c>
      <c r="E157" s="135" t="s">
        <v>4348</v>
      </c>
      <c r="F157" s="136" t="s">
        <v>4247</v>
      </c>
      <c r="G157" s="137" t="s">
        <v>34</v>
      </c>
      <c r="H157" s="138">
        <v>0.25</v>
      </c>
      <c r="I157" s="139"/>
      <c r="J157" s="140">
        <f>ROUND(I157*H157,2)</f>
        <v>0</v>
      </c>
      <c r="K157" s="136" t="s">
        <v>34</v>
      </c>
      <c r="L157" s="35"/>
      <c r="M157" s="141" t="s">
        <v>34</v>
      </c>
      <c r="N157" s="142" t="s">
        <v>49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177</v>
      </c>
      <c r="AT157" s="145" t="s">
        <v>172</v>
      </c>
      <c r="AU157" s="145" t="s">
        <v>89</v>
      </c>
      <c r="AY157" s="19" t="s">
        <v>169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9" t="s">
        <v>83</v>
      </c>
      <c r="BK157" s="146">
        <f>ROUND(I157*H157,2)</f>
        <v>0</v>
      </c>
      <c r="BL157" s="19" t="s">
        <v>177</v>
      </c>
      <c r="BM157" s="145" t="s">
        <v>4349</v>
      </c>
    </row>
    <row r="158" spans="2:65" s="11" customFormat="1" ht="22.75" customHeight="1">
      <c r="B158" s="122"/>
      <c r="D158" s="123" t="s">
        <v>77</v>
      </c>
      <c r="E158" s="132" t="s">
        <v>4350</v>
      </c>
      <c r="F158" s="132" t="s">
        <v>4351</v>
      </c>
      <c r="I158" s="125"/>
      <c r="J158" s="133">
        <f>BK158</f>
        <v>0</v>
      </c>
      <c r="L158" s="122"/>
      <c r="M158" s="127"/>
      <c r="P158" s="128">
        <f>SUM(P159:P160)</f>
        <v>0</v>
      </c>
      <c r="R158" s="128">
        <f>SUM(R159:R160)</f>
        <v>0</v>
      </c>
      <c r="T158" s="129">
        <f>SUM(T159:T160)</f>
        <v>0</v>
      </c>
      <c r="AR158" s="123" t="s">
        <v>83</v>
      </c>
      <c r="AT158" s="130" t="s">
        <v>77</v>
      </c>
      <c r="AU158" s="130" t="s">
        <v>83</v>
      </c>
      <c r="AY158" s="123" t="s">
        <v>169</v>
      </c>
      <c r="BK158" s="131">
        <f>SUM(BK159:BK160)</f>
        <v>0</v>
      </c>
    </row>
    <row r="159" spans="2:65" s="1" customFormat="1" ht="16.5" customHeight="1">
      <c r="B159" s="35"/>
      <c r="C159" s="134" t="s">
        <v>504</v>
      </c>
      <c r="D159" s="134" t="s">
        <v>172</v>
      </c>
      <c r="E159" s="135" t="s">
        <v>4352</v>
      </c>
      <c r="F159" s="136" t="s">
        <v>4353</v>
      </c>
      <c r="G159" s="137" t="s">
        <v>34</v>
      </c>
      <c r="H159" s="138">
        <v>30</v>
      </c>
      <c r="I159" s="139"/>
      <c r="J159" s="140">
        <f>ROUND(I159*H159,2)</f>
        <v>0</v>
      </c>
      <c r="K159" s="136" t="s">
        <v>34</v>
      </c>
      <c r="L159" s="35"/>
      <c r="M159" s="141" t="s">
        <v>34</v>
      </c>
      <c r="N159" s="142" t="s">
        <v>49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177</v>
      </c>
      <c r="AT159" s="145" t="s">
        <v>172</v>
      </c>
      <c r="AU159" s="145" t="s">
        <v>89</v>
      </c>
      <c r="AY159" s="19" t="s">
        <v>169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9" t="s">
        <v>83</v>
      </c>
      <c r="BK159" s="146">
        <f>ROUND(I159*H159,2)</f>
        <v>0</v>
      </c>
      <c r="BL159" s="19" t="s">
        <v>177</v>
      </c>
      <c r="BM159" s="145" t="s">
        <v>4354</v>
      </c>
    </row>
    <row r="160" spans="2:65" s="1" customFormat="1" ht="16.5" customHeight="1">
      <c r="B160" s="35"/>
      <c r="C160" s="134" t="s">
        <v>511</v>
      </c>
      <c r="D160" s="134" t="s">
        <v>172</v>
      </c>
      <c r="E160" s="135" t="s">
        <v>4355</v>
      </c>
      <c r="F160" s="136" t="s">
        <v>4247</v>
      </c>
      <c r="G160" s="137" t="s">
        <v>34</v>
      </c>
      <c r="H160" s="138">
        <v>0.25</v>
      </c>
      <c r="I160" s="139"/>
      <c r="J160" s="140">
        <f>ROUND(I160*H160,2)</f>
        <v>0</v>
      </c>
      <c r="K160" s="136" t="s">
        <v>34</v>
      </c>
      <c r="L160" s="35"/>
      <c r="M160" s="141" t="s">
        <v>34</v>
      </c>
      <c r="N160" s="142" t="s">
        <v>49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177</v>
      </c>
      <c r="AT160" s="145" t="s">
        <v>172</v>
      </c>
      <c r="AU160" s="145" t="s">
        <v>89</v>
      </c>
      <c r="AY160" s="19" t="s">
        <v>169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9" t="s">
        <v>83</v>
      </c>
      <c r="BK160" s="146">
        <f>ROUND(I160*H160,2)</f>
        <v>0</v>
      </c>
      <c r="BL160" s="19" t="s">
        <v>177</v>
      </c>
      <c r="BM160" s="145" t="s">
        <v>4356</v>
      </c>
    </row>
    <row r="161" spans="2:65" s="11" customFormat="1" ht="22.75" customHeight="1">
      <c r="B161" s="122"/>
      <c r="D161" s="123" t="s">
        <v>77</v>
      </c>
      <c r="E161" s="132" t="s">
        <v>167</v>
      </c>
      <c r="F161" s="132" t="s">
        <v>4357</v>
      </c>
      <c r="I161" s="125"/>
      <c r="J161" s="133">
        <f>BK161</f>
        <v>0</v>
      </c>
      <c r="L161" s="122"/>
      <c r="M161" s="127"/>
      <c r="P161" s="128">
        <f>P162</f>
        <v>0</v>
      </c>
      <c r="R161" s="128">
        <f>R162</f>
        <v>0</v>
      </c>
      <c r="T161" s="129">
        <f>T162</f>
        <v>0</v>
      </c>
      <c r="AR161" s="123" t="s">
        <v>83</v>
      </c>
      <c r="AT161" s="130" t="s">
        <v>77</v>
      </c>
      <c r="AU161" s="130" t="s">
        <v>83</v>
      </c>
      <c r="AY161" s="123" t="s">
        <v>169</v>
      </c>
      <c r="BK161" s="131">
        <f>BK162</f>
        <v>0</v>
      </c>
    </row>
    <row r="162" spans="2:65" s="1" customFormat="1" ht="16.5" customHeight="1">
      <c r="B162" s="35"/>
      <c r="C162" s="134" t="s">
        <v>518</v>
      </c>
      <c r="D162" s="134" t="s">
        <v>172</v>
      </c>
      <c r="E162" s="135" t="s">
        <v>4358</v>
      </c>
      <c r="F162" s="136" t="s">
        <v>4359</v>
      </c>
      <c r="G162" s="137" t="s">
        <v>34</v>
      </c>
      <c r="H162" s="138">
        <v>35</v>
      </c>
      <c r="I162" s="139"/>
      <c r="J162" s="140">
        <f>ROUND(I162*H162,2)</f>
        <v>0</v>
      </c>
      <c r="K162" s="136" t="s">
        <v>34</v>
      </c>
      <c r="L162" s="35"/>
      <c r="M162" s="141" t="s">
        <v>34</v>
      </c>
      <c r="N162" s="142" t="s">
        <v>49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177</v>
      </c>
      <c r="AT162" s="145" t="s">
        <v>172</v>
      </c>
      <c r="AU162" s="145" t="s">
        <v>89</v>
      </c>
      <c r="AY162" s="19" t="s">
        <v>169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9" t="s">
        <v>83</v>
      </c>
      <c r="BK162" s="146">
        <f>ROUND(I162*H162,2)</f>
        <v>0</v>
      </c>
      <c r="BL162" s="19" t="s">
        <v>177</v>
      </c>
      <c r="BM162" s="145" t="s">
        <v>4360</v>
      </c>
    </row>
    <row r="163" spans="2:65" s="11" customFormat="1" ht="22.75" customHeight="1">
      <c r="B163" s="122"/>
      <c r="D163" s="123" t="s">
        <v>77</v>
      </c>
      <c r="E163" s="132" t="s">
        <v>4361</v>
      </c>
      <c r="F163" s="132" t="s">
        <v>4362</v>
      </c>
      <c r="I163" s="125"/>
      <c r="J163" s="133">
        <f>BK163</f>
        <v>0</v>
      </c>
      <c r="L163" s="122"/>
      <c r="M163" s="127"/>
      <c r="P163" s="128">
        <f>SUM(P164:P165)</f>
        <v>0</v>
      </c>
      <c r="R163" s="128">
        <f>SUM(R164:R165)</f>
        <v>0</v>
      </c>
      <c r="T163" s="129">
        <f>SUM(T164:T165)</f>
        <v>0</v>
      </c>
      <c r="AR163" s="123" t="s">
        <v>83</v>
      </c>
      <c r="AT163" s="130" t="s">
        <v>77</v>
      </c>
      <c r="AU163" s="130" t="s">
        <v>83</v>
      </c>
      <c r="AY163" s="123" t="s">
        <v>169</v>
      </c>
      <c r="BK163" s="131">
        <f>SUM(BK164:BK165)</f>
        <v>0</v>
      </c>
    </row>
    <row r="164" spans="2:65" s="1" customFormat="1" ht="16.5" customHeight="1">
      <c r="B164" s="35"/>
      <c r="C164" s="134" t="s">
        <v>523</v>
      </c>
      <c r="D164" s="134" t="s">
        <v>172</v>
      </c>
      <c r="E164" s="135" t="s">
        <v>4363</v>
      </c>
      <c r="F164" s="136" t="s">
        <v>4364</v>
      </c>
      <c r="G164" s="137" t="s">
        <v>34</v>
      </c>
      <c r="H164" s="138">
        <v>8</v>
      </c>
      <c r="I164" s="139"/>
      <c r="J164" s="140">
        <f>ROUND(I164*H164,2)</f>
        <v>0</v>
      </c>
      <c r="K164" s="136" t="s">
        <v>34</v>
      </c>
      <c r="L164" s="35"/>
      <c r="M164" s="141" t="s">
        <v>34</v>
      </c>
      <c r="N164" s="142" t="s">
        <v>49</v>
      </c>
      <c r="P164" s="143">
        <f>O164*H164</f>
        <v>0</v>
      </c>
      <c r="Q164" s="143">
        <v>0</v>
      </c>
      <c r="R164" s="143">
        <f>Q164*H164</f>
        <v>0</v>
      </c>
      <c r="S164" s="143">
        <v>0</v>
      </c>
      <c r="T164" s="144">
        <f>S164*H164</f>
        <v>0</v>
      </c>
      <c r="AR164" s="145" t="s">
        <v>177</v>
      </c>
      <c r="AT164" s="145" t="s">
        <v>172</v>
      </c>
      <c r="AU164" s="145" t="s">
        <v>89</v>
      </c>
      <c r="AY164" s="19" t="s">
        <v>169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9" t="s">
        <v>83</v>
      </c>
      <c r="BK164" s="146">
        <f>ROUND(I164*H164,2)</f>
        <v>0</v>
      </c>
      <c r="BL164" s="19" t="s">
        <v>177</v>
      </c>
      <c r="BM164" s="145" t="s">
        <v>4365</v>
      </c>
    </row>
    <row r="165" spans="2:65" s="1" customFormat="1" ht="16.5" customHeight="1">
      <c r="B165" s="35"/>
      <c r="C165" s="134" t="s">
        <v>530</v>
      </c>
      <c r="D165" s="134" t="s">
        <v>172</v>
      </c>
      <c r="E165" s="135" t="s">
        <v>4366</v>
      </c>
      <c r="F165" s="136" t="s">
        <v>4367</v>
      </c>
      <c r="G165" s="137" t="s">
        <v>34</v>
      </c>
      <c r="H165" s="138">
        <v>8</v>
      </c>
      <c r="I165" s="139"/>
      <c r="J165" s="140">
        <f>ROUND(I165*H165,2)</f>
        <v>0</v>
      </c>
      <c r="K165" s="136" t="s">
        <v>34</v>
      </c>
      <c r="L165" s="35"/>
      <c r="M165" s="203" t="s">
        <v>34</v>
      </c>
      <c r="N165" s="204" t="s">
        <v>49</v>
      </c>
      <c r="O165" s="205"/>
      <c r="P165" s="206">
        <f>O165*H165</f>
        <v>0</v>
      </c>
      <c r="Q165" s="206">
        <v>0</v>
      </c>
      <c r="R165" s="206">
        <f>Q165*H165</f>
        <v>0</v>
      </c>
      <c r="S165" s="206">
        <v>0</v>
      </c>
      <c r="T165" s="207">
        <f>S165*H165</f>
        <v>0</v>
      </c>
      <c r="AR165" s="145" t="s">
        <v>177</v>
      </c>
      <c r="AT165" s="145" t="s">
        <v>172</v>
      </c>
      <c r="AU165" s="145" t="s">
        <v>89</v>
      </c>
      <c r="AY165" s="19" t="s">
        <v>169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9" t="s">
        <v>83</v>
      </c>
      <c r="BK165" s="146">
        <f>ROUND(I165*H165,2)</f>
        <v>0</v>
      </c>
      <c r="BL165" s="19" t="s">
        <v>177</v>
      </c>
      <c r="BM165" s="145" t="s">
        <v>4368</v>
      </c>
    </row>
    <row r="166" spans="2:65" s="1" customFormat="1" ht="7" customHeight="1"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35"/>
    </row>
  </sheetData>
  <sheetProtection algorithmName="SHA-512" hashValue="/EjxLmJeOfjQJVnykYWpbeXEZVf6caJ/JY1io4MLD1pVCykAdysoxsttqJ9v0IUxeP93b7sGycy55IcHUyMfyw==" saltValue="pLTYab7SyIgUkNOb+i81iw==" spinCount="100000" sheet="1" objects="1" scenarios="1"/>
  <autoFilter ref="C101:K165" xr:uid="{00000000-0009-0000-0000-000005000000}"/>
  <mergeCells count="15">
    <mergeCell ref="E88:H88"/>
    <mergeCell ref="E92:H92"/>
    <mergeCell ref="E90:H90"/>
    <mergeCell ref="E94:H94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51"/>
  <sheetViews>
    <sheetView showGridLines="0" workbookViewId="0"/>
  </sheetViews>
  <sheetFormatPr baseColWidth="10" defaultRowHeight="16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1" width="22.25" customWidth="1"/>
    <col min="12" max="12" width="9.25" customWidth="1"/>
    <col min="13" max="13" width="10.75" hidden="1" customWidth="1"/>
    <col min="14" max="14" width="9.25" hidden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/>
  </cols>
  <sheetData>
    <row r="2" spans="2:46" ht="37" customHeight="1"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AT2" s="19" t="s">
        <v>106</v>
      </c>
    </row>
    <row r="3" spans="2:46" ht="7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  <c r="AT3" s="19" t="s">
        <v>89</v>
      </c>
    </row>
    <row r="4" spans="2:46" ht="25" customHeight="1">
      <c r="B4" s="22"/>
      <c r="D4" s="23" t="s">
        <v>107</v>
      </c>
      <c r="L4" s="22"/>
      <c r="M4" s="93" t="s">
        <v>10</v>
      </c>
      <c r="AT4" s="19" t="s">
        <v>4</v>
      </c>
    </row>
    <row r="5" spans="2:46" ht="7" customHeight="1">
      <c r="B5" s="22"/>
      <c r="L5" s="22"/>
    </row>
    <row r="6" spans="2:46" ht="12" customHeight="1">
      <c r="B6" s="22"/>
      <c r="D6" s="29" t="s">
        <v>16</v>
      </c>
      <c r="L6" s="22"/>
    </row>
    <row r="7" spans="2:46" ht="16.5" customHeight="1">
      <c r="B7" s="22"/>
      <c r="E7" s="337" t="str">
        <f>'Rekapitulace stavby'!K6</f>
        <v>Přístavba ,stavební úpravy a střešní nástavba ZŠ Slatinice</v>
      </c>
      <c r="F7" s="338"/>
      <c r="G7" s="338"/>
      <c r="H7" s="338"/>
      <c r="L7" s="22"/>
    </row>
    <row r="8" spans="2:46" ht="12" customHeight="1">
      <c r="B8" s="22"/>
      <c r="D8" s="29" t="s">
        <v>108</v>
      </c>
      <c r="L8" s="22"/>
    </row>
    <row r="9" spans="2:46" s="1" customFormat="1" ht="16.5" customHeight="1">
      <c r="B9" s="35"/>
      <c r="E9" s="337" t="s">
        <v>109</v>
      </c>
      <c r="F9" s="339"/>
      <c r="G9" s="339"/>
      <c r="H9" s="339"/>
      <c r="L9" s="35"/>
    </row>
    <row r="10" spans="2:46" s="1" customFormat="1" ht="12" customHeight="1">
      <c r="B10" s="35"/>
      <c r="D10" s="29" t="s">
        <v>110</v>
      </c>
      <c r="L10" s="35"/>
    </row>
    <row r="11" spans="2:46" s="1" customFormat="1" ht="16.5" customHeight="1">
      <c r="B11" s="35"/>
      <c r="E11" s="295" t="s">
        <v>4369</v>
      </c>
      <c r="F11" s="339"/>
      <c r="G11" s="339"/>
      <c r="H11" s="339"/>
      <c r="L11" s="35"/>
    </row>
    <row r="12" spans="2:46" s="1" customFormat="1" ht="11">
      <c r="B12" s="35"/>
      <c r="L12" s="35"/>
    </row>
    <row r="13" spans="2:46" s="1" customFormat="1" ht="12" customHeight="1">
      <c r="B13" s="35"/>
      <c r="D13" s="29" t="s">
        <v>18</v>
      </c>
      <c r="F13" s="27" t="s">
        <v>34</v>
      </c>
      <c r="I13" s="29" t="s">
        <v>20</v>
      </c>
      <c r="J13" s="27" t="s">
        <v>34</v>
      </c>
      <c r="L13" s="35"/>
    </row>
    <row r="14" spans="2:46" s="1" customFormat="1" ht="12" customHeight="1">
      <c r="B14" s="35"/>
      <c r="D14" s="29" t="s">
        <v>21</v>
      </c>
      <c r="F14" s="27" t="s">
        <v>41</v>
      </c>
      <c r="I14" s="29" t="s">
        <v>23</v>
      </c>
      <c r="J14" s="52" t="str">
        <f>'Rekapitulace stavby'!AN8</f>
        <v>29. 2. 2024</v>
      </c>
      <c r="L14" s="35"/>
    </row>
    <row r="15" spans="2:46" s="1" customFormat="1" ht="10.75" customHeight="1">
      <c r="B15" s="35"/>
      <c r="L15" s="35"/>
    </row>
    <row r="16" spans="2:46" s="1" customFormat="1" ht="12" customHeight="1">
      <c r="B16" s="35"/>
      <c r="D16" s="29" t="s">
        <v>29</v>
      </c>
      <c r="I16" s="29" t="s">
        <v>30</v>
      </c>
      <c r="J16" s="27" t="s">
        <v>31</v>
      </c>
      <c r="L16" s="35"/>
    </row>
    <row r="17" spans="2:12" s="1" customFormat="1" ht="18" customHeight="1">
      <c r="B17" s="35"/>
      <c r="E17" s="27" t="s">
        <v>32</v>
      </c>
      <c r="I17" s="29" t="s">
        <v>33</v>
      </c>
      <c r="J17" s="27" t="s">
        <v>34</v>
      </c>
      <c r="L17" s="35"/>
    </row>
    <row r="18" spans="2:12" s="1" customFormat="1" ht="7" customHeight="1">
      <c r="B18" s="35"/>
      <c r="L18" s="35"/>
    </row>
    <row r="19" spans="2:12" s="1" customFormat="1" ht="12" customHeight="1">
      <c r="B19" s="35"/>
      <c r="D19" s="29" t="s">
        <v>35</v>
      </c>
      <c r="I19" s="29" t="s">
        <v>30</v>
      </c>
      <c r="J19" s="30" t="str">
        <f>'Rekapitulace stavby'!AN13</f>
        <v>Vyplň údaj</v>
      </c>
      <c r="L19" s="35"/>
    </row>
    <row r="20" spans="2:12" s="1" customFormat="1" ht="18" customHeight="1">
      <c r="B20" s="35"/>
      <c r="E20" s="340" t="str">
        <f>'Rekapitulace stavby'!E14</f>
        <v>Vyplň údaj</v>
      </c>
      <c r="F20" s="321"/>
      <c r="G20" s="321"/>
      <c r="H20" s="321"/>
      <c r="I20" s="29" t="s">
        <v>33</v>
      </c>
      <c r="J20" s="30" t="str">
        <f>'Rekapitulace stavby'!AN14</f>
        <v>Vyplň údaj</v>
      </c>
      <c r="L20" s="35"/>
    </row>
    <row r="21" spans="2:12" s="1" customFormat="1" ht="7" customHeight="1">
      <c r="B21" s="35"/>
      <c r="L21" s="35"/>
    </row>
    <row r="22" spans="2:12" s="1" customFormat="1" ht="12" customHeight="1">
      <c r="B22" s="35"/>
      <c r="D22" s="29" t="s">
        <v>37</v>
      </c>
      <c r="I22" s="29" t="s">
        <v>30</v>
      </c>
      <c r="J22" s="27" t="s">
        <v>34</v>
      </c>
      <c r="L22" s="35"/>
    </row>
    <row r="23" spans="2:12" s="1" customFormat="1" ht="18" customHeight="1">
      <c r="B23" s="35"/>
      <c r="E23" s="27" t="s">
        <v>38</v>
      </c>
      <c r="I23" s="29" t="s">
        <v>33</v>
      </c>
      <c r="J23" s="27" t="s">
        <v>34</v>
      </c>
      <c r="L23" s="35"/>
    </row>
    <row r="24" spans="2:12" s="1" customFormat="1" ht="7" customHeight="1">
      <c r="B24" s="35"/>
      <c r="L24" s="35"/>
    </row>
    <row r="25" spans="2:12" s="1" customFormat="1" ht="12" customHeight="1">
      <c r="B25" s="35"/>
      <c r="D25" s="29" t="s">
        <v>40</v>
      </c>
      <c r="I25" s="29" t="s">
        <v>30</v>
      </c>
      <c r="J25" s="27" t="s">
        <v>34</v>
      </c>
      <c r="L25" s="35"/>
    </row>
    <row r="26" spans="2:12" s="1" customFormat="1" ht="18" customHeight="1">
      <c r="B26" s="35"/>
      <c r="E26" s="27" t="s">
        <v>41</v>
      </c>
      <c r="I26" s="29" t="s">
        <v>33</v>
      </c>
      <c r="J26" s="27" t="s">
        <v>34</v>
      </c>
      <c r="L26" s="35"/>
    </row>
    <row r="27" spans="2:12" s="1" customFormat="1" ht="7" customHeight="1">
      <c r="B27" s="35"/>
      <c r="L27" s="35"/>
    </row>
    <row r="28" spans="2:12" s="1" customFormat="1" ht="12" customHeight="1">
      <c r="B28" s="35"/>
      <c r="D28" s="29" t="s">
        <v>42</v>
      </c>
      <c r="L28" s="35"/>
    </row>
    <row r="29" spans="2:12" s="7" customFormat="1" ht="16.5" customHeight="1">
      <c r="B29" s="94"/>
      <c r="E29" s="326" t="s">
        <v>34</v>
      </c>
      <c r="F29" s="326"/>
      <c r="G29" s="326"/>
      <c r="H29" s="326"/>
      <c r="L29" s="94"/>
    </row>
    <row r="30" spans="2:12" s="1" customFormat="1" ht="7" customHeight="1">
      <c r="B30" s="35"/>
      <c r="L30" s="35"/>
    </row>
    <row r="31" spans="2:12" s="1" customFormat="1" ht="7" customHeight="1">
      <c r="B31" s="35"/>
      <c r="D31" s="53"/>
      <c r="E31" s="53"/>
      <c r="F31" s="53"/>
      <c r="G31" s="53"/>
      <c r="H31" s="53"/>
      <c r="I31" s="53"/>
      <c r="J31" s="53"/>
      <c r="K31" s="53"/>
      <c r="L31" s="35"/>
    </row>
    <row r="32" spans="2:12" s="1" customFormat="1" ht="25.5" customHeight="1">
      <c r="B32" s="35"/>
      <c r="D32" s="95" t="s">
        <v>44</v>
      </c>
      <c r="J32" s="66">
        <f>ROUND(J92, 2)</f>
        <v>0</v>
      </c>
      <c r="L32" s="35"/>
    </row>
    <row r="33" spans="2:12" s="1" customFormat="1" ht="7" customHeight="1">
      <c r="B33" s="35"/>
      <c r="D33" s="53"/>
      <c r="E33" s="53"/>
      <c r="F33" s="53"/>
      <c r="G33" s="53"/>
      <c r="H33" s="53"/>
      <c r="I33" s="53"/>
      <c r="J33" s="53"/>
      <c r="K33" s="53"/>
      <c r="L33" s="35"/>
    </row>
    <row r="34" spans="2:12" s="1" customFormat="1" ht="14.5" customHeight="1">
      <c r="B34" s="35"/>
      <c r="F34" s="38" t="s">
        <v>46</v>
      </c>
      <c r="I34" s="38" t="s">
        <v>45</v>
      </c>
      <c r="J34" s="38" t="s">
        <v>47</v>
      </c>
      <c r="L34" s="35"/>
    </row>
    <row r="35" spans="2:12" s="1" customFormat="1" ht="14.5" customHeight="1">
      <c r="B35" s="35"/>
      <c r="D35" s="55" t="s">
        <v>48</v>
      </c>
      <c r="E35" s="29" t="s">
        <v>49</v>
      </c>
      <c r="F35" s="86">
        <f>ROUND((SUM(BE92:BE150)),  2)</f>
        <v>0</v>
      </c>
      <c r="I35" s="96">
        <v>0.21</v>
      </c>
      <c r="J35" s="86">
        <f>ROUND(((SUM(BE92:BE150))*I35),  2)</f>
        <v>0</v>
      </c>
      <c r="L35" s="35"/>
    </row>
    <row r="36" spans="2:12" s="1" customFormat="1" ht="14.5" customHeight="1">
      <c r="B36" s="35"/>
      <c r="E36" s="29" t="s">
        <v>50</v>
      </c>
      <c r="F36" s="86">
        <f>ROUND((SUM(BF92:BF150)),  2)</f>
        <v>0</v>
      </c>
      <c r="I36" s="96">
        <v>0.12</v>
      </c>
      <c r="J36" s="86">
        <f>ROUND(((SUM(BF92:BF150))*I36),  2)</f>
        <v>0</v>
      </c>
      <c r="L36" s="35"/>
    </row>
    <row r="37" spans="2:12" s="1" customFormat="1" ht="14.5" hidden="1" customHeight="1">
      <c r="B37" s="35"/>
      <c r="E37" s="29" t="s">
        <v>51</v>
      </c>
      <c r="F37" s="86">
        <f>ROUND((SUM(BG92:BG150)),  2)</f>
        <v>0</v>
      </c>
      <c r="I37" s="96">
        <v>0.21</v>
      </c>
      <c r="J37" s="86">
        <f>0</f>
        <v>0</v>
      </c>
      <c r="L37" s="35"/>
    </row>
    <row r="38" spans="2:12" s="1" customFormat="1" ht="14.5" hidden="1" customHeight="1">
      <c r="B38" s="35"/>
      <c r="E38" s="29" t="s">
        <v>52</v>
      </c>
      <c r="F38" s="86">
        <f>ROUND((SUM(BH92:BH150)),  2)</f>
        <v>0</v>
      </c>
      <c r="I38" s="96">
        <v>0.12</v>
      </c>
      <c r="J38" s="86">
        <f>0</f>
        <v>0</v>
      </c>
      <c r="L38" s="35"/>
    </row>
    <row r="39" spans="2:12" s="1" customFormat="1" ht="14.5" hidden="1" customHeight="1">
      <c r="B39" s="35"/>
      <c r="E39" s="29" t="s">
        <v>53</v>
      </c>
      <c r="F39" s="86">
        <f>ROUND((SUM(BI92:BI150)),  2)</f>
        <v>0</v>
      </c>
      <c r="I39" s="96">
        <v>0</v>
      </c>
      <c r="J39" s="86">
        <f>0</f>
        <v>0</v>
      </c>
      <c r="L39" s="35"/>
    </row>
    <row r="40" spans="2:12" s="1" customFormat="1" ht="7" customHeight="1">
      <c r="B40" s="35"/>
      <c r="L40" s="35"/>
    </row>
    <row r="41" spans="2:12" s="1" customFormat="1" ht="25.5" customHeight="1">
      <c r="B41" s="35"/>
      <c r="C41" s="97"/>
      <c r="D41" s="98" t="s">
        <v>54</v>
      </c>
      <c r="E41" s="57"/>
      <c r="F41" s="57"/>
      <c r="G41" s="99" t="s">
        <v>55</v>
      </c>
      <c r="H41" s="100" t="s">
        <v>56</v>
      </c>
      <c r="I41" s="57"/>
      <c r="J41" s="101">
        <f>SUM(J32:J39)</f>
        <v>0</v>
      </c>
      <c r="K41" s="102"/>
      <c r="L41" s="35"/>
    </row>
    <row r="42" spans="2:12" s="1" customFormat="1" ht="14.5" customHeight="1">
      <c r="B42" s="44"/>
      <c r="C42" s="45"/>
      <c r="D42" s="45"/>
      <c r="E42" s="45"/>
      <c r="F42" s="45"/>
      <c r="G42" s="45"/>
      <c r="H42" s="45"/>
      <c r="I42" s="45"/>
      <c r="J42" s="45"/>
      <c r="K42" s="45"/>
      <c r="L42" s="35"/>
    </row>
    <row r="46" spans="2:12" s="1" customFormat="1" ht="7" customHeight="1"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35"/>
    </row>
    <row r="47" spans="2:12" s="1" customFormat="1" ht="25" customHeight="1">
      <c r="B47" s="35"/>
      <c r="C47" s="23" t="s">
        <v>112</v>
      </c>
      <c r="L47" s="35"/>
    </row>
    <row r="48" spans="2:12" s="1" customFormat="1" ht="7" customHeight="1">
      <c r="B48" s="35"/>
      <c r="L48" s="35"/>
    </row>
    <row r="49" spans="2:47" s="1" customFormat="1" ht="12" customHeight="1">
      <c r="B49" s="35"/>
      <c r="C49" s="29" t="s">
        <v>16</v>
      </c>
      <c r="L49" s="35"/>
    </row>
    <row r="50" spans="2:47" s="1" customFormat="1" ht="16.5" customHeight="1">
      <c r="B50" s="35"/>
      <c r="E50" s="337" t="str">
        <f>E7</f>
        <v>Přístavba ,stavební úpravy a střešní nástavba ZŠ Slatinice</v>
      </c>
      <c r="F50" s="338"/>
      <c r="G50" s="338"/>
      <c r="H50" s="338"/>
      <c r="L50" s="35"/>
    </row>
    <row r="51" spans="2:47" ht="12" customHeight="1">
      <c r="B51" s="22"/>
      <c r="C51" s="29" t="s">
        <v>108</v>
      </c>
      <c r="L51" s="22"/>
    </row>
    <row r="52" spans="2:47" s="1" customFormat="1" ht="16.5" customHeight="1">
      <c r="B52" s="35"/>
      <c r="E52" s="337" t="s">
        <v>109</v>
      </c>
      <c r="F52" s="339"/>
      <c r="G52" s="339"/>
      <c r="H52" s="339"/>
      <c r="L52" s="35"/>
    </row>
    <row r="53" spans="2:47" s="1" customFormat="1" ht="12" customHeight="1">
      <c r="B53" s="35"/>
      <c r="C53" s="29" t="s">
        <v>110</v>
      </c>
      <c r="L53" s="35"/>
    </row>
    <row r="54" spans="2:47" s="1" customFormat="1" ht="16.5" customHeight="1">
      <c r="B54" s="35"/>
      <c r="E54" s="295" t="str">
        <f>E11</f>
        <v>VRN - Vedlejší náklady</v>
      </c>
      <c r="F54" s="339"/>
      <c r="G54" s="339"/>
      <c r="H54" s="339"/>
      <c r="L54" s="35"/>
    </row>
    <row r="55" spans="2:47" s="1" customFormat="1" ht="7" customHeight="1">
      <c r="B55" s="35"/>
      <c r="L55" s="35"/>
    </row>
    <row r="56" spans="2:47" s="1" customFormat="1" ht="12" customHeight="1">
      <c r="B56" s="35"/>
      <c r="C56" s="29" t="s">
        <v>21</v>
      </c>
      <c r="F56" s="27" t="str">
        <f>F14</f>
        <v xml:space="preserve"> </v>
      </c>
      <c r="I56" s="29" t="s">
        <v>23</v>
      </c>
      <c r="J56" s="52" t="str">
        <f>IF(J14="","",J14)</f>
        <v>29. 2. 2024</v>
      </c>
      <c r="L56" s="35"/>
    </row>
    <row r="57" spans="2:47" s="1" customFormat="1" ht="7" customHeight="1">
      <c r="B57" s="35"/>
      <c r="L57" s="35"/>
    </row>
    <row r="58" spans="2:47" s="1" customFormat="1" ht="40" customHeight="1">
      <c r="B58" s="35"/>
      <c r="C58" s="29" t="s">
        <v>29</v>
      </c>
      <c r="F58" s="27" t="str">
        <f>E17</f>
        <v>Obec Slatinice č.p.50</v>
      </c>
      <c r="I58" s="29" t="s">
        <v>37</v>
      </c>
      <c r="J58" s="33" t="str">
        <f>E23</f>
        <v>MgA,Ing arch. L. Blažek ,Ing arch H. Zatloukalová</v>
      </c>
      <c r="L58" s="35"/>
    </row>
    <row r="59" spans="2:47" s="1" customFormat="1" ht="15.25" customHeight="1">
      <c r="B59" s="35"/>
      <c r="C59" s="29" t="s">
        <v>35</v>
      </c>
      <c r="F59" s="27" t="str">
        <f>IF(E20="","",E20)</f>
        <v>Vyplň údaj</v>
      </c>
      <c r="I59" s="29" t="s">
        <v>40</v>
      </c>
      <c r="J59" s="33" t="str">
        <f>E26</f>
        <v xml:space="preserve"> </v>
      </c>
      <c r="L59" s="35"/>
    </row>
    <row r="60" spans="2:47" s="1" customFormat="1" ht="10.25" customHeight="1">
      <c r="B60" s="35"/>
      <c r="L60" s="35"/>
    </row>
    <row r="61" spans="2:47" s="1" customFormat="1" ht="29.25" customHeight="1">
      <c r="B61" s="35"/>
      <c r="C61" s="103" t="s">
        <v>113</v>
      </c>
      <c r="D61" s="97"/>
      <c r="E61" s="97"/>
      <c r="F61" s="97"/>
      <c r="G61" s="97"/>
      <c r="H61" s="97"/>
      <c r="I61" s="97"/>
      <c r="J61" s="104" t="s">
        <v>114</v>
      </c>
      <c r="K61" s="97"/>
      <c r="L61" s="35"/>
    </row>
    <row r="62" spans="2:47" s="1" customFormat="1" ht="10.25" customHeight="1">
      <c r="B62" s="35"/>
      <c r="L62" s="35"/>
    </row>
    <row r="63" spans="2:47" s="1" customFormat="1" ht="22.75" customHeight="1">
      <c r="B63" s="35"/>
      <c r="C63" s="105" t="s">
        <v>76</v>
      </c>
      <c r="J63" s="66">
        <f>J92</f>
        <v>0</v>
      </c>
      <c r="L63" s="35"/>
      <c r="AU63" s="19" t="s">
        <v>115</v>
      </c>
    </row>
    <row r="64" spans="2:47" s="8" customFormat="1" ht="25" customHeight="1">
      <c r="B64" s="106"/>
      <c r="D64" s="107" t="s">
        <v>3706</v>
      </c>
      <c r="E64" s="108"/>
      <c r="F64" s="108"/>
      <c r="G64" s="108"/>
      <c r="H64" s="108"/>
      <c r="I64" s="108"/>
      <c r="J64" s="109">
        <f>J93</f>
        <v>0</v>
      </c>
      <c r="L64" s="106"/>
    </row>
    <row r="65" spans="2:12" s="9" customFormat="1" ht="20" customHeight="1">
      <c r="B65" s="110"/>
      <c r="D65" s="111" t="s">
        <v>3707</v>
      </c>
      <c r="E65" s="112"/>
      <c r="F65" s="112"/>
      <c r="G65" s="112"/>
      <c r="H65" s="112"/>
      <c r="I65" s="112"/>
      <c r="J65" s="113">
        <f>J94</f>
        <v>0</v>
      </c>
      <c r="L65" s="110"/>
    </row>
    <row r="66" spans="2:12" s="9" customFormat="1" ht="20" customHeight="1">
      <c r="B66" s="110"/>
      <c r="D66" s="111" t="s">
        <v>4370</v>
      </c>
      <c r="E66" s="112"/>
      <c r="F66" s="112"/>
      <c r="G66" s="112"/>
      <c r="H66" s="112"/>
      <c r="I66" s="112"/>
      <c r="J66" s="113">
        <f>J103</f>
        <v>0</v>
      </c>
      <c r="L66" s="110"/>
    </row>
    <row r="67" spans="2:12" s="9" customFormat="1" ht="20" customHeight="1">
      <c r="B67" s="110"/>
      <c r="D67" s="111" t="s">
        <v>4371</v>
      </c>
      <c r="E67" s="112"/>
      <c r="F67" s="112"/>
      <c r="G67" s="112"/>
      <c r="H67" s="112"/>
      <c r="I67" s="112"/>
      <c r="J67" s="113">
        <f>J118</f>
        <v>0</v>
      </c>
      <c r="L67" s="110"/>
    </row>
    <row r="68" spans="2:12" s="9" customFormat="1" ht="20" customHeight="1">
      <c r="B68" s="110"/>
      <c r="D68" s="111" t="s">
        <v>4372</v>
      </c>
      <c r="E68" s="112"/>
      <c r="F68" s="112"/>
      <c r="G68" s="112"/>
      <c r="H68" s="112"/>
      <c r="I68" s="112"/>
      <c r="J68" s="113">
        <f>J136</f>
        <v>0</v>
      </c>
      <c r="L68" s="110"/>
    </row>
    <row r="69" spans="2:12" s="9" customFormat="1" ht="20" customHeight="1">
      <c r="B69" s="110"/>
      <c r="D69" s="111" t="s">
        <v>4373</v>
      </c>
      <c r="E69" s="112"/>
      <c r="F69" s="112"/>
      <c r="G69" s="112"/>
      <c r="H69" s="112"/>
      <c r="I69" s="112"/>
      <c r="J69" s="113">
        <f>J141</f>
        <v>0</v>
      </c>
      <c r="L69" s="110"/>
    </row>
    <row r="70" spans="2:12" s="9" customFormat="1" ht="20" customHeight="1">
      <c r="B70" s="110"/>
      <c r="D70" s="111" t="s">
        <v>3709</v>
      </c>
      <c r="E70" s="112"/>
      <c r="F70" s="112"/>
      <c r="G70" s="112"/>
      <c r="H70" s="112"/>
      <c r="I70" s="112"/>
      <c r="J70" s="113">
        <f>J146</f>
        <v>0</v>
      </c>
      <c r="L70" s="110"/>
    </row>
    <row r="71" spans="2:12" s="1" customFormat="1" ht="21.75" customHeight="1">
      <c r="B71" s="35"/>
      <c r="L71" s="35"/>
    </row>
    <row r="72" spans="2:12" s="1" customFormat="1" ht="7" customHeight="1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5"/>
    </row>
    <row r="76" spans="2:12" s="1" customFormat="1" ht="7" customHeight="1">
      <c r="B76" s="46"/>
      <c r="C76" s="47"/>
      <c r="D76" s="47"/>
      <c r="E76" s="47"/>
      <c r="F76" s="47"/>
      <c r="G76" s="47"/>
      <c r="H76" s="47"/>
      <c r="I76" s="47"/>
      <c r="J76" s="47"/>
      <c r="K76" s="47"/>
      <c r="L76" s="35"/>
    </row>
    <row r="77" spans="2:12" s="1" customFormat="1" ht="25" customHeight="1">
      <c r="B77" s="35"/>
      <c r="C77" s="23" t="s">
        <v>154</v>
      </c>
      <c r="L77" s="35"/>
    </row>
    <row r="78" spans="2:12" s="1" customFormat="1" ht="7" customHeight="1">
      <c r="B78" s="35"/>
      <c r="L78" s="35"/>
    </row>
    <row r="79" spans="2:12" s="1" customFormat="1" ht="12" customHeight="1">
      <c r="B79" s="35"/>
      <c r="C79" s="29" t="s">
        <v>16</v>
      </c>
      <c r="L79" s="35"/>
    </row>
    <row r="80" spans="2:12" s="1" customFormat="1" ht="16.5" customHeight="1">
      <c r="B80" s="35"/>
      <c r="E80" s="337" t="str">
        <f>E7</f>
        <v>Přístavba ,stavební úpravy a střešní nástavba ZŠ Slatinice</v>
      </c>
      <c r="F80" s="338"/>
      <c r="G80" s="338"/>
      <c r="H80" s="338"/>
      <c r="L80" s="35"/>
    </row>
    <row r="81" spans="2:65" ht="12" customHeight="1">
      <c r="B81" s="22"/>
      <c r="C81" s="29" t="s">
        <v>108</v>
      </c>
      <c r="L81" s="22"/>
    </row>
    <row r="82" spans="2:65" s="1" customFormat="1" ht="16.5" customHeight="1">
      <c r="B82" s="35"/>
      <c r="E82" s="337" t="s">
        <v>109</v>
      </c>
      <c r="F82" s="339"/>
      <c r="G82" s="339"/>
      <c r="H82" s="339"/>
      <c r="L82" s="35"/>
    </row>
    <row r="83" spans="2:65" s="1" customFormat="1" ht="12" customHeight="1">
      <c r="B83" s="35"/>
      <c r="C83" s="29" t="s">
        <v>110</v>
      </c>
      <c r="L83" s="35"/>
    </row>
    <row r="84" spans="2:65" s="1" customFormat="1" ht="16.5" customHeight="1">
      <c r="B84" s="35"/>
      <c r="E84" s="295" t="str">
        <f>E11</f>
        <v>VRN - Vedlejší náklady</v>
      </c>
      <c r="F84" s="339"/>
      <c r="G84" s="339"/>
      <c r="H84" s="339"/>
      <c r="L84" s="35"/>
    </row>
    <row r="85" spans="2:65" s="1" customFormat="1" ht="7" customHeight="1">
      <c r="B85" s="35"/>
      <c r="L85" s="35"/>
    </row>
    <row r="86" spans="2:65" s="1" customFormat="1" ht="12" customHeight="1">
      <c r="B86" s="35"/>
      <c r="C86" s="29" t="s">
        <v>21</v>
      </c>
      <c r="F86" s="27" t="str">
        <f>F14</f>
        <v xml:space="preserve"> </v>
      </c>
      <c r="I86" s="29" t="s">
        <v>23</v>
      </c>
      <c r="J86" s="52" t="str">
        <f>IF(J14="","",J14)</f>
        <v>29. 2. 2024</v>
      </c>
      <c r="L86" s="35"/>
    </row>
    <row r="87" spans="2:65" s="1" customFormat="1" ht="7" customHeight="1">
      <c r="B87" s="35"/>
      <c r="L87" s="35"/>
    </row>
    <row r="88" spans="2:65" s="1" customFormat="1" ht="40" customHeight="1">
      <c r="B88" s="35"/>
      <c r="C88" s="29" t="s">
        <v>29</v>
      </c>
      <c r="F88" s="27" t="str">
        <f>E17</f>
        <v>Obec Slatinice č.p.50</v>
      </c>
      <c r="I88" s="29" t="s">
        <v>37</v>
      </c>
      <c r="J88" s="33" t="str">
        <f>E23</f>
        <v>MgA,Ing arch. L. Blažek ,Ing arch H. Zatloukalová</v>
      </c>
      <c r="L88" s="35"/>
    </row>
    <row r="89" spans="2:65" s="1" customFormat="1" ht="15.25" customHeight="1">
      <c r="B89" s="35"/>
      <c r="C89" s="29" t="s">
        <v>35</v>
      </c>
      <c r="F89" s="27" t="str">
        <f>IF(E20="","",E20)</f>
        <v>Vyplň údaj</v>
      </c>
      <c r="I89" s="29" t="s">
        <v>40</v>
      </c>
      <c r="J89" s="33" t="str">
        <f>E26</f>
        <v xml:space="preserve"> </v>
      </c>
      <c r="L89" s="35"/>
    </row>
    <row r="90" spans="2:65" s="1" customFormat="1" ht="10.25" customHeight="1">
      <c r="B90" s="35"/>
      <c r="L90" s="35"/>
    </row>
    <row r="91" spans="2:65" s="10" customFormat="1" ht="29.25" customHeight="1">
      <c r="B91" s="114"/>
      <c r="C91" s="115" t="s">
        <v>155</v>
      </c>
      <c r="D91" s="116" t="s">
        <v>63</v>
      </c>
      <c r="E91" s="116" t="s">
        <v>59</v>
      </c>
      <c r="F91" s="116" t="s">
        <v>60</v>
      </c>
      <c r="G91" s="116" t="s">
        <v>156</v>
      </c>
      <c r="H91" s="116" t="s">
        <v>157</v>
      </c>
      <c r="I91" s="116" t="s">
        <v>158</v>
      </c>
      <c r="J91" s="116" t="s">
        <v>114</v>
      </c>
      <c r="K91" s="117" t="s">
        <v>159</v>
      </c>
      <c r="L91" s="114"/>
      <c r="M91" s="59" t="s">
        <v>34</v>
      </c>
      <c r="N91" s="60" t="s">
        <v>48</v>
      </c>
      <c r="O91" s="60" t="s">
        <v>160</v>
      </c>
      <c r="P91" s="60" t="s">
        <v>161</v>
      </c>
      <c r="Q91" s="60" t="s">
        <v>162</v>
      </c>
      <c r="R91" s="60" t="s">
        <v>163</v>
      </c>
      <c r="S91" s="60" t="s">
        <v>164</v>
      </c>
      <c r="T91" s="61" t="s">
        <v>165</v>
      </c>
    </row>
    <row r="92" spans="2:65" s="1" customFormat="1" ht="22.75" customHeight="1">
      <c r="B92" s="35"/>
      <c r="C92" s="64" t="s">
        <v>166</v>
      </c>
      <c r="J92" s="118">
        <f>BK92</f>
        <v>0</v>
      </c>
      <c r="L92" s="35"/>
      <c r="M92" s="62"/>
      <c r="N92" s="53"/>
      <c r="O92" s="53"/>
      <c r="P92" s="119">
        <f>P93</f>
        <v>0</v>
      </c>
      <c r="Q92" s="53"/>
      <c r="R92" s="119">
        <f>R93</f>
        <v>0</v>
      </c>
      <c r="S92" s="53"/>
      <c r="T92" s="120">
        <f>T93</f>
        <v>0</v>
      </c>
      <c r="AT92" s="19" t="s">
        <v>77</v>
      </c>
      <c r="AU92" s="19" t="s">
        <v>115</v>
      </c>
      <c r="BK92" s="121">
        <f>BK93</f>
        <v>0</v>
      </c>
    </row>
    <row r="93" spans="2:65" s="11" customFormat="1" ht="26" customHeight="1">
      <c r="B93" s="122"/>
      <c r="D93" s="123" t="s">
        <v>77</v>
      </c>
      <c r="E93" s="124" t="s">
        <v>104</v>
      </c>
      <c r="F93" s="124" t="s">
        <v>4201</v>
      </c>
      <c r="I93" s="125"/>
      <c r="J93" s="126">
        <f>BK93</f>
        <v>0</v>
      </c>
      <c r="L93" s="122"/>
      <c r="M93" s="127"/>
      <c r="P93" s="128">
        <f>P94+P103+P118+P136+P141+P146</f>
        <v>0</v>
      </c>
      <c r="R93" s="128">
        <f>R94+R103+R118+R136+R141+R146</f>
        <v>0</v>
      </c>
      <c r="T93" s="129">
        <f>T94+T103+T118+T136+T141+T146</f>
        <v>0</v>
      </c>
      <c r="AR93" s="123" t="s">
        <v>201</v>
      </c>
      <c r="AT93" s="130" t="s">
        <v>77</v>
      </c>
      <c r="AU93" s="130" t="s">
        <v>78</v>
      </c>
      <c r="AY93" s="123" t="s">
        <v>169</v>
      </c>
      <c r="BK93" s="131">
        <f>BK94+BK103+BK118+BK136+BK141+BK146</f>
        <v>0</v>
      </c>
    </row>
    <row r="94" spans="2:65" s="11" customFormat="1" ht="22.75" customHeight="1">
      <c r="B94" s="122"/>
      <c r="D94" s="123" t="s">
        <v>77</v>
      </c>
      <c r="E94" s="132" t="s">
        <v>4202</v>
      </c>
      <c r="F94" s="132" t="s">
        <v>4203</v>
      </c>
      <c r="I94" s="125"/>
      <c r="J94" s="133">
        <f>BK94</f>
        <v>0</v>
      </c>
      <c r="L94" s="122"/>
      <c r="M94" s="127"/>
      <c r="P94" s="128">
        <f>SUM(P95:P102)</f>
        <v>0</v>
      </c>
      <c r="R94" s="128">
        <f>SUM(R95:R102)</f>
        <v>0</v>
      </c>
      <c r="T94" s="129">
        <f>SUM(T95:T102)</f>
        <v>0</v>
      </c>
      <c r="AR94" s="123" t="s">
        <v>201</v>
      </c>
      <c r="AT94" s="130" t="s">
        <v>77</v>
      </c>
      <c r="AU94" s="130" t="s">
        <v>83</v>
      </c>
      <c r="AY94" s="123" t="s">
        <v>169</v>
      </c>
      <c r="BK94" s="131">
        <f>SUM(BK95:BK102)</f>
        <v>0</v>
      </c>
    </row>
    <row r="95" spans="2:65" s="1" customFormat="1" ht="16.5" customHeight="1">
      <c r="B95" s="35"/>
      <c r="C95" s="134" t="s">
        <v>83</v>
      </c>
      <c r="D95" s="134" t="s">
        <v>172</v>
      </c>
      <c r="E95" s="135" t="s">
        <v>4374</v>
      </c>
      <c r="F95" s="136" t="s">
        <v>4375</v>
      </c>
      <c r="G95" s="137" t="s">
        <v>1071</v>
      </c>
      <c r="H95" s="138">
        <v>1</v>
      </c>
      <c r="I95" s="139"/>
      <c r="J95" s="140">
        <f>ROUND(I95*H95,2)</f>
        <v>0</v>
      </c>
      <c r="K95" s="136" t="s">
        <v>4376</v>
      </c>
      <c r="L95" s="35"/>
      <c r="M95" s="141" t="s">
        <v>34</v>
      </c>
      <c r="N95" s="142" t="s">
        <v>49</v>
      </c>
      <c r="P95" s="143">
        <f>O95*H95</f>
        <v>0</v>
      </c>
      <c r="Q95" s="143">
        <v>0</v>
      </c>
      <c r="R95" s="143">
        <f>Q95*H95</f>
        <v>0</v>
      </c>
      <c r="S95" s="143">
        <v>0</v>
      </c>
      <c r="T95" s="144">
        <f>S95*H95</f>
        <v>0</v>
      </c>
      <c r="AR95" s="145" t="s">
        <v>4377</v>
      </c>
      <c r="AT95" s="145" t="s">
        <v>172</v>
      </c>
      <c r="AU95" s="145" t="s">
        <v>89</v>
      </c>
      <c r="AY95" s="19" t="s">
        <v>169</v>
      </c>
      <c r="BE95" s="146">
        <f>IF(N95="základní",J95,0)</f>
        <v>0</v>
      </c>
      <c r="BF95" s="146">
        <f>IF(N95="snížená",J95,0)</f>
        <v>0</v>
      </c>
      <c r="BG95" s="146">
        <f>IF(N95="zákl. přenesená",J95,0)</f>
        <v>0</v>
      </c>
      <c r="BH95" s="146">
        <f>IF(N95="sníž. přenesená",J95,0)</f>
        <v>0</v>
      </c>
      <c r="BI95" s="146">
        <f>IF(N95="nulová",J95,0)</f>
        <v>0</v>
      </c>
      <c r="BJ95" s="19" t="s">
        <v>83</v>
      </c>
      <c r="BK95" s="146">
        <f>ROUND(I95*H95,2)</f>
        <v>0</v>
      </c>
      <c r="BL95" s="19" t="s">
        <v>4377</v>
      </c>
      <c r="BM95" s="145" t="s">
        <v>4378</v>
      </c>
    </row>
    <row r="96" spans="2:65" s="1" customFormat="1" ht="11">
      <c r="B96" s="35"/>
      <c r="D96" s="168" t="s">
        <v>206</v>
      </c>
      <c r="F96" s="169" t="s">
        <v>4379</v>
      </c>
      <c r="I96" s="170"/>
      <c r="L96" s="35"/>
      <c r="M96" s="171"/>
      <c r="T96" s="56"/>
      <c r="AT96" s="19" t="s">
        <v>206</v>
      </c>
      <c r="AU96" s="19" t="s">
        <v>89</v>
      </c>
    </row>
    <row r="97" spans="2:65" s="12" customFormat="1" ht="24">
      <c r="B97" s="147"/>
      <c r="D97" s="148" t="s">
        <v>179</v>
      </c>
      <c r="E97" s="149" t="s">
        <v>34</v>
      </c>
      <c r="F97" s="150" t="s">
        <v>4380</v>
      </c>
      <c r="H97" s="149" t="s">
        <v>34</v>
      </c>
      <c r="I97" s="151"/>
      <c r="L97" s="147"/>
      <c r="M97" s="152"/>
      <c r="T97" s="153"/>
      <c r="AT97" s="149" t="s">
        <v>179</v>
      </c>
      <c r="AU97" s="149" t="s">
        <v>89</v>
      </c>
      <c r="AV97" s="12" t="s">
        <v>83</v>
      </c>
      <c r="AW97" s="12" t="s">
        <v>39</v>
      </c>
      <c r="AX97" s="12" t="s">
        <v>78</v>
      </c>
      <c r="AY97" s="149" t="s">
        <v>169</v>
      </c>
    </row>
    <row r="98" spans="2:65" s="12" customFormat="1" ht="24">
      <c r="B98" s="147"/>
      <c r="D98" s="148" t="s">
        <v>179</v>
      </c>
      <c r="E98" s="149" t="s">
        <v>34</v>
      </c>
      <c r="F98" s="150" t="s">
        <v>4381</v>
      </c>
      <c r="H98" s="149" t="s">
        <v>34</v>
      </c>
      <c r="I98" s="151"/>
      <c r="L98" s="147"/>
      <c r="M98" s="152"/>
      <c r="T98" s="153"/>
      <c r="AT98" s="149" t="s">
        <v>179</v>
      </c>
      <c r="AU98" s="149" t="s">
        <v>89</v>
      </c>
      <c r="AV98" s="12" t="s">
        <v>83</v>
      </c>
      <c r="AW98" s="12" t="s">
        <v>39</v>
      </c>
      <c r="AX98" s="12" t="s">
        <v>78</v>
      </c>
      <c r="AY98" s="149" t="s">
        <v>169</v>
      </c>
    </row>
    <row r="99" spans="2:65" s="13" customFormat="1" ht="12">
      <c r="B99" s="154"/>
      <c r="D99" s="148" t="s">
        <v>179</v>
      </c>
      <c r="E99" s="155" t="s">
        <v>34</v>
      </c>
      <c r="F99" s="156" t="s">
        <v>83</v>
      </c>
      <c r="H99" s="157">
        <v>1</v>
      </c>
      <c r="I99" s="158"/>
      <c r="L99" s="154"/>
      <c r="M99" s="159"/>
      <c r="T99" s="160"/>
      <c r="AT99" s="155" t="s">
        <v>179</v>
      </c>
      <c r="AU99" s="155" t="s">
        <v>89</v>
      </c>
      <c r="AV99" s="13" t="s">
        <v>89</v>
      </c>
      <c r="AW99" s="13" t="s">
        <v>39</v>
      </c>
      <c r="AX99" s="13" t="s">
        <v>83</v>
      </c>
      <c r="AY99" s="155" t="s">
        <v>169</v>
      </c>
    </row>
    <row r="100" spans="2:65" s="1" customFormat="1" ht="16.5" customHeight="1">
      <c r="B100" s="35"/>
      <c r="C100" s="134" t="s">
        <v>89</v>
      </c>
      <c r="D100" s="134" t="s">
        <v>172</v>
      </c>
      <c r="E100" s="135" t="s">
        <v>4382</v>
      </c>
      <c r="F100" s="136" t="s">
        <v>4383</v>
      </c>
      <c r="G100" s="137" t="s">
        <v>1071</v>
      </c>
      <c r="H100" s="138">
        <v>1</v>
      </c>
      <c r="I100" s="139"/>
      <c r="J100" s="140">
        <f>ROUND(I100*H100,2)</f>
        <v>0</v>
      </c>
      <c r="K100" s="136" t="s">
        <v>34</v>
      </c>
      <c r="L100" s="35"/>
      <c r="M100" s="141" t="s">
        <v>34</v>
      </c>
      <c r="N100" s="142" t="s">
        <v>49</v>
      </c>
      <c r="P100" s="143">
        <f>O100*H100</f>
        <v>0</v>
      </c>
      <c r="Q100" s="143">
        <v>0</v>
      </c>
      <c r="R100" s="143">
        <f>Q100*H100</f>
        <v>0</v>
      </c>
      <c r="S100" s="143">
        <v>0</v>
      </c>
      <c r="T100" s="144">
        <f>S100*H100</f>
        <v>0</v>
      </c>
      <c r="AR100" s="145" t="s">
        <v>4377</v>
      </c>
      <c r="AT100" s="145" t="s">
        <v>172</v>
      </c>
      <c r="AU100" s="145" t="s">
        <v>89</v>
      </c>
      <c r="AY100" s="19" t="s">
        <v>169</v>
      </c>
      <c r="BE100" s="146">
        <f>IF(N100="základní",J100,0)</f>
        <v>0</v>
      </c>
      <c r="BF100" s="146">
        <f>IF(N100="snížená",J100,0)</f>
        <v>0</v>
      </c>
      <c r="BG100" s="146">
        <f>IF(N100="zákl. přenesená",J100,0)</f>
        <v>0</v>
      </c>
      <c r="BH100" s="146">
        <f>IF(N100="sníž. přenesená",J100,0)</f>
        <v>0</v>
      </c>
      <c r="BI100" s="146">
        <f>IF(N100="nulová",J100,0)</f>
        <v>0</v>
      </c>
      <c r="BJ100" s="19" t="s">
        <v>83</v>
      </c>
      <c r="BK100" s="146">
        <f>ROUND(I100*H100,2)</f>
        <v>0</v>
      </c>
      <c r="BL100" s="19" t="s">
        <v>4377</v>
      </c>
      <c r="BM100" s="145" t="s">
        <v>4384</v>
      </c>
    </row>
    <row r="101" spans="2:65" s="12" customFormat="1" ht="24">
      <c r="B101" s="147"/>
      <c r="D101" s="148" t="s">
        <v>179</v>
      </c>
      <c r="E101" s="149" t="s">
        <v>34</v>
      </c>
      <c r="F101" s="150" t="s">
        <v>4385</v>
      </c>
      <c r="H101" s="149" t="s">
        <v>34</v>
      </c>
      <c r="I101" s="151"/>
      <c r="L101" s="147"/>
      <c r="M101" s="152"/>
      <c r="T101" s="153"/>
      <c r="AT101" s="149" t="s">
        <v>179</v>
      </c>
      <c r="AU101" s="149" t="s">
        <v>89</v>
      </c>
      <c r="AV101" s="12" t="s">
        <v>83</v>
      </c>
      <c r="AW101" s="12" t="s">
        <v>39</v>
      </c>
      <c r="AX101" s="12" t="s">
        <v>78</v>
      </c>
      <c r="AY101" s="149" t="s">
        <v>169</v>
      </c>
    </row>
    <row r="102" spans="2:65" s="13" customFormat="1" ht="12">
      <c r="B102" s="154"/>
      <c r="D102" s="148" t="s">
        <v>179</v>
      </c>
      <c r="E102" s="155" t="s">
        <v>34</v>
      </c>
      <c r="F102" s="156" t="s">
        <v>83</v>
      </c>
      <c r="H102" s="157">
        <v>1</v>
      </c>
      <c r="I102" s="158"/>
      <c r="L102" s="154"/>
      <c r="M102" s="159"/>
      <c r="T102" s="160"/>
      <c r="AT102" s="155" t="s">
        <v>179</v>
      </c>
      <c r="AU102" s="155" t="s">
        <v>89</v>
      </c>
      <c r="AV102" s="13" t="s">
        <v>89</v>
      </c>
      <c r="AW102" s="13" t="s">
        <v>39</v>
      </c>
      <c r="AX102" s="13" t="s">
        <v>83</v>
      </c>
      <c r="AY102" s="155" t="s">
        <v>169</v>
      </c>
    </row>
    <row r="103" spans="2:65" s="11" customFormat="1" ht="22.75" customHeight="1">
      <c r="B103" s="122"/>
      <c r="D103" s="123" t="s">
        <v>77</v>
      </c>
      <c r="E103" s="132" t="s">
        <v>4386</v>
      </c>
      <c r="F103" s="132" t="s">
        <v>4387</v>
      </c>
      <c r="I103" s="125"/>
      <c r="J103" s="133">
        <f>BK103</f>
        <v>0</v>
      </c>
      <c r="L103" s="122"/>
      <c r="M103" s="127"/>
      <c r="P103" s="128">
        <f>SUM(P104:P117)</f>
        <v>0</v>
      </c>
      <c r="R103" s="128">
        <f>SUM(R104:R117)</f>
        <v>0</v>
      </c>
      <c r="T103" s="129">
        <f>SUM(T104:T117)</f>
        <v>0</v>
      </c>
      <c r="AR103" s="123" t="s">
        <v>201</v>
      </c>
      <c r="AT103" s="130" t="s">
        <v>77</v>
      </c>
      <c r="AU103" s="130" t="s">
        <v>83</v>
      </c>
      <c r="AY103" s="123" t="s">
        <v>169</v>
      </c>
      <c r="BK103" s="131">
        <f>SUM(BK104:BK117)</f>
        <v>0</v>
      </c>
    </row>
    <row r="104" spans="2:65" s="1" customFormat="1" ht="16.5" customHeight="1">
      <c r="B104" s="35"/>
      <c r="C104" s="134" t="s">
        <v>95</v>
      </c>
      <c r="D104" s="134" t="s">
        <v>172</v>
      </c>
      <c r="E104" s="135" t="s">
        <v>4388</v>
      </c>
      <c r="F104" s="136" t="s">
        <v>4389</v>
      </c>
      <c r="G104" s="137" t="s">
        <v>1071</v>
      </c>
      <c r="H104" s="138">
        <v>1</v>
      </c>
      <c r="I104" s="139"/>
      <c r="J104" s="140">
        <f>ROUND(I104*H104,2)</f>
        <v>0</v>
      </c>
      <c r="K104" s="136" t="s">
        <v>4376</v>
      </c>
      <c r="L104" s="35"/>
      <c r="M104" s="141" t="s">
        <v>34</v>
      </c>
      <c r="N104" s="142" t="s">
        <v>49</v>
      </c>
      <c r="P104" s="143">
        <f>O104*H104</f>
        <v>0</v>
      </c>
      <c r="Q104" s="143">
        <v>0</v>
      </c>
      <c r="R104" s="143">
        <f>Q104*H104</f>
        <v>0</v>
      </c>
      <c r="S104" s="143">
        <v>0</v>
      </c>
      <c r="T104" s="144">
        <f>S104*H104</f>
        <v>0</v>
      </c>
      <c r="AR104" s="145" t="s">
        <v>4377</v>
      </c>
      <c r="AT104" s="145" t="s">
        <v>172</v>
      </c>
      <c r="AU104" s="145" t="s">
        <v>89</v>
      </c>
      <c r="AY104" s="19" t="s">
        <v>169</v>
      </c>
      <c r="BE104" s="146">
        <f>IF(N104="základní",J104,0)</f>
        <v>0</v>
      </c>
      <c r="BF104" s="146">
        <f>IF(N104="snížená",J104,0)</f>
        <v>0</v>
      </c>
      <c r="BG104" s="146">
        <f>IF(N104="zákl. přenesená",J104,0)</f>
        <v>0</v>
      </c>
      <c r="BH104" s="146">
        <f>IF(N104="sníž. přenesená",J104,0)</f>
        <v>0</v>
      </c>
      <c r="BI104" s="146">
        <f>IF(N104="nulová",J104,0)</f>
        <v>0</v>
      </c>
      <c r="BJ104" s="19" t="s">
        <v>83</v>
      </c>
      <c r="BK104" s="146">
        <f>ROUND(I104*H104,2)</f>
        <v>0</v>
      </c>
      <c r="BL104" s="19" t="s">
        <v>4377</v>
      </c>
      <c r="BM104" s="145" t="s">
        <v>4390</v>
      </c>
    </row>
    <row r="105" spans="2:65" s="1" customFormat="1" ht="11">
      <c r="B105" s="35"/>
      <c r="D105" s="168" t="s">
        <v>206</v>
      </c>
      <c r="F105" s="169" t="s">
        <v>4391</v>
      </c>
      <c r="I105" s="170"/>
      <c r="L105" s="35"/>
      <c r="M105" s="171"/>
      <c r="T105" s="56"/>
      <c r="AT105" s="19" t="s">
        <v>206</v>
      </c>
      <c r="AU105" s="19" t="s">
        <v>89</v>
      </c>
    </row>
    <row r="106" spans="2:65" s="12" customFormat="1" ht="12">
      <c r="B106" s="147"/>
      <c r="D106" s="148" t="s">
        <v>179</v>
      </c>
      <c r="E106" s="149" t="s">
        <v>34</v>
      </c>
      <c r="F106" s="150" t="s">
        <v>4392</v>
      </c>
      <c r="H106" s="149" t="s">
        <v>34</v>
      </c>
      <c r="I106" s="151"/>
      <c r="L106" s="147"/>
      <c r="M106" s="152"/>
      <c r="T106" s="153"/>
      <c r="AT106" s="149" t="s">
        <v>179</v>
      </c>
      <c r="AU106" s="149" t="s">
        <v>89</v>
      </c>
      <c r="AV106" s="12" t="s">
        <v>83</v>
      </c>
      <c r="AW106" s="12" t="s">
        <v>39</v>
      </c>
      <c r="AX106" s="12" t="s">
        <v>78</v>
      </c>
      <c r="AY106" s="149" t="s">
        <v>169</v>
      </c>
    </row>
    <row r="107" spans="2:65" s="13" customFormat="1" ht="12">
      <c r="B107" s="154"/>
      <c r="D107" s="148" t="s">
        <v>179</v>
      </c>
      <c r="E107" s="155" t="s">
        <v>34</v>
      </c>
      <c r="F107" s="156" t="s">
        <v>83</v>
      </c>
      <c r="H107" s="157">
        <v>1</v>
      </c>
      <c r="I107" s="158"/>
      <c r="L107" s="154"/>
      <c r="M107" s="159"/>
      <c r="T107" s="160"/>
      <c r="AT107" s="155" t="s">
        <v>179</v>
      </c>
      <c r="AU107" s="155" t="s">
        <v>89</v>
      </c>
      <c r="AV107" s="13" t="s">
        <v>89</v>
      </c>
      <c r="AW107" s="13" t="s">
        <v>39</v>
      </c>
      <c r="AX107" s="13" t="s">
        <v>83</v>
      </c>
      <c r="AY107" s="155" t="s">
        <v>169</v>
      </c>
    </row>
    <row r="108" spans="2:65" s="1" customFormat="1" ht="16.5" customHeight="1">
      <c r="B108" s="35"/>
      <c r="C108" s="134" t="s">
        <v>177</v>
      </c>
      <c r="D108" s="134" t="s">
        <v>172</v>
      </c>
      <c r="E108" s="135" t="s">
        <v>4393</v>
      </c>
      <c r="F108" s="136" t="s">
        <v>4394</v>
      </c>
      <c r="G108" s="137" t="s">
        <v>1071</v>
      </c>
      <c r="H108" s="138">
        <v>1</v>
      </c>
      <c r="I108" s="139"/>
      <c r="J108" s="140">
        <f>ROUND(I108*H108,2)</f>
        <v>0</v>
      </c>
      <c r="K108" s="136" t="s">
        <v>4376</v>
      </c>
      <c r="L108" s="35"/>
      <c r="M108" s="141" t="s">
        <v>34</v>
      </c>
      <c r="N108" s="142" t="s">
        <v>49</v>
      </c>
      <c r="P108" s="143">
        <f>O108*H108</f>
        <v>0</v>
      </c>
      <c r="Q108" s="143">
        <v>0</v>
      </c>
      <c r="R108" s="143">
        <f>Q108*H108</f>
        <v>0</v>
      </c>
      <c r="S108" s="143">
        <v>0</v>
      </c>
      <c r="T108" s="144">
        <f>S108*H108</f>
        <v>0</v>
      </c>
      <c r="AR108" s="145" t="s">
        <v>4377</v>
      </c>
      <c r="AT108" s="145" t="s">
        <v>172</v>
      </c>
      <c r="AU108" s="145" t="s">
        <v>89</v>
      </c>
      <c r="AY108" s="19" t="s">
        <v>169</v>
      </c>
      <c r="BE108" s="146">
        <f>IF(N108="základní",J108,0)</f>
        <v>0</v>
      </c>
      <c r="BF108" s="146">
        <f>IF(N108="snížená",J108,0)</f>
        <v>0</v>
      </c>
      <c r="BG108" s="146">
        <f>IF(N108="zákl. přenesená",J108,0)</f>
        <v>0</v>
      </c>
      <c r="BH108" s="146">
        <f>IF(N108="sníž. přenesená",J108,0)</f>
        <v>0</v>
      </c>
      <c r="BI108" s="146">
        <f>IF(N108="nulová",J108,0)</f>
        <v>0</v>
      </c>
      <c r="BJ108" s="19" t="s">
        <v>83</v>
      </c>
      <c r="BK108" s="146">
        <f>ROUND(I108*H108,2)</f>
        <v>0</v>
      </c>
      <c r="BL108" s="19" t="s">
        <v>4377</v>
      </c>
      <c r="BM108" s="145" t="s">
        <v>4395</v>
      </c>
    </row>
    <row r="109" spans="2:65" s="1" customFormat="1" ht="11">
      <c r="B109" s="35"/>
      <c r="D109" s="168" t="s">
        <v>206</v>
      </c>
      <c r="F109" s="169" t="s">
        <v>4396</v>
      </c>
      <c r="I109" s="170"/>
      <c r="L109" s="35"/>
      <c r="M109" s="171"/>
      <c r="T109" s="56"/>
      <c r="AT109" s="19" t="s">
        <v>206</v>
      </c>
      <c r="AU109" s="19" t="s">
        <v>89</v>
      </c>
    </row>
    <row r="110" spans="2:65" s="1" customFormat="1" ht="16.5" customHeight="1">
      <c r="B110" s="35"/>
      <c r="C110" s="134" t="s">
        <v>201</v>
      </c>
      <c r="D110" s="134" t="s">
        <v>172</v>
      </c>
      <c r="E110" s="135" t="s">
        <v>4397</v>
      </c>
      <c r="F110" s="136" t="s">
        <v>4398</v>
      </c>
      <c r="G110" s="137" t="s">
        <v>4399</v>
      </c>
      <c r="H110" s="138">
        <v>1</v>
      </c>
      <c r="I110" s="139"/>
      <c r="J110" s="140">
        <f>ROUND(I110*H110,2)</f>
        <v>0</v>
      </c>
      <c r="K110" s="136" t="s">
        <v>204</v>
      </c>
      <c r="L110" s="35"/>
      <c r="M110" s="141" t="s">
        <v>34</v>
      </c>
      <c r="N110" s="142" t="s">
        <v>49</v>
      </c>
      <c r="P110" s="143">
        <f>O110*H110</f>
        <v>0</v>
      </c>
      <c r="Q110" s="143">
        <v>0</v>
      </c>
      <c r="R110" s="143">
        <f>Q110*H110</f>
        <v>0</v>
      </c>
      <c r="S110" s="143">
        <v>0</v>
      </c>
      <c r="T110" s="144">
        <f>S110*H110</f>
        <v>0</v>
      </c>
      <c r="AR110" s="145" t="s">
        <v>4377</v>
      </c>
      <c r="AT110" s="145" t="s">
        <v>172</v>
      </c>
      <c r="AU110" s="145" t="s">
        <v>89</v>
      </c>
      <c r="AY110" s="19" t="s">
        <v>169</v>
      </c>
      <c r="BE110" s="146">
        <f>IF(N110="základní",J110,0)</f>
        <v>0</v>
      </c>
      <c r="BF110" s="146">
        <f>IF(N110="snížená",J110,0)</f>
        <v>0</v>
      </c>
      <c r="BG110" s="146">
        <f>IF(N110="zákl. přenesená",J110,0)</f>
        <v>0</v>
      </c>
      <c r="BH110" s="146">
        <f>IF(N110="sníž. přenesená",J110,0)</f>
        <v>0</v>
      </c>
      <c r="BI110" s="146">
        <f>IF(N110="nulová",J110,0)</f>
        <v>0</v>
      </c>
      <c r="BJ110" s="19" t="s">
        <v>83</v>
      </c>
      <c r="BK110" s="146">
        <f>ROUND(I110*H110,2)</f>
        <v>0</v>
      </c>
      <c r="BL110" s="19" t="s">
        <v>4377</v>
      </c>
      <c r="BM110" s="145" t="s">
        <v>4400</v>
      </c>
    </row>
    <row r="111" spans="2:65" s="1" customFormat="1" ht="11">
      <c r="B111" s="35"/>
      <c r="D111" s="168" t="s">
        <v>206</v>
      </c>
      <c r="F111" s="169" t="s">
        <v>4401</v>
      </c>
      <c r="I111" s="170"/>
      <c r="L111" s="35"/>
      <c r="M111" s="171"/>
      <c r="T111" s="56"/>
      <c r="AT111" s="19" t="s">
        <v>206</v>
      </c>
      <c r="AU111" s="19" t="s">
        <v>89</v>
      </c>
    </row>
    <row r="112" spans="2:65" s="1" customFormat="1" ht="16.5" customHeight="1">
      <c r="B112" s="35"/>
      <c r="C112" s="134" t="s">
        <v>210</v>
      </c>
      <c r="D112" s="134" t="s">
        <v>172</v>
      </c>
      <c r="E112" s="135" t="s">
        <v>4402</v>
      </c>
      <c r="F112" s="136" t="s">
        <v>4403</v>
      </c>
      <c r="G112" s="137" t="s">
        <v>1071</v>
      </c>
      <c r="H112" s="138">
        <v>1</v>
      </c>
      <c r="I112" s="139"/>
      <c r="J112" s="140">
        <f>ROUND(I112*H112,2)</f>
        <v>0</v>
      </c>
      <c r="K112" s="136" t="s">
        <v>4376</v>
      </c>
      <c r="L112" s="35"/>
      <c r="M112" s="141" t="s">
        <v>34</v>
      </c>
      <c r="N112" s="142" t="s">
        <v>49</v>
      </c>
      <c r="P112" s="143">
        <f>O112*H112</f>
        <v>0</v>
      </c>
      <c r="Q112" s="143">
        <v>0</v>
      </c>
      <c r="R112" s="143">
        <f>Q112*H112</f>
        <v>0</v>
      </c>
      <c r="S112" s="143">
        <v>0</v>
      </c>
      <c r="T112" s="144">
        <f>S112*H112</f>
        <v>0</v>
      </c>
      <c r="AR112" s="145" t="s">
        <v>4377</v>
      </c>
      <c r="AT112" s="145" t="s">
        <v>172</v>
      </c>
      <c r="AU112" s="145" t="s">
        <v>89</v>
      </c>
      <c r="AY112" s="19" t="s">
        <v>169</v>
      </c>
      <c r="BE112" s="146">
        <f>IF(N112="základní",J112,0)</f>
        <v>0</v>
      </c>
      <c r="BF112" s="146">
        <f>IF(N112="snížená",J112,0)</f>
        <v>0</v>
      </c>
      <c r="BG112" s="146">
        <f>IF(N112="zákl. přenesená",J112,0)</f>
        <v>0</v>
      </c>
      <c r="BH112" s="146">
        <f>IF(N112="sníž. přenesená",J112,0)</f>
        <v>0</v>
      </c>
      <c r="BI112" s="146">
        <f>IF(N112="nulová",J112,0)</f>
        <v>0</v>
      </c>
      <c r="BJ112" s="19" t="s">
        <v>83</v>
      </c>
      <c r="BK112" s="146">
        <f>ROUND(I112*H112,2)</f>
        <v>0</v>
      </c>
      <c r="BL112" s="19" t="s">
        <v>4377</v>
      </c>
      <c r="BM112" s="145" t="s">
        <v>4404</v>
      </c>
    </row>
    <row r="113" spans="2:65" s="1" customFormat="1" ht="11">
      <c r="B113" s="35"/>
      <c r="D113" s="168" t="s">
        <v>206</v>
      </c>
      <c r="F113" s="169" t="s">
        <v>4405</v>
      </c>
      <c r="I113" s="170"/>
      <c r="L113" s="35"/>
      <c r="M113" s="171"/>
      <c r="T113" s="56"/>
      <c r="AT113" s="19" t="s">
        <v>206</v>
      </c>
      <c r="AU113" s="19" t="s">
        <v>89</v>
      </c>
    </row>
    <row r="114" spans="2:65" s="1" customFormat="1" ht="16.5" customHeight="1">
      <c r="B114" s="35"/>
      <c r="C114" s="134" t="s">
        <v>219</v>
      </c>
      <c r="D114" s="134" t="s">
        <v>172</v>
      </c>
      <c r="E114" s="135" t="s">
        <v>4406</v>
      </c>
      <c r="F114" s="136" t="s">
        <v>4407</v>
      </c>
      <c r="G114" s="137" t="s">
        <v>1071</v>
      </c>
      <c r="H114" s="138">
        <v>1</v>
      </c>
      <c r="I114" s="139"/>
      <c r="J114" s="140">
        <f>ROUND(I114*H114,2)</f>
        <v>0</v>
      </c>
      <c r="K114" s="136" t="s">
        <v>4376</v>
      </c>
      <c r="L114" s="35"/>
      <c r="M114" s="141" t="s">
        <v>34</v>
      </c>
      <c r="N114" s="142" t="s">
        <v>49</v>
      </c>
      <c r="P114" s="143">
        <f>O114*H114</f>
        <v>0</v>
      </c>
      <c r="Q114" s="143">
        <v>0</v>
      </c>
      <c r="R114" s="143">
        <f>Q114*H114</f>
        <v>0</v>
      </c>
      <c r="S114" s="143">
        <v>0</v>
      </c>
      <c r="T114" s="144">
        <f>S114*H114</f>
        <v>0</v>
      </c>
      <c r="AR114" s="145" t="s">
        <v>4377</v>
      </c>
      <c r="AT114" s="145" t="s">
        <v>172</v>
      </c>
      <c r="AU114" s="145" t="s">
        <v>89</v>
      </c>
      <c r="AY114" s="19" t="s">
        <v>169</v>
      </c>
      <c r="BE114" s="146">
        <f>IF(N114="základní",J114,0)</f>
        <v>0</v>
      </c>
      <c r="BF114" s="146">
        <f>IF(N114="snížená",J114,0)</f>
        <v>0</v>
      </c>
      <c r="BG114" s="146">
        <f>IF(N114="zákl. přenesená",J114,0)</f>
        <v>0</v>
      </c>
      <c r="BH114" s="146">
        <f>IF(N114="sníž. přenesená",J114,0)</f>
        <v>0</v>
      </c>
      <c r="BI114" s="146">
        <f>IF(N114="nulová",J114,0)</f>
        <v>0</v>
      </c>
      <c r="BJ114" s="19" t="s">
        <v>83</v>
      </c>
      <c r="BK114" s="146">
        <f>ROUND(I114*H114,2)</f>
        <v>0</v>
      </c>
      <c r="BL114" s="19" t="s">
        <v>4377</v>
      </c>
      <c r="BM114" s="145" t="s">
        <v>4408</v>
      </c>
    </row>
    <row r="115" spans="2:65" s="1" customFormat="1" ht="11">
      <c r="B115" s="35"/>
      <c r="D115" s="168" t="s">
        <v>206</v>
      </c>
      <c r="F115" s="169" t="s">
        <v>4409</v>
      </c>
      <c r="I115" s="170"/>
      <c r="L115" s="35"/>
      <c r="M115" s="171"/>
      <c r="T115" s="56"/>
      <c r="AT115" s="19" t="s">
        <v>206</v>
      </c>
      <c r="AU115" s="19" t="s">
        <v>89</v>
      </c>
    </row>
    <row r="116" spans="2:65" s="12" customFormat="1" ht="12">
      <c r="B116" s="147"/>
      <c r="D116" s="148" t="s">
        <v>179</v>
      </c>
      <c r="E116" s="149" t="s">
        <v>34</v>
      </c>
      <c r="F116" s="150" t="s">
        <v>4410</v>
      </c>
      <c r="H116" s="149" t="s">
        <v>34</v>
      </c>
      <c r="I116" s="151"/>
      <c r="L116" s="147"/>
      <c r="M116" s="152"/>
      <c r="T116" s="153"/>
      <c r="AT116" s="149" t="s">
        <v>179</v>
      </c>
      <c r="AU116" s="149" t="s">
        <v>89</v>
      </c>
      <c r="AV116" s="12" t="s">
        <v>83</v>
      </c>
      <c r="AW116" s="12" t="s">
        <v>39</v>
      </c>
      <c r="AX116" s="12" t="s">
        <v>78</v>
      </c>
      <c r="AY116" s="149" t="s">
        <v>169</v>
      </c>
    </row>
    <row r="117" spans="2:65" s="13" customFormat="1" ht="12">
      <c r="B117" s="154"/>
      <c r="D117" s="148" t="s">
        <v>179</v>
      </c>
      <c r="E117" s="155" t="s">
        <v>34</v>
      </c>
      <c r="F117" s="156" t="s">
        <v>83</v>
      </c>
      <c r="H117" s="157">
        <v>1</v>
      </c>
      <c r="I117" s="158"/>
      <c r="L117" s="154"/>
      <c r="M117" s="159"/>
      <c r="T117" s="160"/>
      <c r="AT117" s="155" t="s">
        <v>179</v>
      </c>
      <c r="AU117" s="155" t="s">
        <v>89</v>
      </c>
      <c r="AV117" s="13" t="s">
        <v>89</v>
      </c>
      <c r="AW117" s="13" t="s">
        <v>39</v>
      </c>
      <c r="AX117" s="13" t="s">
        <v>83</v>
      </c>
      <c r="AY117" s="155" t="s">
        <v>169</v>
      </c>
    </row>
    <row r="118" spans="2:65" s="11" customFormat="1" ht="22.75" customHeight="1">
      <c r="B118" s="122"/>
      <c r="D118" s="123" t="s">
        <v>77</v>
      </c>
      <c r="E118" s="132" t="s">
        <v>4411</v>
      </c>
      <c r="F118" s="132" t="s">
        <v>4412</v>
      </c>
      <c r="I118" s="125"/>
      <c r="J118" s="133">
        <f>BK118</f>
        <v>0</v>
      </c>
      <c r="L118" s="122"/>
      <c r="M118" s="127"/>
      <c r="P118" s="128">
        <f>SUM(P119:P135)</f>
        <v>0</v>
      </c>
      <c r="R118" s="128">
        <f>SUM(R119:R135)</f>
        <v>0</v>
      </c>
      <c r="T118" s="129">
        <f>SUM(T119:T135)</f>
        <v>0</v>
      </c>
      <c r="AR118" s="123" t="s">
        <v>201</v>
      </c>
      <c r="AT118" s="130" t="s">
        <v>77</v>
      </c>
      <c r="AU118" s="130" t="s">
        <v>83</v>
      </c>
      <c r="AY118" s="123" t="s">
        <v>169</v>
      </c>
      <c r="BK118" s="131">
        <f>SUM(BK119:BK135)</f>
        <v>0</v>
      </c>
    </row>
    <row r="119" spans="2:65" s="1" customFormat="1" ht="16.5" customHeight="1">
      <c r="B119" s="35"/>
      <c r="C119" s="134" t="s">
        <v>225</v>
      </c>
      <c r="D119" s="134" t="s">
        <v>172</v>
      </c>
      <c r="E119" s="135" t="s">
        <v>4413</v>
      </c>
      <c r="F119" s="136" t="s">
        <v>4414</v>
      </c>
      <c r="G119" s="137" t="s">
        <v>1071</v>
      </c>
      <c r="H119" s="138">
        <v>1</v>
      </c>
      <c r="I119" s="139"/>
      <c r="J119" s="140">
        <f>ROUND(I119*H119,2)</f>
        <v>0</v>
      </c>
      <c r="K119" s="136" t="s">
        <v>4376</v>
      </c>
      <c r="L119" s="35"/>
      <c r="M119" s="141" t="s">
        <v>34</v>
      </c>
      <c r="N119" s="142" t="s">
        <v>49</v>
      </c>
      <c r="P119" s="143">
        <f>O119*H119</f>
        <v>0</v>
      </c>
      <c r="Q119" s="143">
        <v>0</v>
      </c>
      <c r="R119" s="143">
        <f>Q119*H119</f>
        <v>0</v>
      </c>
      <c r="S119" s="143">
        <v>0</v>
      </c>
      <c r="T119" s="144">
        <f>S119*H119</f>
        <v>0</v>
      </c>
      <c r="AR119" s="145" t="s">
        <v>4377</v>
      </c>
      <c r="AT119" s="145" t="s">
        <v>172</v>
      </c>
      <c r="AU119" s="145" t="s">
        <v>89</v>
      </c>
      <c r="AY119" s="19" t="s">
        <v>169</v>
      </c>
      <c r="BE119" s="146">
        <f>IF(N119="základní",J119,0)</f>
        <v>0</v>
      </c>
      <c r="BF119" s="146">
        <f>IF(N119="snížená",J119,0)</f>
        <v>0</v>
      </c>
      <c r="BG119" s="146">
        <f>IF(N119="zákl. přenesená",J119,0)</f>
        <v>0</v>
      </c>
      <c r="BH119" s="146">
        <f>IF(N119="sníž. přenesená",J119,0)</f>
        <v>0</v>
      </c>
      <c r="BI119" s="146">
        <f>IF(N119="nulová",J119,0)</f>
        <v>0</v>
      </c>
      <c r="BJ119" s="19" t="s">
        <v>83</v>
      </c>
      <c r="BK119" s="146">
        <f>ROUND(I119*H119,2)</f>
        <v>0</v>
      </c>
      <c r="BL119" s="19" t="s">
        <v>4377</v>
      </c>
      <c r="BM119" s="145" t="s">
        <v>4415</v>
      </c>
    </row>
    <row r="120" spans="2:65" s="1" customFormat="1" ht="11">
      <c r="B120" s="35"/>
      <c r="D120" s="168" t="s">
        <v>206</v>
      </c>
      <c r="F120" s="169" t="s">
        <v>4416</v>
      </c>
      <c r="I120" s="170"/>
      <c r="L120" s="35"/>
      <c r="M120" s="171"/>
      <c r="T120" s="56"/>
      <c r="AT120" s="19" t="s">
        <v>206</v>
      </c>
      <c r="AU120" s="19" t="s">
        <v>89</v>
      </c>
    </row>
    <row r="121" spans="2:65" s="12" customFormat="1" ht="24">
      <c r="B121" s="147"/>
      <c r="D121" s="148" t="s">
        <v>179</v>
      </c>
      <c r="E121" s="149" t="s">
        <v>34</v>
      </c>
      <c r="F121" s="150" t="s">
        <v>4417</v>
      </c>
      <c r="H121" s="149" t="s">
        <v>34</v>
      </c>
      <c r="I121" s="151"/>
      <c r="L121" s="147"/>
      <c r="M121" s="152"/>
      <c r="T121" s="153"/>
      <c r="AT121" s="149" t="s">
        <v>179</v>
      </c>
      <c r="AU121" s="149" t="s">
        <v>89</v>
      </c>
      <c r="AV121" s="12" t="s">
        <v>83</v>
      </c>
      <c r="AW121" s="12" t="s">
        <v>39</v>
      </c>
      <c r="AX121" s="12" t="s">
        <v>78</v>
      </c>
      <c r="AY121" s="149" t="s">
        <v>169</v>
      </c>
    </row>
    <row r="122" spans="2:65" s="13" customFormat="1" ht="12">
      <c r="B122" s="154"/>
      <c r="D122" s="148" t="s">
        <v>179</v>
      </c>
      <c r="E122" s="155" t="s">
        <v>34</v>
      </c>
      <c r="F122" s="156" t="s">
        <v>83</v>
      </c>
      <c r="H122" s="157">
        <v>1</v>
      </c>
      <c r="I122" s="158"/>
      <c r="L122" s="154"/>
      <c r="M122" s="159"/>
      <c r="T122" s="160"/>
      <c r="AT122" s="155" t="s">
        <v>179</v>
      </c>
      <c r="AU122" s="155" t="s">
        <v>89</v>
      </c>
      <c r="AV122" s="13" t="s">
        <v>89</v>
      </c>
      <c r="AW122" s="13" t="s">
        <v>39</v>
      </c>
      <c r="AX122" s="13" t="s">
        <v>83</v>
      </c>
      <c r="AY122" s="155" t="s">
        <v>169</v>
      </c>
    </row>
    <row r="123" spans="2:65" s="1" customFormat="1" ht="16.5" customHeight="1">
      <c r="B123" s="35"/>
      <c r="C123" s="134" t="s">
        <v>231</v>
      </c>
      <c r="D123" s="134" t="s">
        <v>172</v>
      </c>
      <c r="E123" s="135" t="s">
        <v>4418</v>
      </c>
      <c r="F123" s="136" t="s">
        <v>4419</v>
      </c>
      <c r="G123" s="137" t="s">
        <v>1071</v>
      </c>
      <c r="H123" s="138">
        <v>1</v>
      </c>
      <c r="I123" s="139"/>
      <c r="J123" s="140">
        <f>ROUND(I123*H123,2)</f>
        <v>0</v>
      </c>
      <c r="K123" s="136" t="s">
        <v>4376</v>
      </c>
      <c r="L123" s="35"/>
      <c r="M123" s="141" t="s">
        <v>34</v>
      </c>
      <c r="N123" s="142" t="s">
        <v>49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4377</v>
      </c>
      <c r="AT123" s="145" t="s">
        <v>172</v>
      </c>
      <c r="AU123" s="145" t="s">
        <v>89</v>
      </c>
      <c r="AY123" s="19" t="s">
        <v>169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9" t="s">
        <v>83</v>
      </c>
      <c r="BK123" s="146">
        <f>ROUND(I123*H123,2)</f>
        <v>0</v>
      </c>
      <c r="BL123" s="19" t="s">
        <v>4377</v>
      </c>
      <c r="BM123" s="145" t="s">
        <v>4420</v>
      </c>
    </row>
    <row r="124" spans="2:65" s="1" customFormat="1" ht="11">
      <c r="B124" s="35"/>
      <c r="D124" s="168" t="s">
        <v>206</v>
      </c>
      <c r="F124" s="169" t="s">
        <v>4421</v>
      </c>
      <c r="I124" s="170"/>
      <c r="L124" s="35"/>
      <c r="M124" s="171"/>
      <c r="T124" s="56"/>
      <c r="AT124" s="19" t="s">
        <v>206</v>
      </c>
      <c r="AU124" s="19" t="s">
        <v>89</v>
      </c>
    </row>
    <row r="125" spans="2:65" s="12" customFormat="1" ht="12">
      <c r="B125" s="147"/>
      <c r="D125" s="148" t="s">
        <v>179</v>
      </c>
      <c r="E125" s="149" t="s">
        <v>34</v>
      </c>
      <c r="F125" s="150" t="s">
        <v>4422</v>
      </c>
      <c r="H125" s="149" t="s">
        <v>34</v>
      </c>
      <c r="I125" s="151"/>
      <c r="L125" s="147"/>
      <c r="M125" s="152"/>
      <c r="T125" s="153"/>
      <c r="AT125" s="149" t="s">
        <v>179</v>
      </c>
      <c r="AU125" s="149" t="s">
        <v>89</v>
      </c>
      <c r="AV125" s="12" t="s">
        <v>83</v>
      </c>
      <c r="AW125" s="12" t="s">
        <v>39</v>
      </c>
      <c r="AX125" s="12" t="s">
        <v>78</v>
      </c>
      <c r="AY125" s="149" t="s">
        <v>169</v>
      </c>
    </row>
    <row r="126" spans="2:65" s="12" customFormat="1" ht="12">
      <c r="B126" s="147"/>
      <c r="D126" s="148" t="s">
        <v>179</v>
      </c>
      <c r="E126" s="149" t="s">
        <v>34</v>
      </c>
      <c r="F126" s="150" t="s">
        <v>4423</v>
      </c>
      <c r="H126" s="149" t="s">
        <v>34</v>
      </c>
      <c r="I126" s="151"/>
      <c r="L126" s="147"/>
      <c r="M126" s="152"/>
      <c r="T126" s="153"/>
      <c r="AT126" s="149" t="s">
        <v>179</v>
      </c>
      <c r="AU126" s="149" t="s">
        <v>89</v>
      </c>
      <c r="AV126" s="12" t="s">
        <v>83</v>
      </c>
      <c r="AW126" s="12" t="s">
        <v>39</v>
      </c>
      <c r="AX126" s="12" t="s">
        <v>78</v>
      </c>
      <c r="AY126" s="149" t="s">
        <v>169</v>
      </c>
    </row>
    <row r="127" spans="2:65" s="12" customFormat="1" ht="12">
      <c r="B127" s="147"/>
      <c r="D127" s="148" t="s">
        <v>179</v>
      </c>
      <c r="E127" s="149" t="s">
        <v>34</v>
      </c>
      <c r="F127" s="150" t="s">
        <v>4424</v>
      </c>
      <c r="H127" s="149" t="s">
        <v>34</v>
      </c>
      <c r="I127" s="151"/>
      <c r="L127" s="147"/>
      <c r="M127" s="152"/>
      <c r="T127" s="153"/>
      <c r="AT127" s="149" t="s">
        <v>179</v>
      </c>
      <c r="AU127" s="149" t="s">
        <v>89</v>
      </c>
      <c r="AV127" s="12" t="s">
        <v>83</v>
      </c>
      <c r="AW127" s="12" t="s">
        <v>39</v>
      </c>
      <c r="AX127" s="12" t="s">
        <v>78</v>
      </c>
      <c r="AY127" s="149" t="s">
        <v>169</v>
      </c>
    </row>
    <row r="128" spans="2:65" s="12" customFormat="1" ht="12">
      <c r="B128" s="147"/>
      <c r="D128" s="148" t="s">
        <v>179</v>
      </c>
      <c r="E128" s="149" t="s">
        <v>34</v>
      </c>
      <c r="F128" s="150" t="s">
        <v>4425</v>
      </c>
      <c r="H128" s="149" t="s">
        <v>34</v>
      </c>
      <c r="I128" s="151"/>
      <c r="L128" s="147"/>
      <c r="M128" s="152"/>
      <c r="T128" s="153"/>
      <c r="AT128" s="149" t="s">
        <v>179</v>
      </c>
      <c r="AU128" s="149" t="s">
        <v>89</v>
      </c>
      <c r="AV128" s="12" t="s">
        <v>83</v>
      </c>
      <c r="AW128" s="12" t="s">
        <v>39</v>
      </c>
      <c r="AX128" s="12" t="s">
        <v>78</v>
      </c>
      <c r="AY128" s="149" t="s">
        <v>169</v>
      </c>
    </row>
    <row r="129" spans="2:65" s="12" customFormat="1" ht="12">
      <c r="B129" s="147"/>
      <c r="D129" s="148" t="s">
        <v>179</v>
      </c>
      <c r="E129" s="149" t="s">
        <v>34</v>
      </c>
      <c r="F129" s="150" t="s">
        <v>4426</v>
      </c>
      <c r="H129" s="149" t="s">
        <v>34</v>
      </c>
      <c r="I129" s="151"/>
      <c r="L129" s="147"/>
      <c r="M129" s="152"/>
      <c r="T129" s="153"/>
      <c r="AT129" s="149" t="s">
        <v>179</v>
      </c>
      <c r="AU129" s="149" t="s">
        <v>89</v>
      </c>
      <c r="AV129" s="12" t="s">
        <v>83</v>
      </c>
      <c r="AW129" s="12" t="s">
        <v>39</v>
      </c>
      <c r="AX129" s="12" t="s">
        <v>78</v>
      </c>
      <c r="AY129" s="149" t="s">
        <v>169</v>
      </c>
    </row>
    <row r="130" spans="2:65" s="13" customFormat="1" ht="12">
      <c r="B130" s="154"/>
      <c r="D130" s="148" t="s">
        <v>179</v>
      </c>
      <c r="E130" s="155" t="s">
        <v>34</v>
      </c>
      <c r="F130" s="156" t="s">
        <v>83</v>
      </c>
      <c r="H130" s="157">
        <v>1</v>
      </c>
      <c r="I130" s="158"/>
      <c r="L130" s="154"/>
      <c r="M130" s="159"/>
      <c r="T130" s="160"/>
      <c r="AT130" s="155" t="s">
        <v>179</v>
      </c>
      <c r="AU130" s="155" t="s">
        <v>89</v>
      </c>
      <c r="AV130" s="13" t="s">
        <v>89</v>
      </c>
      <c r="AW130" s="13" t="s">
        <v>39</v>
      </c>
      <c r="AX130" s="13" t="s">
        <v>83</v>
      </c>
      <c r="AY130" s="155" t="s">
        <v>169</v>
      </c>
    </row>
    <row r="131" spans="2:65" s="1" customFormat="1" ht="16.5" customHeight="1">
      <c r="B131" s="35"/>
      <c r="C131" s="134" t="s">
        <v>171</v>
      </c>
      <c r="D131" s="134" t="s">
        <v>172</v>
      </c>
      <c r="E131" s="135" t="s">
        <v>4427</v>
      </c>
      <c r="F131" s="136" t="s">
        <v>4428</v>
      </c>
      <c r="G131" s="137" t="s">
        <v>1071</v>
      </c>
      <c r="H131" s="138">
        <v>1</v>
      </c>
      <c r="I131" s="139"/>
      <c r="J131" s="140">
        <f>ROUND(I131*H131,2)</f>
        <v>0</v>
      </c>
      <c r="K131" s="136" t="s">
        <v>4376</v>
      </c>
      <c r="L131" s="35"/>
      <c r="M131" s="141" t="s">
        <v>34</v>
      </c>
      <c r="N131" s="142" t="s">
        <v>49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4377</v>
      </c>
      <c r="AT131" s="145" t="s">
        <v>172</v>
      </c>
      <c r="AU131" s="145" t="s">
        <v>89</v>
      </c>
      <c r="AY131" s="19" t="s">
        <v>169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9" t="s">
        <v>83</v>
      </c>
      <c r="BK131" s="146">
        <f>ROUND(I131*H131,2)</f>
        <v>0</v>
      </c>
      <c r="BL131" s="19" t="s">
        <v>4377</v>
      </c>
      <c r="BM131" s="145" t="s">
        <v>4429</v>
      </c>
    </row>
    <row r="132" spans="2:65" s="1" customFormat="1" ht="11">
      <c r="B132" s="35"/>
      <c r="D132" s="168" t="s">
        <v>206</v>
      </c>
      <c r="F132" s="169" t="s">
        <v>4430</v>
      </c>
      <c r="I132" s="170"/>
      <c r="L132" s="35"/>
      <c r="M132" s="171"/>
      <c r="T132" s="56"/>
      <c r="AT132" s="19" t="s">
        <v>206</v>
      </c>
      <c r="AU132" s="19" t="s">
        <v>89</v>
      </c>
    </row>
    <row r="133" spans="2:65" s="12" customFormat="1" ht="12">
      <c r="B133" s="147"/>
      <c r="D133" s="148" t="s">
        <v>179</v>
      </c>
      <c r="E133" s="149" t="s">
        <v>34</v>
      </c>
      <c r="F133" s="150" t="s">
        <v>4431</v>
      </c>
      <c r="H133" s="149" t="s">
        <v>34</v>
      </c>
      <c r="I133" s="151"/>
      <c r="L133" s="147"/>
      <c r="M133" s="152"/>
      <c r="T133" s="153"/>
      <c r="AT133" s="149" t="s">
        <v>179</v>
      </c>
      <c r="AU133" s="149" t="s">
        <v>89</v>
      </c>
      <c r="AV133" s="12" t="s">
        <v>83</v>
      </c>
      <c r="AW133" s="12" t="s">
        <v>39</v>
      </c>
      <c r="AX133" s="12" t="s">
        <v>78</v>
      </c>
      <c r="AY133" s="149" t="s">
        <v>169</v>
      </c>
    </row>
    <row r="134" spans="2:65" s="12" customFormat="1" ht="24">
      <c r="B134" s="147"/>
      <c r="D134" s="148" t="s">
        <v>179</v>
      </c>
      <c r="E134" s="149" t="s">
        <v>34</v>
      </c>
      <c r="F134" s="150" t="s">
        <v>4432</v>
      </c>
      <c r="H134" s="149" t="s">
        <v>34</v>
      </c>
      <c r="I134" s="151"/>
      <c r="L134" s="147"/>
      <c r="M134" s="152"/>
      <c r="T134" s="153"/>
      <c r="AT134" s="149" t="s">
        <v>179</v>
      </c>
      <c r="AU134" s="149" t="s">
        <v>89</v>
      </c>
      <c r="AV134" s="12" t="s">
        <v>83</v>
      </c>
      <c r="AW134" s="12" t="s">
        <v>39</v>
      </c>
      <c r="AX134" s="12" t="s">
        <v>78</v>
      </c>
      <c r="AY134" s="149" t="s">
        <v>169</v>
      </c>
    </row>
    <row r="135" spans="2:65" s="13" customFormat="1" ht="12">
      <c r="B135" s="154"/>
      <c r="D135" s="148" t="s">
        <v>179</v>
      </c>
      <c r="E135" s="155" t="s">
        <v>34</v>
      </c>
      <c r="F135" s="156" t="s">
        <v>83</v>
      </c>
      <c r="H135" s="157">
        <v>1</v>
      </c>
      <c r="I135" s="158"/>
      <c r="L135" s="154"/>
      <c r="M135" s="159"/>
      <c r="T135" s="160"/>
      <c r="AT135" s="155" t="s">
        <v>179</v>
      </c>
      <c r="AU135" s="155" t="s">
        <v>89</v>
      </c>
      <c r="AV135" s="13" t="s">
        <v>89</v>
      </c>
      <c r="AW135" s="13" t="s">
        <v>39</v>
      </c>
      <c r="AX135" s="13" t="s">
        <v>83</v>
      </c>
      <c r="AY135" s="155" t="s">
        <v>169</v>
      </c>
    </row>
    <row r="136" spans="2:65" s="11" customFormat="1" ht="22.75" customHeight="1">
      <c r="B136" s="122"/>
      <c r="D136" s="123" t="s">
        <v>77</v>
      </c>
      <c r="E136" s="132" t="s">
        <v>4433</v>
      </c>
      <c r="F136" s="132" t="s">
        <v>4434</v>
      </c>
      <c r="I136" s="125"/>
      <c r="J136" s="133">
        <f>BK136</f>
        <v>0</v>
      </c>
      <c r="L136" s="122"/>
      <c r="M136" s="127"/>
      <c r="P136" s="128">
        <f>SUM(P137:P140)</f>
        <v>0</v>
      </c>
      <c r="R136" s="128">
        <f>SUM(R137:R140)</f>
        <v>0</v>
      </c>
      <c r="T136" s="129">
        <f>SUM(T137:T140)</f>
        <v>0</v>
      </c>
      <c r="AR136" s="123" t="s">
        <v>201</v>
      </c>
      <c r="AT136" s="130" t="s">
        <v>77</v>
      </c>
      <c r="AU136" s="130" t="s">
        <v>83</v>
      </c>
      <c r="AY136" s="123" t="s">
        <v>169</v>
      </c>
      <c r="BK136" s="131">
        <f>SUM(BK137:BK140)</f>
        <v>0</v>
      </c>
    </row>
    <row r="137" spans="2:65" s="1" customFormat="1" ht="16.5" customHeight="1">
      <c r="B137" s="35"/>
      <c r="C137" s="134" t="s">
        <v>241</v>
      </c>
      <c r="D137" s="134" t="s">
        <v>172</v>
      </c>
      <c r="E137" s="135" t="s">
        <v>4435</v>
      </c>
      <c r="F137" s="136" t="s">
        <v>4436</v>
      </c>
      <c r="G137" s="137" t="s">
        <v>1071</v>
      </c>
      <c r="H137" s="138">
        <v>1</v>
      </c>
      <c r="I137" s="139"/>
      <c r="J137" s="140">
        <f>ROUND(I137*H137,2)</f>
        <v>0</v>
      </c>
      <c r="K137" s="136" t="s">
        <v>4376</v>
      </c>
      <c r="L137" s="35"/>
      <c r="M137" s="141" t="s">
        <v>34</v>
      </c>
      <c r="N137" s="142" t="s">
        <v>49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4377</v>
      </c>
      <c r="AT137" s="145" t="s">
        <v>172</v>
      </c>
      <c r="AU137" s="145" t="s">
        <v>89</v>
      </c>
      <c r="AY137" s="19" t="s">
        <v>169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9" t="s">
        <v>83</v>
      </c>
      <c r="BK137" s="146">
        <f>ROUND(I137*H137,2)</f>
        <v>0</v>
      </c>
      <c r="BL137" s="19" t="s">
        <v>4377</v>
      </c>
      <c r="BM137" s="145" t="s">
        <v>4437</v>
      </c>
    </row>
    <row r="138" spans="2:65" s="1" customFormat="1" ht="11">
      <c r="B138" s="35"/>
      <c r="D138" s="168" t="s">
        <v>206</v>
      </c>
      <c r="F138" s="169" t="s">
        <v>4438</v>
      </c>
      <c r="I138" s="170"/>
      <c r="L138" s="35"/>
      <c r="M138" s="171"/>
      <c r="T138" s="56"/>
      <c r="AT138" s="19" t="s">
        <v>206</v>
      </c>
      <c r="AU138" s="19" t="s">
        <v>89</v>
      </c>
    </row>
    <row r="139" spans="2:65" s="12" customFormat="1" ht="12">
      <c r="B139" s="147"/>
      <c r="D139" s="148" t="s">
        <v>179</v>
      </c>
      <c r="E139" s="149" t="s">
        <v>34</v>
      </c>
      <c r="F139" s="150" t="s">
        <v>4439</v>
      </c>
      <c r="H139" s="149" t="s">
        <v>34</v>
      </c>
      <c r="I139" s="151"/>
      <c r="L139" s="147"/>
      <c r="M139" s="152"/>
      <c r="T139" s="153"/>
      <c r="AT139" s="149" t="s">
        <v>179</v>
      </c>
      <c r="AU139" s="149" t="s">
        <v>89</v>
      </c>
      <c r="AV139" s="12" t="s">
        <v>83</v>
      </c>
      <c r="AW139" s="12" t="s">
        <v>39</v>
      </c>
      <c r="AX139" s="12" t="s">
        <v>78</v>
      </c>
      <c r="AY139" s="149" t="s">
        <v>169</v>
      </c>
    </row>
    <row r="140" spans="2:65" s="13" customFormat="1" ht="12">
      <c r="B140" s="154"/>
      <c r="D140" s="148" t="s">
        <v>179</v>
      </c>
      <c r="E140" s="155" t="s">
        <v>34</v>
      </c>
      <c r="F140" s="156" t="s">
        <v>83</v>
      </c>
      <c r="H140" s="157">
        <v>1</v>
      </c>
      <c r="I140" s="158"/>
      <c r="L140" s="154"/>
      <c r="M140" s="159"/>
      <c r="T140" s="160"/>
      <c r="AT140" s="155" t="s">
        <v>179</v>
      </c>
      <c r="AU140" s="155" t="s">
        <v>89</v>
      </c>
      <c r="AV140" s="13" t="s">
        <v>89</v>
      </c>
      <c r="AW140" s="13" t="s">
        <v>39</v>
      </c>
      <c r="AX140" s="13" t="s">
        <v>83</v>
      </c>
      <c r="AY140" s="155" t="s">
        <v>169</v>
      </c>
    </row>
    <row r="141" spans="2:65" s="11" customFormat="1" ht="22.75" customHeight="1">
      <c r="B141" s="122"/>
      <c r="D141" s="123" t="s">
        <v>77</v>
      </c>
      <c r="E141" s="132" t="s">
        <v>4440</v>
      </c>
      <c r="F141" s="132" t="s">
        <v>4441</v>
      </c>
      <c r="I141" s="125"/>
      <c r="J141" s="133">
        <f>BK141</f>
        <v>0</v>
      </c>
      <c r="L141" s="122"/>
      <c r="M141" s="127"/>
      <c r="P141" s="128">
        <f>SUM(P142:P145)</f>
        <v>0</v>
      </c>
      <c r="R141" s="128">
        <f>SUM(R142:R145)</f>
        <v>0</v>
      </c>
      <c r="T141" s="129">
        <f>SUM(T142:T145)</f>
        <v>0</v>
      </c>
      <c r="AR141" s="123" t="s">
        <v>201</v>
      </c>
      <c r="AT141" s="130" t="s">
        <v>77</v>
      </c>
      <c r="AU141" s="130" t="s">
        <v>83</v>
      </c>
      <c r="AY141" s="123" t="s">
        <v>169</v>
      </c>
      <c r="BK141" s="131">
        <f>SUM(BK142:BK145)</f>
        <v>0</v>
      </c>
    </row>
    <row r="142" spans="2:65" s="1" customFormat="1" ht="16.5" customHeight="1">
      <c r="B142" s="35"/>
      <c r="C142" s="134" t="s">
        <v>8</v>
      </c>
      <c r="D142" s="134" t="s">
        <v>172</v>
      </c>
      <c r="E142" s="135" t="s">
        <v>4442</v>
      </c>
      <c r="F142" s="136" t="s">
        <v>4443</v>
      </c>
      <c r="G142" s="137" t="s">
        <v>1071</v>
      </c>
      <c r="H142" s="138">
        <v>1</v>
      </c>
      <c r="I142" s="139"/>
      <c r="J142" s="140">
        <f>ROUND(I142*H142,2)</f>
        <v>0</v>
      </c>
      <c r="K142" s="136" t="s">
        <v>4376</v>
      </c>
      <c r="L142" s="35"/>
      <c r="M142" s="141" t="s">
        <v>34</v>
      </c>
      <c r="N142" s="142" t="s">
        <v>49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4377</v>
      </c>
      <c r="AT142" s="145" t="s">
        <v>172</v>
      </c>
      <c r="AU142" s="145" t="s">
        <v>89</v>
      </c>
      <c r="AY142" s="19" t="s">
        <v>169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9" t="s">
        <v>83</v>
      </c>
      <c r="BK142" s="146">
        <f>ROUND(I142*H142,2)</f>
        <v>0</v>
      </c>
      <c r="BL142" s="19" t="s">
        <v>4377</v>
      </c>
      <c r="BM142" s="145" t="s">
        <v>4444</v>
      </c>
    </row>
    <row r="143" spans="2:65" s="1" customFormat="1" ht="11">
      <c r="B143" s="35"/>
      <c r="D143" s="168" t="s">
        <v>206</v>
      </c>
      <c r="F143" s="169" t="s">
        <v>4445</v>
      </c>
      <c r="I143" s="170"/>
      <c r="L143" s="35"/>
      <c r="M143" s="171"/>
      <c r="T143" s="56"/>
      <c r="AT143" s="19" t="s">
        <v>206</v>
      </c>
      <c r="AU143" s="19" t="s">
        <v>89</v>
      </c>
    </row>
    <row r="144" spans="2:65" s="12" customFormat="1" ht="12">
      <c r="B144" s="147"/>
      <c r="D144" s="148" t="s">
        <v>179</v>
      </c>
      <c r="E144" s="149" t="s">
        <v>34</v>
      </c>
      <c r="F144" s="150" t="s">
        <v>4446</v>
      </c>
      <c r="H144" s="149" t="s">
        <v>34</v>
      </c>
      <c r="I144" s="151"/>
      <c r="L144" s="147"/>
      <c r="M144" s="152"/>
      <c r="T144" s="153"/>
      <c r="AT144" s="149" t="s">
        <v>179</v>
      </c>
      <c r="AU144" s="149" t="s">
        <v>89</v>
      </c>
      <c r="AV144" s="12" t="s">
        <v>83</v>
      </c>
      <c r="AW144" s="12" t="s">
        <v>39</v>
      </c>
      <c r="AX144" s="12" t="s">
        <v>78</v>
      </c>
      <c r="AY144" s="149" t="s">
        <v>169</v>
      </c>
    </row>
    <row r="145" spans="2:65" s="13" customFormat="1" ht="12">
      <c r="B145" s="154"/>
      <c r="D145" s="148" t="s">
        <v>179</v>
      </c>
      <c r="E145" s="155" t="s">
        <v>34</v>
      </c>
      <c r="F145" s="156" t="s">
        <v>83</v>
      </c>
      <c r="H145" s="157">
        <v>1</v>
      </c>
      <c r="I145" s="158"/>
      <c r="L145" s="154"/>
      <c r="M145" s="159"/>
      <c r="T145" s="160"/>
      <c r="AT145" s="155" t="s">
        <v>179</v>
      </c>
      <c r="AU145" s="155" t="s">
        <v>89</v>
      </c>
      <c r="AV145" s="13" t="s">
        <v>89</v>
      </c>
      <c r="AW145" s="13" t="s">
        <v>39</v>
      </c>
      <c r="AX145" s="13" t="s">
        <v>83</v>
      </c>
      <c r="AY145" s="155" t="s">
        <v>169</v>
      </c>
    </row>
    <row r="146" spans="2:65" s="11" customFormat="1" ht="22.75" customHeight="1">
      <c r="B146" s="122"/>
      <c r="D146" s="123" t="s">
        <v>77</v>
      </c>
      <c r="E146" s="132" t="s">
        <v>4212</v>
      </c>
      <c r="F146" s="132" t="s">
        <v>4213</v>
      </c>
      <c r="I146" s="125"/>
      <c r="J146" s="133">
        <f>BK146</f>
        <v>0</v>
      </c>
      <c r="L146" s="122"/>
      <c r="M146" s="127"/>
      <c r="P146" s="128">
        <f>SUM(P147:P150)</f>
        <v>0</v>
      </c>
      <c r="R146" s="128">
        <f>SUM(R147:R150)</f>
        <v>0</v>
      </c>
      <c r="T146" s="129">
        <f>SUM(T147:T150)</f>
        <v>0</v>
      </c>
      <c r="AR146" s="123" t="s">
        <v>201</v>
      </c>
      <c r="AT146" s="130" t="s">
        <v>77</v>
      </c>
      <c r="AU146" s="130" t="s">
        <v>83</v>
      </c>
      <c r="AY146" s="123" t="s">
        <v>169</v>
      </c>
      <c r="BK146" s="131">
        <f>SUM(BK147:BK150)</f>
        <v>0</v>
      </c>
    </row>
    <row r="147" spans="2:65" s="1" customFormat="1" ht="16.5" customHeight="1">
      <c r="B147" s="35"/>
      <c r="C147" s="134" t="s">
        <v>250</v>
      </c>
      <c r="D147" s="134" t="s">
        <v>172</v>
      </c>
      <c r="E147" s="135" t="s">
        <v>4447</v>
      </c>
      <c r="F147" s="136" t="s">
        <v>4448</v>
      </c>
      <c r="G147" s="137" t="s">
        <v>1071</v>
      </c>
      <c r="H147" s="138">
        <v>1</v>
      </c>
      <c r="I147" s="139"/>
      <c r="J147" s="140">
        <f>ROUND(I147*H147,2)</f>
        <v>0</v>
      </c>
      <c r="K147" s="136" t="s">
        <v>4376</v>
      </c>
      <c r="L147" s="35"/>
      <c r="M147" s="141" t="s">
        <v>34</v>
      </c>
      <c r="N147" s="142" t="s">
        <v>49</v>
      </c>
      <c r="P147" s="143">
        <f>O147*H147</f>
        <v>0</v>
      </c>
      <c r="Q147" s="143">
        <v>0</v>
      </c>
      <c r="R147" s="143">
        <f>Q147*H147</f>
        <v>0</v>
      </c>
      <c r="S147" s="143">
        <v>0</v>
      </c>
      <c r="T147" s="144">
        <f>S147*H147</f>
        <v>0</v>
      </c>
      <c r="AR147" s="145" t="s">
        <v>4377</v>
      </c>
      <c r="AT147" s="145" t="s">
        <v>172</v>
      </c>
      <c r="AU147" s="145" t="s">
        <v>89</v>
      </c>
      <c r="AY147" s="19" t="s">
        <v>169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9" t="s">
        <v>83</v>
      </c>
      <c r="BK147" s="146">
        <f>ROUND(I147*H147,2)</f>
        <v>0</v>
      </c>
      <c r="BL147" s="19" t="s">
        <v>4377</v>
      </c>
      <c r="BM147" s="145" t="s">
        <v>4449</v>
      </c>
    </row>
    <row r="148" spans="2:65" s="1" customFormat="1" ht="11">
      <c r="B148" s="35"/>
      <c r="D148" s="168" t="s">
        <v>206</v>
      </c>
      <c r="F148" s="169" t="s">
        <v>4450</v>
      </c>
      <c r="I148" s="170"/>
      <c r="L148" s="35"/>
      <c r="M148" s="171"/>
      <c r="T148" s="56"/>
      <c r="AT148" s="19" t="s">
        <v>206</v>
      </c>
      <c r="AU148" s="19" t="s">
        <v>89</v>
      </c>
    </row>
    <row r="149" spans="2:65" s="1" customFormat="1" ht="16.5" customHeight="1">
      <c r="B149" s="35"/>
      <c r="C149" s="134" t="s">
        <v>256</v>
      </c>
      <c r="D149" s="134" t="s">
        <v>172</v>
      </c>
      <c r="E149" s="135" t="s">
        <v>4451</v>
      </c>
      <c r="F149" s="136" t="s">
        <v>4452</v>
      </c>
      <c r="G149" s="137" t="s">
        <v>1071</v>
      </c>
      <c r="H149" s="138">
        <v>1</v>
      </c>
      <c r="I149" s="139"/>
      <c r="J149" s="140">
        <f>ROUND(I149*H149,2)</f>
        <v>0</v>
      </c>
      <c r="K149" s="136" t="s">
        <v>4376</v>
      </c>
      <c r="L149" s="35"/>
      <c r="M149" s="141" t="s">
        <v>34</v>
      </c>
      <c r="N149" s="142" t="s">
        <v>49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4377</v>
      </c>
      <c r="AT149" s="145" t="s">
        <v>172</v>
      </c>
      <c r="AU149" s="145" t="s">
        <v>89</v>
      </c>
      <c r="AY149" s="19" t="s">
        <v>169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9" t="s">
        <v>83</v>
      </c>
      <c r="BK149" s="146">
        <f>ROUND(I149*H149,2)</f>
        <v>0</v>
      </c>
      <c r="BL149" s="19" t="s">
        <v>4377</v>
      </c>
      <c r="BM149" s="145" t="s">
        <v>4453</v>
      </c>
    </row>
    <row r="150" spans="2:65" s="1" customFormat="1" ht="11">
      <c r="B150" s="35"/>
      <c r="D150" s="168" t="s">
        <v>206</v>
      </c>
      <c r="F150" s="169" t="s">
        <v>4454</v>
      </c>
      <c r="I150" s="170"/>
      <c r="L150" s="35"/>
      <c r="M150" s="208"/>
      <c r="N150" s="205"/>
      <c r="O150" s="205"/>
      <c r="P150" s="205"/>
      <c r="Q150" s="205"/>
      <c r="R150" s="205"/>
      <c r="S150" s="205"/>
      <c r="T150" s="209"/>
      <c r="AT150" s="19" t="s">
        <v>206</v>
      </c>
      <c r="AU150" s="19" t="s">
        <v>89</v>
      </c>
    </row>
    <row r="151" spans="2:65" s="1" customFormat="1" ht="7" customHeight="1">
      <c r="B151" s="44"/>
      <c r="C151" s="45"/>
      <c r="D151" s="45"/>
      <c r="E151" s="45"/>
      <c r="F151" s="45"/>
      <c r="G151" s="45"/>
      <c r="H151" s="45"/>
      <c r="I151" s="45"/>
      <c r="J151" s="45"/>
      <c r="K151" s="45"/>
      <c r="L151" s="35"/>
    </row>
  </sheetData>
  <sheetProtection algorithmName="SHA-512" hashValue="f/8qlYYzjO6zkSGYGOzu54uBIXsx79Z1vReczJhpTU4ZGE2RzqRBq6+/mOZ6gBwlVyoq8h+68khthCGrM6L+UA==" saltValue="BZwSJYFsjZZDUBq+HIEFrg==" spinCount="100000" sheet="1" objects="1" scenarios="1"/>
  <autoFilter ref="C91:K150" xr:uid="{00000000-0009-0000-0000-000006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hyperlinks>
    <hyperlink ref="F96" r:id="rId1" xr:uid="{00000000-0004-0000-0600-000000000000}"/>
    <hyperlink ref="F105" r:id="rId2" xr:uid="{00000000-0004-0000-0600-000001000000}"/>
    <hyperlink ref="F109" r:id="rId3" xr:uid="{00000000-0004-0000-0600-000002000000}"/>
    <hyperlink ref="F111" r:id="rId4" xr:uid="{00000000-0004-0000-0600-000003000000}"/>
    <hyperlink ref="F113" r:id="rId5" xr:uid="{00000000-0004-0000-0600-000004000000}"/>
    <hyperlink ref="F115" r:id="rId6" xr:uid="{00000000-0004-0000-0600-000005000000}"/>
    <hyperlink ref="F120" r:id="rId7" xr:uid="{00000000-0004-0000-0600-000006000000}"/>
    <hyperlink ref="F124" r:id="rId8" xr:uid="{00000000-0004-0000-0600-000007000000}"/>
    <hyperlink ref="F132" r:id="rId9" xr:uid="{00000000-0004-0000-0600-000008000000}"/>
    <hyperlink ref="F138" r:id="rId10" xr:uid="{00000000-0004-0000-0600-000009000000}"/>
    <hyperlink ref="F143" r:id="rId11" xr:uid="{00000000-0004-0000-0600-00000A000000}"/>
    <hyperlink ref="F148" r:id="rId12" xr:uid="{00000000-0004-0000-0600-00000B000000}"/>
    <hyperlink ref="F150" r:id="rId13" xr:uid="{00000000-0004-0000-0600-00000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19"/>
  <sheetViews>
    <sheetView showGridLines="0" tabSelected="1" topLeftCell="A58" zoomScale="110" zoomScaleNormal="110" workbookViewId="0"/>
  </sheetViews>
  <sheetFormatPr baseColWidth="10" defaultRowHeight="16"/>
  <cols>
    <col min="1" max="1" width="8.25" style="210" customWidth="1"/>
    <col min="2" max="2" width="1.75" style="210" customWidth="1"/>
    <col min="3" max="4" width="5" style="210" customWidth="1"/>
    <col min="5" max="5" width="11.75" style="210" customWidth="1"/>
    <col min="6" max="6" width="9.25" style="210" customWidth="1"/>
    <col min="7" max="7" width="5" style="210" customWidth="1"/>
    <col min="8" max="8" width="77.75" style="210" customWidth="1"/>
    <col min="9" max="10" width="20" style="210" customWidth="1"/>
    <col min="11" max="11" width="1.75" style="210" customWidth="1"/>
  </cols>
  <sheetData>
    <row r="1" spans="2:11" customFormat="1" ht="37.5" customHeight="1"/>
    <row r="2" spans="2:11" customFormat="1" ht="7.5" customHeight="1">
      <c r="B2" s="211"/>
      <c r="C2" s="212"/>
      <c r="D2" s="212"/>
      <c r="E2" s="212"/>
      <c r="F2" s="212"/>
      <c r="G2" s="212"/>
      <c r="H2" s="212"/>
      <c r="I2" s="212"/>
      <c r="J2" s="212"/>
      <c r="K2" s="213"/>
    </row>
    <row r="3" spans="2:11" s="17" customFormat="1" ht="45" customHeight="1">
      <c r="B3" s="214"/>
      <c r="C3" s="343" t="s">
        <v>4455</v>
      </c>
      <c r="D3" s="343"/>
      <c r="E3" s="343"/>
      <c r="F3" s="343"/>
      <c r="G3" s="343"/>
      <c r="H3" s="343"/>
      <c r="I3" s="343"/>
      <c r="J3" s="343"/>
      <c r="K3" s="215"/>
    </row>
    <row r="4" spans="2:11" customFormat="1" ht="25.5" customHeight="1">
      <c r="B4" s="216"/>
      <c r="C4" s="342" t="s">
        <v>4456</v>
      </c>
      <c r="D4" s="342"/>
      <c r="E4" s="342"/>
      <c r="F4" s="342"/>
      <c r="G4" s="342"/>
      <c r="H4" s="342"/>
      <c r="I4" s="342"/>
      <c r="J4" s="342"/>
      <c r="K4" s="217"/>
    </row>
    <row r="5" spans="2:11" customFormat="1" ht="5.25" customHeight="1">
      <c r="B5" s="216"/>
      <c r="C5" s="218"/>
      <c r="D5" s="218"/>
      <c r="E5" s="218"/>
      <c r="F5" s="218"/>
      <c r="G5" s="218"/>
      <c r="H5" s="218"/>
      <c r="I5" s="218"/>
      <c r="J5" s="218"/>
      <c r="K5" s="217"/>
    </row>
    <row r="6" spans="2:11" customFormat="1" ht="15" customHeight="1">
      <c r="B6" s="216"/>
      <c r="C6" s="341" t="s">
        <v>4457</v>
      </c>
      <c r="D6" s="341"/>
      <c r="E6" s="341"/>
      <c r="F6" s="341"/>
      <c r="G6" s="341"/>
      <c r="H6" s="341"/>
      <c r="I6" s="341"/>
      <c r="J6" s="341"/>
      <c r="K6" s="217"/>
    </row>
    <row r="7" spans="2:11" customFormat="1" ht="15" customHeight="1">
      <c r="B7" s="220"/>
      <c r="C7" s="341" t="s">
        <v>4458</v>
      </c>
      <c r="D7" s="341"/>
      <c r="E7" s="341"/>
      <c r="F7" s="341"/>
      <c r="G7" s="341"/>
      <c r="H7" s="341"/>
      <c r="I7" s="341"/>
      <c r="J7" s="341"/>
      <c r="K7" s="217"/>
    </row>
    <row r="8" spans="2:11" customFormat="1" ht="12.75" customHeight="1">
      <c r="B8" s="220"/>
      <c r="C8" s="219"/>
      <c r="D8" s="219"/>
      <c r="E8" s="219"/>
      <c r="F8" s="219"/>
      <c r="G8" s="219"/>
      <c r="H8" s="219"/>
      <c r="I8" s="219"/>
      <c r="J8" s="219"/>
      <c r="K8" s="217"/>
    </row>
    <row r="9" spans="2:11" customFormat="1" ht="15" customHeight="1">
      <c r="B9" s="220"/>
      <c r="C9" s="341" t="s">
        <v>4459</v>
      </c>
      <c r="D9" s="341"/>
      <c r="E9" s="341"/>
      <c r="F9" s="341"/>
      <c r="G9" s="341"/>
      <c r="H9" s="341"/>
      <c r="I9" s="341"/>
      <c r="J9" s="341"/>
      <c r="K9" s="217"/>
    </row>
    <row r="10" spans="2:11" customFormat="1" ht="15" customHeight="1">
      <c r="B10" s="220"/>
      <c r="C10" s="219"/>
      <c r="D10" s="341" t="s">
        <v>4460</v>
      </c>
      <c r="E10" s="341"/>
      <c r="F10" s="341"/>
      <c r="G10" s="341"/>
      <c r="H10" s="341"/>
      <c r="I10" s="341"/>
      <c r="J10" s="341"/>
      <c r="K10" s="217"/>
    </row>
    <row r="11" spans="2:11" customFormat="1" ht="15" customHeight="1">
      <c r="B11" s="220"/>
      <c r="C11" s="221"/>
      <c r="D11" s="341" t="s">
        <v>4461</v>
      </c>
      <c r="E11" s="341"/>
      <c r="F11" s="341"/>
      <c r="G11" s="341"/>
      <c r="H11" s="341"/>
      <c r="I11" s="341"/>
      <c r="J11" s="341"/>
      <c r="K11" s="217"/>
    </row>
    <row r="12" spans="2:11" customFormat="1" ht="15" customHeight="1">
      <c r="B12" s="220"/>
      <c r="C12" s="221"/>
      <c r="D12" s="219"/>
      <c r="E12" s="219"/>
      <c r="F12" s="219"/>
      <c r="G12" s="219"/>
      <c r="H12" s="219"/>
      <c r="I12" s="219"/>
      <c r="J12" s="219"/>
      <c r="K12" s="217"/>
    </row>
    <row r="13" spans="2:11" customFormat="1" ht="15" customHeight="1">
      <c r="B13" s="220"/>
      <c r="C13" s="221"/>
      <c r="D13" s="222" t="s">
        <v>4462</v>
      </c>
      <c r="E13" s="219"/>
      <c r="F13" s="219"/>
      <c r="G13" s="219"/>
      <c r="H13" s="219"/>
      <c r="I13" s="219"/>
      <c r="J13" s="219"/>
      <c r="K13" s="217"/>
    </row>
    <row r="14" spans="2:11" customFormat="1" ht="12.75" customHeight="1">
      <c r="B14" s="220"/>
      <c r="C14" s="221"/>
      <c r="D14" s="221"/>
      <c r="E14" s="221"/>
      <c r="F14" s="221"/>
      <c r="G14" s="221"/>
      <c r="H14" s="221"/>
      <c r="I14" s="221"/>
      <c r="J14" s="221"/>
      <c r="K14" s="217"/>
    </row>
    <row r="15" spans="2:11" customFormat="1" ht="15" customHeight="1">
      <c r="B15" s="220"/>
      <c r="C15" s="221"/>
      <c r="D15" s="341" t="s">
        <v>4463</v>
      </c>
      <c r="E15" s="341"/>
      <c r="F15" s="341"/>
      <c r="G15" s="341"/>
      <c r="H15" s="341"/>
      <c r="I15" s="341"/>
      <c r="J15" s="341"/>
      <c r="K15" s="217"/>
    </row>
    <row r="16" spans="2:11" customFormat="1" ht="15" customHeight="1">
      <c r="B16" s="220"/>
      <c r="C16" s="221"/>
      <c r="D16" s="341" t="s">
        <v>4464</v>
      </c>
      <c r="E16" s="341"/>
      <c r="F16" s="341"/>
      <c r="G16" s="341"/>
      <c r="H16" s="341"/>
      <c r="I16" s="341"/>
      <c r="J16" s="341"/>
      <c r="K16" s="217"/>
    </row>
    <row r="17" spans="2:11" customFormat="1" ht="15" customHeight="1">
      <c r="B17" s="220"/>
      <c r="C17" s="221"/>
      <c r="D17" s="341" t="s">
        <v>4465</v>
      </c>
      <c r="E17" s="341"/>
      <c r="F17" s="341"/>
      <c r="G17" s="341"/>
      <c r="H17" s="341"/>
      <c r="I17" s="341"/>
      <c r="J17" s="341"/>
      <c r="K17" s="217"/>
    </row>
    <row r="18" spans="2:11" customFormat="1" ht="15" customHeight="1">
      <c r="B18" s="220"/>
      <c r="C18" s="221"/>
      <c r="D18" s="221"/>
      <c r="E18" s="223" t="s">
        <v>82</v>
      </c>
      <c r="F18" s="341" t="s">
        <v>4466</v>
      </c>
      <c r="G18" s="341"/>
      <c r="H18" s="341"/>
      <c r="I18" s="341"/>
      <c r="J18" s="341"/>
      <c r="K18" s="217"/>
    </row>
    <row r="19" spans="2:11" customFormat="1" ht="15" customHeight="1">
      <c r="B19" s="220"/>
      <c r="C19" s="221"/>
      <c r="D19" s="221"/>
      <c r="E19" s="223" t="s">
        <v>4467</v>
      </c>
      <c r="F19" s="341" t="s">
        <v>4468</v>
      </c>
      <c r="G19" s="341"/>
      <c r="H19" s="341"/>
      <c r="I19" s="341"/>
      <c r="J19" s="341"/>
      <c r="K19" s="217"/>
    </row>
    <row r="20" spans="2:11" customFormat="1" ht="15" customHeight="1">
      <c r="B20" s="220"/>
      <c r="C20" s="221"/>
      <c r="D20" s="221"/>
      <c r="E20" s="223" t="s">
        <v>4469</v>
      </c>
      <c r="F20" s="341" t="s">
        <v>4470</v>
      </c>
      <c r="G20" s="341"/>
      <c r="H20" s="341"/>
      <c r="I20" s="341"/>
      <c r="J20" s="341"/>
      <c r="K20" s="217"/>
    </row>
    <row r="21" spans="2:11" customFormat="1" ht="15" customHeight="1">
      <c r="B21" s="220"/>
      <c r="C21" s="221"/>
      <c r="D21" s="221"/>
      <c r="E21" s="223" t="s">
        <v>4471</v>
      </c>
      <c r="F21" s="341" t="s">
        <v>4472</v>
      </c>
      <c r="G21" s="341"/>
      <c r="H21" s="341"/>
      <c r="I21" s="341"/>
      <c r="J21" s="341"/>
      <c r="K21" s="217"/>
    </row>
    <row r="22" spans="2:11" customFormat="1" ht="15" customHeight="1">
      <c r="B22" s="220"/>
      <c r="C22" s="221"/>
      <c r="D22" s="221"/>
      <c r="E22" s="223" t="s">
        <v>3311</v>
      </c>
      <c r="F22" s="341" t="s">
        <v>3312</v>
      </c>
      <c r="G22" s="341"/>
      <c r="H22" s="341"/>
      <c r="I22" s="341"/>
      <c r="J22" s="341"/>
      <c r="K22" s="217"/>
    </row>
    <row r="23" spans="2:11" customFormat="1" ht="15" customHeight="1">
      <c r="B23" s="220"/>
      <c r="C23" s="221"/>
      <c r="D23" s="221"/>
      <c r="E23" s="223" t="s">
        <v>88</v>
      </c>
      <c r="F23" s="341" t="s">
        <v>4473</v>
      </c>
      <c r="G23" s="341"/>
      <c r="H23" s="341"/>
      <c r="I23" s="341"/>
      <c r="J23" s="341"/>
      <c r="K23" s="217"/>
    </row>
    <row r="24" spans="2:11" customFormat="1" ht="12.75" customHeight="1">
      <c r="B24" s="220"/>
      <c r="C24" s="221"/>
      <c r="D24" s="221"/>
      <c r="E24" s="221"/>
      <c r="F24" s="221"/>
      <c r="G24" s="221"/>
      <c r="H24" s="221"/>
      <c r="I24" s="221"/>
      <c r="J24" s="221"/>
      <c r="K24" s="217"/>
    </row>
    <row r="25" spans="2:11" customFormat="1" ht="15" customHeight="1">
      <c r="B25" s="220"/>
      <c r="C25" s="341" t="s">
        <v>4474</v>
      </c>
      <c r="D25" s="341"/>
      <c r="E25" s="341"/>
      <c r="F25" s="341"/>
      <c r="G25" s="341"/>
      <c r="H25" s="341"/>
      <c r="I25" s="341"/>
      <c r="J25" s="341"/>
      <c r="K25" s="217"/>
    </row>
    <row r="26" spans="2:11" customFormat="1" ht="15" customHeight="1">
      <c r="B26" s="220"/>
      <c r="C26" s="341" t="s">
        <v>4475</v>
      </c>
      <c r="D26" s="341"/>
      <c r="E26" s="341"/>
      <c r="F26" s="341"/>
      <c r="G26" s="341"/>
      <c r="H26" s="341"/>
      <c r="I26" s="341"/>
      <c r="J26" s="341"/>
      <c r="K26" s="217"/>
    </row>
    <row r="27" spans="2:11" customFormat="1" ht="15" customHeight="1">
      <c r="B27" s="220"/>
      <c r="C27" s="219"/>
      <c r="D27" s="341" t="s">
        <v>4476</v>
      </c>
      <c r="E27" s="341"/>
      <c r="F27" s="341"/>
      <c r="G27" s="341"/>
      <c r="H27" s="341"/>
      <c r="I27" s="341"/>
      <c r="J27" s="341"/>
      <c r="K27" s="217"/>
    </row>
    <row r="28" spans="2:11" customFormat="1" ht="15" customHeight="1">
      <c r="B28" s="220"/>
      <c r="C28" s="221"/>
      <c r="D28" s="341" t="s">
        <v>4477</v>
      </c>
      <c r="E28" s="341"/>
      <c r="F28" s="341"/>
      <c r="G28" s="341"/>
      <c r="H28" s="341"/>
      <c r="I28" s="341"/>
      <c r="J28" s="341"/>
      <c r="K28" s="217"/>
    </row>
    <row r="29" spans="2:11" customFormat="1" ht="12.75" customHeight="1">
      <c r="B29" s="220"/>
      <c r="C29" s="221"/>
      <c r="D29" s="221"/>
      <c r="E29" s="221"/>
      <c r="F29" s="221"/>
      <c r="G29" s="221"/>
      <c r="H29" s="221"/>
      <c r="I29" s="221"/>
      <c r="J29" s="221"/>
      <c r="K29" s="217"/>
    </row>
    <row r="30" spans="2:11" customFormat="1" ht="15" customHeight="1">
      <c r="B30" s="220"/>
      <c r="C30" s="221"/>
      <c r="D30" s="341" t="s">
        <v>4478</v>
      </c>
      <c r="E30" s="341"/>
      <c r="F30" s="341"/>
      <c r="G30" s="341"/>
      <c r="H30" s="341"/>
      <c r="I30" s="341"/>
      <c r="J30" s="341"/>
      <c r="K30" s="217"/>
    </row>
    <row r="31" spans="2:11" customFormat="1" ht="15" customHeight="1">
      <c r="B31" s="220"/>
      <c r="C31" s="221"/>
      <c r="D31" s="341" t="s">
        <v>4479</v>
      </c>
      <c r="E31" s="341"/>
      <c r="F31" s="341"/>
      <c r="G31" s="341"/>
      <c r="H31" s="341"/>
      <c r="I31" s="341"/>
      <c r="J31" s="341"/>
      <c r="K31" s="217"/>
    </row>
    <row r="32" spans="2:11" customFormat="1" ht="12.75" customHeight="1">
      <c r="B32" s="220"/>
      <c r="C32" s="221"/>
      <c r="D32" s="221"/>
      <c r="E32" s="221"/>
      <c r="F32" s="221"/>
      <c r="G32" s="221"/>
      <c r="H32" s="221"/>
      <c r="I32" s="221"/>
      <c r="J32" s="221"/>
      <c r="K32" s="217"/>
    </row>
    <row r="33" spans="2:11" customFormat="1" ht="15" customHeight="1">
      <c r="B33" s="220"/>
      <c r="C33" s="221"/>
      <c r="D33" s="341" t="s">
        <v>4480</v>
      </c>
      <c r="E33" s="341"/>
      <c r="F33" s="341"/>
      <c r="G33" s="341"/>
      <c r="H33" s="341"/>
      <c r="I33" s="341"/>
      <c r="J33" s="341"/>
      <c r="K33" s="217"/>
    </row>
    <row r="34" spans="2:11" customFormat="1" ht="15" customHeight="1">
      <c r="B34" s="220"/>
      <c r="C34" s="221"/>
      <c r="D34" s="341" t="s">
        <v>4481</v>
      </c>
      <c r="E34" s="341"/>
      <c r="F34" s="341"/>
      <c r="G34" s="341"/>
      <c r="H34" s="341"/>
      <c r="I34" s="341"/>
      <c r="J34" s="341"/>
      <c r="K34" s="217"/>
    </row>
    <row r="35" spans="2:11" customFormat="1" ht="15" customHeight="1">
      <c r="B35" s="220"/>
      <c r="C35" s="221"/>
      <c r="D35" s="341" t="s">
        <v>4482</v>
      </c>
      <c r="E35" s="341"/>
      <c r="F35" s="341"/>
      <c r="G35" s="341"/>
      <c r="H35" s="341"/>
      <c r="I35" s="341"/>
      <c r="J35" s="341"/>
      <c r="K35" s="217"/>
    </row>
    <row r="36" spans="2:11" customFormat="1" ht="15" customHeight="1">
      <c r="B36" s="220"/>
      <c r="C36" s="221"/>
      <c r="D36" s="219"/>
      <c r="E36" s="222" t="s">
        <v>155</v>
      </c>
      <c r="F36" s="219"/>
      <c r="G36" s="341" t="s">
        <v>4483</v>
      </c>
      <c r="H36" s="341"/>
      <c r="I36" s="341"/>
      <c r="J36" s="341"/>
      <c r="K36" s="217"/>
    </row>
    <row r="37" spans="2:11" customFormat="1" ht="30.75" customHeight="1">
      <c r="B37" s="220"/>
      <c r="C37" s="221"/>
      <c r="D37" s="219"/>
      <c r="E37" s="222" t="s">
        <v>4484</v>
      </c>
      <c r="F37" s="219"/>
      <c r="G37" s="341" t="s">
        <v>4485</v>
      </c>
      <c r="H37" s="341"/>
      <c r="I37" s="341"/>
      <c r="J37" s="341"/>
      <c r="K37" s="217"/>
    </row>
    <row r="38" spans="2:11" customFormat="1" ht="15" customHeight="1">
      <c r="B38" s="220"/>
      <c r="C38" s="221"/>
      <c r="D38" s="219"/>
      <c r="E38" s="222" t="s">
        <v>59</v>
      </c>
      <c r="F38" s="219"/>
      <c r="G38" s="341" t="s">
        <v>4486</v>
      </c>
      <c r="H38" s="341"/>
      <c r="I38" s="341"/>
      <c r="J38" s="341"/>
      <c r="K38" s="217"/>
    </row>
    <row r="39" spans="2:11" customFormat="1" ht="15" customHeight="1">
      <c r="B39" s="220"/>
      <c r="C39" s="221"/>
      <c r="D39" s="219"/>
      <c r="E39" s="222" t="s">
        <v>60</v>
      </c>
      <c r="F39" s="219"/>
      <c r="G39" s="341" t="s">
        <v>4487</v>
      </c>
      <c r="H39" s="341"/>
      <c r="I39" s="341"/>
      <c r="J39" s="341"/>
      <c r="K39" s="217"/>
    </row>
    <row r="40" spans="2:11" customFormat="1" ht="15" customHeight="1">
      <c r="B40" s="220"/>
      <c r="C40" s="221"/>
      <c r="D40" s="219"/>
      <c r="E40" s="222" t="s">
        <v>156</v>
      </c>
      <c r="F40" s="219"/>
      <c r="G40" s="341" t="s">
        <v>4488</v>
      </c>
      <c r="H40" s="341"/>
      <c r="I40" s="341"/>
      <c r="J40" s="341"/>
      <c r="K40" s="217"/>
    </row>
    <row r="41" spans="2:11" customFormat="1" ht="15" customHeight="1">
      <c r="B41" s="220"/>
      <c r="C41" s="221"/>
      <c r="D41" s="219"/>
      <c r="E41" s="222" t="s">
        <v>157</v>
      </c>
      <c r="F41" s="219"/>
      <c r="G41" s="341" t="s">
        <v>4489</v>
      </c>
      <c r="H41" s="341"/>
      <c r="I41" s="341"/>
      <c r="J41" s="341"/>
      <c r="K41" s="217"/>
    </row>
    <row r="42" spans="2:11" customFormat="1" ht="15" customHeight="1">
      <c r="B42" s="220"/>
      <c r="C42" s="221"/>
      <c r="D42" s="219"/>
      <c r="E42" s="222" t="s">
        <v>4490</v>
      </c>
      <c r="F42" s="219"/>
      <c r="G42" s="341" t="s">
        <v>4491</v>
      </c>
      <c r="H42" s="341"/>
      <c r="I42" s="341"/>
      <c r="J42" s="341"/>
      <c r="K42" s="217"/>
    </row>
    <row r="43" spans="2:11" customFormat="1" ht="15" customHeight="1">
      <c r="B43" s="220"/>
      <c r="C43" s="221"/>
      <c r="D43" s="219"/>
      <c r="E43" s="222"/>
      <c r="F43" s="219"/>
      <c r="G43" s="341" t="s">
        <v>4492</v>
      </c>
      <c r="H43" s="341"/>
      <c r="I43" s="341"/>
      <c r="J43" s="341"/>
      <c r="K43" s="217"/>
    </row>
    <row r="44" spans="2:11" customFormat="1" ht="15" customHeight="1">
      <c r="B44" s="220"/>
      <c r="C44" s="221"/>
      <c r="D44" s="219"/>
      <c r="E44" s="222" t="s">
        <v>4493</v>
      </c>
      <c r="F44" s="219"/>
      <c r="G44" s="341" t="s">
        <v>4494</v>
      </c>
      <c r="H44" s="341"/>
      <c r="I44" s="341"/>
      <c r="J44" s="341"/>
      <c r="K44" s="217"/>
    </row>
    <row r="45" spans="2:11" customFormat="1" ht="15" customHeight="1">
      <c r="B45" s="220"/>
      <c r="C45" s="221"/>
      <c r="D45" s="219"/>
      <c r="E45" s="222" t="s">
        <v>159</v>
      </c>
      <c r="F45" s="219"/>
      <c r="G45" s="341" t="s">
        <v>4495</v>
      </c>
      <c r="H45" s="341"/>
      <c r="I45" s="341"/>
      <c r="J45" s="341"/>
      <c r="K45" s="217"/>
    </row>
    <row r="46" spans="2:11" customFormat="1" ht="12.75" customHeight="1">
      <c r="B46" s="220"/>
      <c r="C46" s="221"/>
      <c r="D46" s="219"/>
      <c r="E46" s="219"/>
      <c r="F46" s="219"/>
      <c r="G46" s="219"/>
      <c r="H46" s="219"/>
      <c r="I46" s="219"/>
      <c r="J46" s="219"/>
      <c r="K46" s="217"/>
    </row>
    <row r="47" spans="2:11" customFormat="1" ht="15" customHeight="1">
      <c r="B47" s="220"/>
      <c r="C47" s="221"/>
      <c r="D47" s="341" t="s">
        <v>4496</v>
      </c>
      <c r="E47" s="341"/>
      <c r="F47" s="341"/>
      <c r="G47" s="341"/>
      <c r="H47" s="341"/>
      <c r="I47" s="341"/>
      <c r="J47" s="341"/>
      <c r="K47" s="217"/>
    </row>
    <row r="48" spans="2:11" customFormat="1" ht="15" customHeight="1">
      <c r="B48" s="220"/>
      <c r="C48" s="221"/>
      <c r="D48" s="221"/>
      <c r="E48" s="341" t="s">
        <v>4497</v>
      </c>
      <c r="F48" s="341"/>
      <c r="G48" s="341"/>
      <c r="H48" s="341"/>
      <c r="I48" s="341"/>
      <c r="J48" s="341"/>
      <c r="K48" s="217"/>
    </row>
    <row r="49" spans="2:11" customFormat="1" ht="15" customHeight="1">
      <c r="B49" s="220"/>
      <c r="C49" s="221"/>
      <c r="D49" s="221"/>
      <c r="E49" s="341" t="s">
        <v>4498</v>
      </c>
      <c r="F49" s="341"/>
      <c r="G49" s="341"/>
      <c r="H49" s="341"/>
      <c r="I49" s="341"/>
      <c r="J49" s="341"/>
      <c r="K49" s="217"/>
    </row>
    <row r="50" spans="2:11" customFormat="1" ht="15" customHeight="1">
      <c r="B50" s="220"/>
      <c r="C50" s="221"/>
      <c r="D50" s="221"/>
      <c r="E50" s="341" t="s">
        <v>4499</v>
      </c>
      <c r="F50" s="341"/>
      <c r="G50" s="341"/>
      <c r="H50" s="341"/>
      <c r="I50" s="341"/>
      <c r="J50" s="341"/>
      <c r="K50" s="217"/>
    </row>
    <row r="51" spans="2:11" customFormat="1" ht="15" customHeight="1">
      <c r="B51" s="220"/>
      <c r="C51" s="221"/>
      <c r="D51" s="341" t="s">
        <v>4500</v>
      </c>
      <c r="E51" s="341"/>
      <c r="F51" s="341"/>
      <c r="G51" s="341"/>
      <c r="H51" s="341"/>
      <c r="I51" s="341"/>
      <c r="J51" s="341"/>
      <c r="K51" s="217"/>
    </row>
    <row r="52" spans="2:11" customFormat="1" ht="25.5" customHeight="1">
      <c r="B52" s="216"/>
      <c r="C52" s="342" t="s">
        <v>4501</v>
      </c>
      <c r="D52" s="342"/>
      <c r="E52" s="342"/>
      <c r="F52" s="342"/>
      <c r="G52" s="342"/>
      <c r="H52" s="342"/>
      <c r="I52" s="342"/>
      <c r="J52" s="342"/>
      <c r="K52" s="217"/>
    </row>
    <row r="53" spans="2:11" customFormat="1" ht="5.25" customHeight="1">
      <c r="B53" s="216"/>
      <c r="C53" s="218"/>
      <c r="D53" s="218"/>
      <c r="E53" s="218"/>
      <c r="F53" s="218"/>
      <c r="G53" s="218"/>
      <c r="H53" s="218"/>
      <c r="I53" s="218"/>
      <c r="J53" s="218"/>
      <c r="K53" s="217"/>
    </row>
    <row r="54" spans="2:11" customFormat="1" ht="15" customHeight="1">
      <c r="B54" s="216"/>
      <c r="C54" s="341" t="s">
        <v>4502</v>
      </c>
      <c r="D54" s="341"/>
      <c r="E54" s="341"/>
      <c r="F54" s="341"/>
      <c r="G54" s="341"/>
      <c r="H54" s="341"/>
      <c r="I54" s="341"/>
      <c r="J54" s="341"/>
      <c r="K54" s="217"/>
    </row>
    <row r="55" spans="2:11" customFormat="1" ht="15" customHeight="1">
      <c r="B55" s="216"/>
      <c r="C55" s="341" t="s">
        <v>4503</v>
      </c>
      <c r="D55" s="341"/>
      <c r="E55" s="341"/>
      <c r="F55" s="341"/>
      <c r="G55" s="341"/>
      <c r="H55" s="341"/>
      <c r="I55" s="341"/>
      <c r="J55" s="341"/>
      <c r="K55" s="217"/>
    </row>
    <row r="56" spans="2:11" customFormat="1" ht="12.75" customHeight="1">
      <c r="B56" s="216"/>
      <c r="C56" s="219"/>
      <c r="D56" s="219"/>
      <c r="E56" s="219"/>
      <c r="F56" s="219"/>
      <c r="G56" s="219"/>
      <c r="H56" s="219"/>
      <c r="I56" s="219"/>
      <c r="J56" s="219"/>
      <c r="K56" s="217"/>
    </row>
    <row r="57" spans="2:11" customFormat="1" ht="15" customHeight="1">
      <c r="B57" s="216"/>
      <c r="C57" s="341" t="s">
        <v>4504</v>
      </c>
      <c r="D57" s="341"/>
      <c r="E57" s="341"/>
      <c r="F57" s="341"/>
      <c r="G57" s="341"/>
      <c r="H57" s="341"/>
      <c r="I57" s="341"/>
      <c r="J57" s="341"/>
      <c r="K57" s="217"/>
    </row>
    <row r="58" spans="2:11" customFormat="1" ht="15" customHeight="1">
      <c r="B58" s="216"/>
      <c r="C58" s="221"/>
      <c r="D58" s="341" t="s">
        <v>4505</v>
      </c>
      <c r="E58" s="341"/>
      <c r="F58" s="341"/>
      <c r="G58" s="341"/>
      <c r="H58" s="341"/>
      <c r="I58" s="341"/>
      <c r="J58" s="341"/>
      <c r="K58" s="217"/>
    </row>
    <row r="59" spans="2:11" customFormat="1" ht="15" customHeight="1">
      <c r="B59" s="216"/>
      <c r="C59" s="221"/>
      <c r="D59" s="341" t="s">
        <v>4506</v>
      </c>
      <c r="E59" s="341"/>
      <c r="F59" s="341"/>
      <c r="G59" s="341"/>
      <c r="H59" s="341"/>
      <c r="I59" s="341"/>
      <c r="J59" s="341"/>
      <c r="K59" s="217"/>
    </row>
    <row r="60" spans="2:11" customFormat="1" ht="15" customHeight="1">
      <c r="B60" s="216"/>
      <c r="C60" s="221"/>
      <c r="D60" s="341" t="s">
        <v>4507</v>
      </c>
      <c r="E60" s="341"/>
      <c r="F60" s="341"/>
      <c r="G60" s="341"/>
      <c r="H60" s="341"/>
      <c r="I60" s="341"/>
      <c r="J60" s="341"/>
      <c r="K60" s="217"/>
    </row>
    <row r="61" spans="2:11" customFormat="1" ht="15" customHeight="1">
      <c r="B61" s="216"/>
      <c r="C61" s="221"/>
      <c r="D61" s="341" t="s">
        <v>4508</v>
      </c>
      <c r="E61" s="341"/>
      <c r="F61" s="341"/>
      <c r="G61" s="341"/>
      <c r="H61" s="341"/>
      <c r="I61" s="341"/>
      <c r="J61" s="341"/>
      <c r="K61" s="217"/>
    </row>
    <row r="62" spans="2:11" customFormat="1" ht="15" customHeight="1">
      <c r="B62" s="216"/>
      <c r="C62" s="221"/>
      <c r="D62" s="344" t="s">
        <v>4509</v>
      </c>
      <c r="E62" s="344"/>
      <c r="F62" s="344"/>
      <c r="G62" s="344"/>
      <c r="H62" s="344"/>
      <c r="I62" s="344"/>
      <c r="J62" s="344"/>
      <c r="K62" s="217"/>
    </row>
    <row r="63" spans="2:11" customFormat="1" ht="15" customHeight="1">
      <c r="B63" s="216"/>
      <c r="C63" s="221"/>
      <c r="D63" s="341" t="s">
        <v>4510</v>
      </c>
      <c r="E63" s="341"/>
      <c r="F63" s="341"/>
      <c r="G63" s="341"/>
      <c r="H63" s="341"/>
      <c r="I63" s="341"/>
      <c r="J63" s="341"/>
      <c r="K63" s="217"/>
    </row>
    <row r="64" spans="2:11" customFormat="1" ht="12.75" customHeight="1">
      <c r="B64" s="216"/>
      <c r="C64" s="221"/>
      <c r="D64" s="221"/>
      <c r="E64" s="224"/>
      <c r="F64" s="221"/>
      <c r="G64" s="221"/>
      <c r="H64" s="221"/>
      <c r="I64" s="221"/>
      <c r="J64" s="221"/>
      <c r="K64" s="217"/>
    </row>
    <row r="65" spans="2:11" customFormat="1" ht="15" customHeight="1">
      <c r="B65" s="216"/>
      <c r="C65" s="221"/>
      <c r="D65" s="341" t="s">
        <v>4511</v>
      </c>
      <c r="E65" s="341"/>
      <c r="F65" s="341"/>
      <c r="G65" s="341"/>
      <c r="H65" s="341"/>
      <c r="I65" s="341"/>
      <c r="J65" s="341"/>
      <c r="K65" s="217"/>
    </row>
    <row r="66" spans="2:11" customFormat="1" ht="15" customHeight="1">
      <c r="B66" s="216"/>
      <c r="C66" s="221"/>
      <c r="D66" s="344" t="s">
        <v>4512</v>
      </c>
      <c r="E66" s="344"/>
      <c r="F66" s="344"/>
      <c r="G66" s="344"/>
      <c r="H66" s="344"/>
      <c r="I66" s="344"/>
      <c r="J66" s="344"/>
      <c r="K66" s="217"/>
    </row>
    <row r="67" spans="2:11" customFormat="1" ht="15" customHeight="1">
      <c r="B67" s="216"/>
      <c r="C67" s="221"/>
      <c r="D67" s="341" t="s">
        <v>4513</v>
      </c>
      <c r="E67" s="341"/>
      <c r="F67" s="341"/>
      <c r="G67" s="341"/>
      <c r="H67" s="341"/>
      <c r="I67" s="341"/>
      <c r="J67" s="341"/>
      <c r="K67" s="217"/>
    </row>
    <row r="68" spans="2:11" customFormat="1" ht="15" customHeight="1">
      <c r="B68" s="216"/>
      <c r="C68" s="221"/>
      <c r="D68" s="341" t="s">
        <v>4514</v>
      </c>
      <c r="E68" s="341"/>
      <c r="F68" s="341"/>
      <c r="G68" s="341"/>
      <c r="H68" s="341"/>
      <c r="I68" s="341"/>
      <c r="J68" s="341"/>
      <c r="K68" s="217"/>
    </row>
    <row r="69" spans="2:11" customFormat="1" ht="15" customHeight="1">
      <c r="B69" s="216"/>
      <c r="C69" s="221"/>
      <c r="D69" s="341" t="s">
        <v>4515</v>
      </c>
      <c r="E69" s="341"/>
      <c r="F69" s="341"/>
      <c r="G69" s="341"/>
      <c r="H69" s="341"/>
      <c r="I69" s="341"/>
      <c r="J69" s="341"/>
      <c r="K69" s="217"/>
    </row>
    <row r="70" spans="2:11" customFormat="1" ht="15" customHeight="1">
      <c r="B70" s="216"/>
      <c r="C70" s="221"/>
      <c r="D70" s="341" t="s">
        <v>4516</v>
      </c>
      <c r="E70" s="341"/>
      <c r="F70" s="341"/>
      <c r="G70" s="341"/>
      <c r="H70" s="341"/>
      <c r="I70" s="341"/>
      <c r="J70" s="341"/>
      <c r="K70" s="217"/>
    </row>
    <row r="71" spans="2:11" customFormat="1" ht="12.75" customHeight="1">
      <c r="B71" s="225"/>
      <c r="C71" s="226"/>
      <c r="D71" s="226"/>
      <c r="E71" s="226"/>
      <c r="F71" s="226"/>
      <c r="G71" s="226"/>
      <c r="H71" s="226"/>
      <c r="I71" s="226"/>
      <c r="J71" s="226"/>
      <c r="K71" s="227"/>
    </row>
    <row r="72" spans="2:11" customFormat="1" ht="18.75" customHeight="1">
      <c r="B72" s="228"/>
      <c r="C72" s="228"/>
      <c r="D72" s="228"/>
      <c r="E72" s="228"/>
      <c r="F72" s="228"/>
      <c r="G72" s="228"/>
      <c r="H72" s="228"/>
      <c r="I72" s="228"/>
      <c r="J72" s="228"/>
      <c r="K72" s="229"/>
    </row>
    <row r="73" spans="2:11" customFormat="1" ht="18.75" customHeight="1">
      <c r="B73" s="229"/>
      <c r="C73" s="229"/>
      <c r="D73" s="229"/>
      <c r="E73" s="229"/>
      <c r="F73" s="229"/>
      <c r="G73" s="229"/>
      <c r="H73" s="229"/>
      <c r="I73" s="229"/>
      <c r="J73" s="229"/>
      <c r="K73" s="229"/>
    </row>
    <row r="74" spans="2:11" customFormat="1" ht="7.5" customHeight="1">
      <c r="B74" s="230"/>
      <c r="C74" s="231"/>
      <c r="D74" s="231"/>
      <c r="E74" s="231"/>
      <c r="F74" s="231"/>
      <c r="G74" s="231"/>
      <c r="H74" s="231"/>
      <c r="I74" s="231"/>
      <c r="J74" s="231"/>
      <c r="K74" s="232"/>
    </row>
    <row r="75" spans="2:11" customFormat="1" ht="45" customHeight="1">
      <c r="B75" s="233"/>
      <c r="C75" s="345" t="s">
        <v>4517</v>
      </c>
      <c r="D75" s="345"/>
      <c r="E75" s="345"/>
      <c r="F75" s="345"/>
      <c r="G75" s="345"/>
      <c r="H75" s="345"/>
      <c r="I75" s="345"/>
      <c r="J75" s="345"/>
      <c r="K75" s="234"/>
    </row>
    <row r="76" spans="2:11" customFormat="1" ht="17.25" customHeight="1">
      <c r="B76" s="233"/>
      <c r="C76" s="235" t="s">
        <v>4518</v>
      </c>
      <c r="D76" s="235"/>
      <c r="E76" s="235"/>
      <c r="F76" s="235" t="s">
        <v>4519</v>
      </c>
      <c r="G76" s="236"/>
      <c r="H76" s="235" t="s">
        <v>60</v>
      </c>
      <c r="I76" s="235" t="s">
        <v>63</v>
      </c>
      <c r="J76" s="235" t="s">
        <v>4520</v>
      </c>
      <c r="K76" s="234"/>
    </row>
    <row r="77" spans="2:11" customFormat="1" ht="17.25" customHeight="1">
      <c r="B77" s="233"/>
      <c r="C77" s="237" t="s">
        <v>4521</v>
      </c>
      <c r="D77" s="237"/>
      <c r="E77" s="237"/>
      <c r="F77" s="238" t="s">
        <v>4522</v>
      </c>
      <c r="G77" s="239"/>
      <c r="H77" s="237"/>
      <c r="I77" s="237"/>
      <c r="J77" s="237" t="s">
        <v>4523</v>
      </c>
      <c r="K77" s="234"/>
    </row>
    <row r="78" spans="2:11" customFormat="1" ht="5.25" customHeight="1">
      <c r="B78" s="233"/>
      <c r="C78" s="240"/>
      <c r="D78" s="240"/>
      <c r="E78" s="240"/>
      <c r="F78" s="240"/>
      <c r="G78" s="241"/>
      <c r="H78" s="240"/>
      <c r="I78" s="240"/>
      <c r="J78" s="240"/>
      <c r="K78" s="234"/>
    </row>
    <row r="79" spans="2:11" customFormat="1" ht="15" customHeight="1">
      <c r="B79" s="233"/>
      <c r="C79" s="222" t="s">
        <v>59</v>
      </c>
      <c r="D79" s="242"/>
      <c r="E79" s="242"/>
      <c r="F79" s="243" t="s">
        <v>4524</v>
      </c>
      <c r="G79" s="244"/>
      <c r="H79" s="222" t="s">
        <v>4525</v>
      </c>
      <c r="I79" s="222" t="s">
        <v>4526</v>
      </c>
      <c r="J79" s="222">
        <v>20</v>
      </c>
      <c r="K79" s="234"/>
    </row>
    <row r="80" spans="2:11" customFormat="1" ht="15" customHeight="1">
      <c r="B80" s="233"/>
      <c r="C80" s="222" t="s">
        <v>4527</v>
      </c>
      <c r="D80" s="222"/>
      <c r="E80" s="222"/>
      <c r="F80" s="243" t="s">
        <v>4524</v>
      </c>
      <c r="G80" s="244"/>
      <c r="H80" s="222" t="s">
        <v>4528</v>
      </c>
      <c r="I80" s="222" t="s">
        <v>4526</v>
      </c>
      <c r="J80" s="222">
        <v>120</v>
      </c>
      <c r="K80" s="234"/>
    </row>
    <row r="81" spans="2:11" customFormat="1" ht="15" customHeight="1">
      <c r="B81" s="245"/>
      <c r="C81" s="222" t="s">
        <v>4529</v>
      </c>
      <c r="D81" s="222"/>
      <c r="E81" s="222"/>
      <c r="F81" s="243" t="s">
        <v>4530</v>
      </c>
      <c r="G81" s="244"/>
      <c r="H81" s="222" t="s">
        <v>4531</v>
      </c>
      <c r="I81" s="222" t="s">
        <v>4526</v>
      </c>
      <c r="J81" s="222">
        <v>50</v>
      </c>
      <c r="K81" s="234"/>
    </row>
    <row r="82" spans="2:11" customFormat="1" ht="15" customHeight="1">
      <c r="B82" s="245"/>
      <c r="C82" s="222" t="s">
        <v>4532</v>
      </c>
      <c r="D82" s="222"/>
      <c r="E82" s="222"/>
      <c r="F82" s="243" t="s">
        <v>4524</v>
      </c>
      <c r="G82" s="244"/>
      <c r="H82" s="222" t="s">
        <v>4533</v>
      </c>
      <c r="I82" s="222" t="s">
        <v>4534</v>
      </c>
      <c r="J82" s="222"/>
      <c r="K82" s="234"/>
    </row>
    <row r="83" spans="2:11" customFormat="1" ht="15" customHeight="1">
      <c r="B83" s="245"/>
      <c r="C83" s="222" t="s">
        <v>4535</v>
      </c>
      <c r="D83" s="222"/>
      <c r="E83" s="222"/>
      <c r="F83" s="243" t="s">
        <v>4530</v>
      </c>
      <c r="G83" s="222"/>
      <c r="H83" s="222" t="s">
        <v>4536</v>
      </c>
      <c r="I83" s="222" t="s">
        <v>4526</v>
      </c>
      <c r="J83" s="222">
        <v>15</v>
      </c>
      <c r="K83" s="234"/>
    </row>
    <row r="84" spans="2:11" customFormat="1" ht="15" customHeight="1">
      <c r="B84" s="245"/>
      <c r="C84" s="222" t="s">
        <v>4537</v>
      </c>
      <c r="D84" s="222"/>
      <c r="E84" s="222"/>
      <c r="F84" s="243" t="s">
        <v>4530</v>
      </c>
      <c r="G84" s="222"/>
      <c r="H84" s="222" t="s">
        <v>4538</v>
      </c>
      <c r="I84" s="222" t="s">
        <v>4526</v>
      </c>
      <c r="J84" s="222">
        <v>15</v>
      </c>
      <c r="K84" s="234"/>
    </row>
    <row r="85" spans="2:11" customFormat="1" ht="15" customHeight="1">
      <c r="B85" s="245"/>
      <c r="C85" s="222" t="s">
        <v>4539</v>
      </c>
      <c r="D85" s="222"/>
      <c r="E85" s="222"/>
      <c r="F85" s="243" t="s">
        <v>4530</v>
      </c>
      <c r="G85" s="222"/>
      <c r="H85" s="222" t="s">
        <v>4540</v>
      </c>
      <c r="I85" s="222" t="s">
        <v>4526</v>
      </c>
      <c r="J85" s="222">
        <v>20</v>
      </c>
      <c r="K85" s="234"/>
    </row>
    <row r="86" spans="2:11" customFormat="1" ht="15" customHeight="1">
      <c r="B86" s="245"/>
      <c r="C86" s="222" t="s">
        <v>4541</v>
      </c>
      <c r="D86" s="222"/>
      <c r="E86" s="222"/>
      <c r="F86" s="243" t="s">
        <v>4530</v>
      </c>
      <c r="G86" s="222"/>
      <c r="H86" s="222" t="s">
        <v>4542</v>
      </c>
      <c r="I86" s="222" t="s">
        <v>4526</v>
      </c>
      <c r="J86" s="222">
        <v>20</v>
      </c>
      <c r="K86" s="234"/>
    </row>
    <row r="87" spans="2:11" customFormat="1" ht="15" customHeight="1">
      <c r="B87" s="245"/>
      <c r="C87" s="222" t="s">
        <v>4543</v>
      </c>
      <c r="D87" s="222"/>
      <c r="E87" s="222"/>
      <c r="F87" s="243" t="s">
        <v>4530</v>
      </c>
      <c r="G87" s="244"/>
      <c r="H87" s="222" t="s">
        <v>4544</v>
      </c>
      <c r="I87" s="222" t="s">
        <v>4526</v>
      </c>
      <c r="J87" s="222">
        <v>50</v>
      </c>
      <c r="K87" s="234"/>
    </row>
    <row r="88" spans="2:11" customFormat="1" ht="15" customHeight="1">
      <c r="B88" s="245"/>
      <c r="C88" s="222" t="s">
        <v>4545</v>
      </c>
      <c r="D88" s="222"/>
      <c r="E88" s="222"/>
      <c r="F88" s="243" t="s">
        <v>4530</v>
      </c>
      <c r="G88" s="244"/>
      <c r="H88" s="222" t="s">
        <v>4546</v>
      </c>
      <c r="I88" s="222" t="s">
        <v>4526</v>
      </c>
      <c r="J88" s="222">
        <v>20</v>
      </c>
      <c r="K88" s="234"/>
    </row>
    <row r="89" spans="2:11" customFormat="1" ht="15" customHeight="1">
      <c r="B89" s="245"/>
      <c r="C89" s="222" t="s">
        <v>4547</v>
      </c>
      <c r="D89" s="222"/>
      <c r="E89" s="222"/>
      <c r="F89" s="243" t="s">
        <v>4530</v>
      </c>
      <c r="G89" s="244"/>
      <c r="H89" s="222" t="s">
        <v>4548</v>
      </c>
      <c r="I89" s="222" t="s">
        <v>4526</v>
      </c>
      <c r="J89" s="222">
        <v>20</v>
      </c>
      <c r="K89" s="234"/>
    </row>
    <row r="90" spans="2:11" customFormat="1" ht="15" customHeight="1">
      <c r="B90" s="245"/>
      <c r="C90" s="222" t="s">
        <v>4549</v>
      </c>
      <c r="D90" s="222"/>
      <c r="E90" s="222"/>
      <c r="F90" s="243" t="s">
        <v>4530</v>
      </c>
      <c r="G90" s="244"/>
      <c r="H90" s="222" t="s">
        <v>4550</v>
      </c>
      <c r="I90" s="222" t="s">
        <v>4526</v>
      </c>
      <c r="J90" s="222">
        <v>50</v>
      </c>
      <c r="K90" s="234"/>
    </row>
    <row r="91" spans="2:11" customFormat="1" ht="15" customHeight="1">
      <c r="B91" s="245"/>
      <c r="C91" s="222" t="s">
        <v>4551</v>
      </c>
      <c r="D91" s="222"/>
      <c r="E91" s="222"/>
      <c r="F91" s="243" t="s">
        <v>4530</v>
      </c>
      <c r="G91" s="244"/>
      <c r="H91" s="222" t="s">
        <v>4551</v>
      </c>
      <c r="I91" s="222" t="s">
        <v>4526</v>
      </c>
      <c r="J91" s="222">
        <v>50</v>
      </c>
      <c r="K91" s="234"/>
    </row>
    <row r="92" spans="2:11" customFormat="1" ht="15" customHeight="1">
      <c r="B92" s="245"/>
      <c r="C92" s="222" t="s">
        <v>4552</v>
      </c>
      <c r="D92" s="222"/>
      <c r="E92" s="222"/>
      <c r="F92" s="243" t="s">
        <v>4530</v>
      </c>
      <c r="G92" s="244"/>
      <c r="H92" s="222" t="s">
        <v>4553</v>
      </c>
      <c r="I92" s="222" t="s">
        <v>4526</v>
      </c>
      <c r="J92" s="222">
        <v>255</v>
      </c>
      <c r="K92" s="234"/>
    </row>
    <row r="93" spans="2:11" customFormat="1" ht="15" customHeight="1">
      <c r="B93" s="245"/>
      <c r="C93" s="222" t="s">
        <v>4554</v>
      </c>
      <c r="D93" s="222"/>
      <c r="E93" s="222"/>
      <c r="F93" s="243" t="s">
        <v>4524</v>
      </c>
      <c r="G93" s="244"/>
      <c r="H93" s="222" t="s">
        <v>4555</v>
      </c>
      <c r="I93" s="222" t="s">
        <v>4556</v>
      </c>
      <c r="J93" s="222"/>
      <c r="K93" s="234"/>
    </row>
    <row r="94" spans="2:11" customFormat="1" ht="15" customHeight="1">
      <c r="B94" s="245"/>
      <c r="C94" s="222" t="s">
        <v>4557</v>
      </c>
      <c r="D94" s="222"/>
      <c r="E94" s="222"/>
      <c r="F94" s="243" t="s">
        <v>4524</v>
      </c>
      <c r="G94" s="244"/>
      <c r="H94" s="222" t="s">
        <v>4558</v>
      </c>
      <c r="I94" s="222" t="s">
        <v>4559</v>
      </c>
      <c r="J94" s="222"/>
      <c r="K94" s="234"/>
    </row>
    <row r="95" spans="2:11" customFormat="1" ht="15" customHeight="1">
      <c r="B95" s="245"/>
      <c r="C95" s="222" t="s">
        <v>4560</v>
      </c>
      <c r="D95" s="222"/>
      <c r="E95" s="222"/>
      <c r="F95" s="243" t="s">
        <v>4524</v>
      </c>
      <c r="G95" s="244"/>
      <c r="H95" s="222" t="s">
        <v>4560</v>
      </c>
      <c r="I95" s="222" t="s">
        <v>4559</v>
      </c>
      <c r="J95" s="222"/>
      <c r="K95" s="234"/>
    </row>
    <row r="96" spans="2:11" customFormat="1" ht="15" customHeight="1">
      <c r="B96" s="245"/>
      <c r="C96" s="222" t="s">
        <v>44</v>
      </c>
      <c r="D96" s="222"/>
      <c r="E96" s="222"/>
      <c r="F96" s="243" t="s">
        <v>4524</v>
      </c>
      <c r="G96" s="244"/>
      <c r="H96" s="222" t="s">
        <v>4561</v>
      </c>
      <c r="I96" s="222" t="s">
        <v>4559</v>
      </c>
      <c r="J96" s="222"/>
      <c r="K96" s="234"/>
    </row>
    <row r="97" spans="2:11" customFormat="1" ht="15" customHeight="1">
      <c r="B97" s="245"/>
      <c r="C97" s="222" t="s">
        <v>54</v>
      </c>
      <c r="D97" s="222"/>
      <c r="E97" s="222"/>
      <c r="F97" s="243" t="s">
        <v>4524</v>
      </c>
      <c r="G97" s="244"/>
      <c r="H97" s="222" t="s">
        <v>4562</v>
      </c>
      <c r="I97" s="222" t="s">
        <v>4559</v>
      </c>
      <c r="J97" s="222"/>
      <c r="K97" s="234"/>
    </row>
    <row r="98" spans="2:11" customFormat="1" ht="15" customHeight="1">
      <c r="B98" s="246"/>
      <c r="C98" s="247"/>
      <c r="D98" s="247"/>
      <c r="E98" s="247"/>
      <c r="F98" s="247"/>
      <c r="G98" s="247"/>
      <c r="H98" s="247"/>
      <c r="I98" s="247"/>
      <c r="J98" s="247"/>
      <c r="K98" s="248"/>
    </row>
    <row r="99" spans="2:11" customFormat="1" ht="18.75" customHeight="1">
      <c r="B99" s="249"/>
      <c r="C99" s="250"/>
      <c r="D99" s="250"/>
      <c r="E99" s="250"/>
      <c r="F99" s="250"/>
      <c r="G99" s="250"/>
      <c r="H99" s="250"/>
      <c r="I99" s="250"/>
      <c r="J99" s="250"/>
      <c r="K99" s="249"/>
    </row>
    <row r="100" spans="2:11" customFormat="1" ht="18.75" customHeight="1">
      <c r="B100" s="229"/>
      <c r="C100" s="229"/>
      <c r="D100" s="229"/>
      <c r="E100" s="229"/>
      <c r="F100" s="229"/>
      <c r="G100" s="229"/>
      <c r="H100" s="229"/>
      <c r="I100" s="229"/>
      <c r="J100" s="229"/>
      <c r="K100" s="229"/>
    </row>
    <row r="101" spans="2:11" customFormat="1" ht="7.5" customHeight="1">
      <c r="B101" s="230"/>
      <c r="C101" s="231"/>
      <c r="D101" s="231"/>
      <c r="E101" s="231"/>
      <c r="F101" s="231"/>
      <c r="G101" s="231"/>
      <c r="H101" s="231"/>
      <c r="I101" s="231"/>
      <c r="J101" s="231"/>
      <c r="K101" s="232"/>
    </row>
    <row r="102" spans="2:11" customFormat="1" ht="45" customHeight="1">
      <c r="B102" s="233"/>
      <c r="C102" s="345" t="s">
        <v>4563</v>
      </c>
      <c r="D102" s="345"/>
      <c r="E102" s="345"/>
      <c r="F102" s="345"/>
      <c r="G102" s="345"/>
      <c r="H102" s="345"/>
      <c r="I102" s="345"/>
      <c r="J102" s="345"/>
      <c r="K102" s="234"/>
    </row>
    <row r="103" spans="2:11" customFormat="1" ht="17.25" customHeight="1">
      <c r="B103" s="233"/>
      <c r="C103" s="235" t="s">
        <v>4518</v>
      </c>
      <c r="D103" s="235"/>
      <c r="E103" s="235"/>
      <c r="F103" s="235" t="s">
        <v>4519</v>
      </c>
      <c r="G103" s="236"/>
      <c r="H103" s="235" t="s">
        <v>60</v>
      </c>
      <c r="I103" s="235" t="s">
        <v>63</v>
      </c>
      <c r="J103" s="235" t="s">
        <v>4520</v>
      </c>
      <c r="K103" s="234"/>
    </row>
    <row r="104" spans="2:11" customFormat="1" ht="17.25" customHeight="1">
      <c r="B104" s="233"/>
      <c r="C104" s="237" t="s">
        <v>4521</v>
      </c>
      <c r="D104" s="237"/>
      <c r="E104" s="237"/>
      <c r="F104" s="238" t="s">
        <v>4522</v>
      </c>
      <c r="G104" s="239"/>
      <c r="H104" s="237"/>
      <c r="I104" s="237"/>
      <c r="J104" s="237" t="s">
        <v>4523</v>
      </c>
      <c r="K104" s="234"/>
    </row>
    <row r="105" spans="2:11" customFormat="1" ht="5.25" customHeight="1">
      <c r="B105" s="233"/>
      <c r="C105" s="235"/>
      <c r="D105" s="235"/>
      <c r="E105" s="235"/>
      <c r="F105" s="235"/>
      <c r="G105" s="251"/>
      <c r="H105" s="235"/>
      <c r="I105" s="235"/>
      <c r="J105" s="235"/>
      <c r="K105" s="234"/>
    </row>
    <row r="106" spans="2:11" customFormat="1" ht="15" customHeight="1">
      <c r="B106" s="233"/>
      <c r="C106" s="222" t="s">
        <v>59</v>
      </c>
      <c r="D106" s="242"/>
      <c r="E106" s="242"/>
      <c r="F106" s="243" t="s">
        <v>4524</v>
      </c>
      <c r="G106" s="222"/>
      <c r="H106" s="222" t="s">
        <v>4564</v>
      </c>
      <c r="I106" s="222" t="s">
        <v>4526</v>
      </c>
      <c r="J106" s="222">
        <v>20</v>
      </c>
      <c r="K106" s="234"/>
    </row>
    <row r="107" spans="2:11" customFormat="1" ht="15" customHeight="1">
      <c r="B107" s="233"/>
      <c r="C107" s="222" t="s">
        <v>4527</v>
      </c>
      <c r="D107" s="222"/>
      <c r="E107" s="222"/>
      <c r="F107" s="243" t="s">
        <v>4524</v>
      </c>
      <c r="G107" s="222"/>
      <c r="H107" s="222" t="s">
        <v>4564</v>
      </c>
      <c r="I107" s="222" t="s">
        <v>4526</v>
      </c>
      <c r="J107" s="222">
        <v>120</v>
      </c>
      <c r="K107" s="234"/>
    </row>
    <row r="108" spans="2:11" customFormat="1" ht="15" customHeight="1">
      <c r="B108" s="245"/>
      <c r="C108" s="222" t="s">
        <v>4529</v>
      </c>
      <c r="D108" s="222"/>
      <c r="E108" s="222"/>
      <c r="F108" s="243" t="s">
        <v>4530</v>
      </c>
      <c r="G108" s="222"/>
      <c r="H108" s="222" t="s">
        <v>4564</v>
      </c>
      <c r="I108" s="222" t="s">
        <v>4526</v>
      </c>
      <c r="J108" s="222">
        <v>50</v>
      </c>
      <c r="K108" s="234"/>
    </row>
    <row r="109" spans="2:11" customFormat="1" ht="15" customHeight="1">
      <c r="B109" s="245"/>
      <c r="C109" s="222" t="s">
        <v>4532</v>
      </c>
      <c r="D109" s="222"/>
      <c r="E109" s="222"/>
      <c r="F109" s="243" t="s">
        <v>4524</v>
      </c>
      <c r="G109" s="222"/>
      <c r="H109" s="222" t="s">
        <v>4564</v>
      </c>
      <c r="I109" s="222" t="s">
        <v>4534</v>
      </c>
      <c r="J109" s="222"/>
      <c r="K109" s="234"/>
    </row>
    <row r="110" spans="2:11" customFormat="1" ht="15" customHeight="1">
      <c r="B110" s="245"/>
      <c r="C110" s="222" t="s">
        <v>4543</v>
      </c>
      <c r="D110" s="222"/>
      <c r="E110" s="222"/>
      <c r="F110" s="243" t="s">
        <v>4530</v>
      </c>
      <c r="G110" s="222"/>
      <c r="H110" s="222" t="s">
        <v>4564</v>
      </c>
      <c r="I110" s="222" t="s">
        <v>4526</v>
      </c>
      <c r="J110" s="222">
        <v>50</v>
      </c>
      <c r="K110" s="234"/>
    </row>
    <row r="111" spans="2:11" customFormat="1" ht="15" customHeight="1">
      <c r="B111" s="245"/>
      <c r="C111" s="222" t="s">
        <v>4551</v>
      </c>
      <c r="D111" s="222"/>
      <c r="E111" s="222"/>
      <c r="F111" s="243" t="s">
        <v>4530</v>
      </c>
      <c r="G111" s="222"/>
      <c r="H111" s="222" t="s">
        <v>4564</v>
      </c>
      <c r="I111" s="222" t="s">
        <v>4526</v>
      </c>
      <c r="J111" s="222">
        <v>50</v>
      </c>
      <c r="K111" s="234"/>
    </row>
    <row r="112" spans="2:11" customFormat="1" ht="15" customHeight="1">
      <c r="B112" s="245"/>
      <c r="C112" s="222" t="s">
        <v>4549</v>
      </c>
      <c r="D112" s="222"/>
      <c r="E112" s="222"/>
      <c r="F112" s="243" t="s">
        <v>4530</v>
      </c>
      <c r="G112" s="222"/>
      <c r="H112" s="222" t="s">
        <v>4564</v>
      </c>
      <c r="I112" s="222" t="s">
        <v>4526</v>
      </c>
      <c r="J112" s="222">
        <v>50</v>
      </c>
      <c r="K112" s="234"/>
    </row>
    <row r="113" spans="2:11" customFormat="1" ht="15" customHeight="1">
      <c r="B113" s="245"/>
      <c r="C113" s="222" t="s">
        <v>59</v>
      </c>
      <c r="D113" s="222"/>
      <c r="E113" s="222"/>
      <c r="F113" s="243" t="s">
        <v>4524</v>
      </c>
      <c r="G113" s="222"/>
      <c r="H113" s="222" t="s">
        <v>4565</v>
      </c>
      <c r="I113" s="222" t="s">
        <v>4526</v>
      </c>
      <c r="J113" s="222">
        <v>20</v>
      </c>
      <c r="K113" s="234"/>
    </row>
    <row r="114" spans="2:11" customFormat="1" ht="15" customHeight="1">
      <c r="B114" s="245"/>
      <c r="C114" s="222" t="s">
        <v>4566</v>
      </c>
      <c r="D114" s="222"/>
      <c r="E114" s="222"/>
      <c r="F114" s="243" t="s">
        <v>4524</v>
      </c>
      <c r="G114" s="222"/>
      <c r="H114" s="222" t="s">
        <v>4567</v>
      </c>
      <c r="I114" s="222" t="s">
        <v>4526</v>
      </c>
      <c r="J114" s="222">
        <v>120</v>
      </c>
      <c r="K114" s="234"/>
    </row>
    <row r="115" spans="2:11" customFormat="1" ht="15" customHeight="1">
      <c r="B115" s="245"/>
      <c r="C115" s="222" t="s">
        <v>44</v>
      </c>
      <c r="D115" s="222"/>
      <c r="E115" s="222"/>
      <c r="F115" s="243" t="s">
        <v>4524</v>
      </c>
      <c r="G115" s="222"/>
      <c r="H115" s="222" t="s">
        <v>4568</v>
      </c>
      <c r="I115" s="222" t="s">
        <v>4559</v>
      </c>
      <c r="J115" s="222"/>
      <c r="K115" s="234"/>
    </row>
    <row r="116" spans="2:11" customFormat="1" ht="15" customHeight="1">
      <c r="B116" s="245"/>
      <c r="C116" s="222" t="s">
        <v>54</v>
      </c>
      <c r="D116" s="222"/>
      <c r="E116" s="222"/>
      <c r="F116" s="243" t="s">
        <v>4524</v>
      </c>
      <c r="G116" s="222"/>
      <c r="H116" s="222" t="s">
        <v>4569</v>
      </c>
      <c r="I116" s="222" t="s">
        <v>4559</v>
      </c>
      <c r="J116" s="222"/>
      <c r="K116" s="234"/>
    </row>
    <row r="117" spans="2:11" customFormat="1" ht="15" customHeight="1">
      <c r="B117" s="245"/>
      <c r="C117" s="222" t="s">
        <v>63</v>
      </c>
      <c r="D117" s="222"/>
      <c r="E117" s="222"/>
      <c r="F117" s="243" t="s">
        <v>4524</v>
      </c>
      <c r="G117" s="222"/>
      <c r="H117" s="222" t="s">
        <v>4570</v>
      </c>
      <c r="I117" s="222" t="s">
        <v>4571</v>
      </c>
      <c r="J117" s="222"/>
      <c r="K117" s="234"/>
    </row>
    <row r="118" spans="2:11" customFormat="1" ht="15" customHeight="1">
      <c r="B118" s="246"/>
      <c r="C118" s="252"/>
      <c r="D118" s="252"/>
      <c r="E118" s="252"/>
      <c r="F118" s="252"/>
      <c r="G118" s="252"/>
      <c r="H118" s="252"/>
      <c r="I118" s="252"/>
      <c r="J118" s="252"/>
      <c r="K118" s="248"/>
    </row>
    <row r="119" spans="2:11" customFormat="1" ht="18.75" customHeight="1">
      <c r="B119" s="253"/>
      <c r="C119" s="254"/>
      <c r="D119" s="254"/>
      <c r="E119" s="254"/>
      <c r="F119" s="255"/>
      <c r="G119" s="254"/>
      <c r="H119" s="254"/>
      <c r="I119" s="254"/>
      <c r="J119" s="254"/>
      <c r="K119" s="253"/>
    </row>
    <row r="120" spans="2:11" customFormat="1" ht="18.75" customHeight="1">
      <c r="B120" s="229"/>
      <c r="C120" s="229"/>
      <c r="D120" s="229"/>
      <c r="E120" s="229"/>
      <c r="F120" s="229"/>
      <c r="G120" s="229"/>
      <c r="H120" s="229"/>
      <c r="I120" s="229"/>
      <c r="J120" s="229"/>
      <c r="K120" s="229"/>
    </row>
    <row r="121" spans="2:11" customFormat="1" ht="7.5" customHeight="1">
      <c r="B121" s="256"/>
      <c r="C121" s="257"/>
      <c r="D121" s="257"/>
      <c r="E121" s="257"/>
      <c r="F121" s="257"/>
      <c r="G121" s="257"/>
      <c r="H121" s="257"/>
      <c r="I121" s="257"/>
      <c r="J121" s="257"/>
      <c r="K121" s="258"/>
    </row>
    <row r="122" spans="2:11" customFormat="1" ht="45" customHeight="1">
      <c r="B122" s="259"/>
      <c r="C122" s="343" t="s">
        <v>4572</v>
      </c>
      <c r="D122" s="343"/>
      <c r="E122" s="343"/>
      <c r="F122" s="343"/>
      <c r="G122" s="343"/>
      <c r="H122" s="343"/>
      <c r="I122" s="343"/>
      <c r="J122" s="343"/>
      <c r="K122" s="260"/>
    </row>
    <row r="123" spans="2:11" customFormat="1" ht="17.25" customHeight="1">
      <c r="B123" s="261"/>
      <c r="C123" s="235" t="s">
        <v>4518</v>
      </c>
      <c r="D123" s="235"/>
      <c r="E123" s="235"/>
      <c r="F123" s="235" t="s">
        <v>4519</v>
      </c>
      <c r="G123" s="236"/>
      <c r="H123" s="235" t="s">
        <v>60</v>
      </c>
      <c r="I123" s="235" t="s">
        <v>63</v>
      </c>
      <c r="J123" s="235" t="s">
        <v>4520</v>
      </c>
      <c r="K123" s="262"/>
    </row>
    <row r="124" spans="2:11" customFormat="1" ht="17.25" customHeight="1">
      <c r="B124" s="261"/>
      <c r="C124" s="237" t="s">
        <v>4521</v>
      </c>
      <c r="D124" s="237"/>
      <c r="E124" s="237"/>
      <c r="F124" s="238" t="s">
        <v>4522</v>
      </c>
      <c r="G124" s="239"/>
      <c r="H124" s="237"/>
      <c r="I124" s="237"/>
      <c r="J124" s="237" t="s">
        <v>4523</v>
      </c>
      <c r="K124" s="262"/>
    </row>
    <row r="125" spans="2:11" customFormat="1" ht="5.25" customHeight="1">
      <c r="B125" s="263"/>
      <c r="C125" s="240"/>
      <c r="D125" s="240"/>
      <c r="E125" s="240"/>
      <c r="F125" s="240"/>
      <c r="G125" s="264"/>
      <c r="H125" s="240"/>
      <c r="I125" s="240"/>
      <c r="J125" s="240"/>
      <c r="K125" s="265"/>
    </row>
    <row r="126" spans="2:11" customFormat="1" ht="15" customHeight="1">
      <c r="B126" s="263"/>
      <c r="C126" s="222" t="s">
        <v>4527</v>
      </c>
      <c r="D126" s="242"/>
      <c r="E126" s="242"/>
      <c r="F126" s="243" t="s">
        <v>4524</v>
      </c>
      <c r="G126" s="222"/>
      <c r="H126" s="222" t="s">
        <v>4564</v>
      </c>
      <c r="I126" s="222" t="s">
        <v>4526</v>
      </c>
      <c r="J126" s="222">
        <v>120</v>
      </c>
      <c r="K126" s="266"/>
    </row>
    <row r="127" spans="2:11" customFormat="1" ht="15" customHeight="1">
      <c r="B127" s="263"/>
      <c r="C127" s="222" t="s">
        <v>4573</v>
      </c>
      <c r="D127" s="222"/>
      <c r="E127" s="222"/>
      <c r="F127" s="243" t="s">
        <v>4524</v>
      </c>
      <c r="G127" s="222"/>
      <c r="H127" s="222" t="s">
        <v>4574</v>
      </c>
      <c r="I127" s="222" t="s">
        <v>4526</v>
      </c>
      <c r="J127" s="222" t="s">
        <v>4575</v>
      </c>
      <c r="K127" s="266"/>
    </row>
    <row r="128" spans="2:11" customFormat="1" ht="15" customHeight="1">
      <c r="B128" s="263"/>
      <c r="C128" s="222" t="s">
        <v>88</v>
      </c>
      <c r="D128" s="222"/>
      <c r="E128" s="222"/>
      <c r="F128" s="243" t="s">
        <v>4524</v>
      </c>
      <c r="G128" s="222"/>
      <c r="H128" s="222" t="s">
        <v>4576</v>
      </c>
      <c r="I128" s="222" t="s">
        <v>4526</v>
      </c>
      <c r="J128" s="222" t="s">
        <v>4575</v>
      </c>
      <c r="K128" s="266"/>
    </row>
    <row r="129" spans="2:11" customFormat="1" ht="15" customHeight="1">
      <c r="B129" s="263"/>
      <c r="C129" s="222" t="s">
        <v>4535</v>
      </c>
      <c r="D129" s="222"/>
      <c r="E129" s="222"/>
      <c r="F129" s="243" t="s">
        <v>4530</v>
      </c>
      <c r="G129" s="222"/>
      <c r="H129" s="222" t="s">
        <v>4536</v>
      </c>
      <c r="I129" s="222" t="s">
        <v>4526</v>
      </c>
      <c r="J129" s="222">
        <v>15</v>
      </c>
      <c r="K129" s="266"/>
    </row>
    <row r="130" spans="2:11" customFormat="1" ht="15" customHeight="1">
      <c r="B130" s="263"/>
      <c r="C130" s="222" t="s">
        <v>4537</v>
      </c>
      <c r="D130" s="222"/>
      <c r="E130" s="222"/>
      <c r="F130" s="243" t="s">
        <v>4530</v>
      </c>
      <c r="G130" s="222"/>
      <c r="H130" s="222" t="s">
        <v>4538</v>
      </c>
      <c r="I130" s="222" t="s">
        <v>4526</v>
      </c>
      <c r="J130" s="222">
        <v>15</v>
      </c>
      <c r="K130" s="266"/>
    </row>
    <row r="131" spans="2:11" customFormat="1" ht="15" customHeight="1">
      <c r="B131" s="263"/>
      <c r="C131" s="222" t="s">
        <v>4539</v>
      </c>
      <c r="D131" s="222"/>
      <c r="E131" s="222"/>
      <c r="F131" s="243" t="s">
        <v>4530</v>
      </c>
      <c r="G131" s="222"/>
      <c r="H131" s="222" t="s">
        <v>4540</v>
      </c>
      <c r="I131" s="222" t="s">
        <v>4526</v>
      </c>
      <c r="J131" s="222">
        <v>20</v>
      </c>
      <c r="K131" s="266"/>
    </row>
    <row r="132" spans="2:11" customFormat="1" ht="15" customHeight="1">
      <c r="B132" s="263"/>
      <c r="C132" s="222" t="s">
        <v>4541</v>
      </c>
      <c r="D132" s="222"/>
      <c r="E132" s="222"/>
      <c r="F132" s="243" t="s">
        <v>4530</v>
      </c>
      <c r="G132" s="222"/>
      <c r="H132" s="222" t="s">
        <v>4542</v>
      </c>
      <c r="I132" s="222" t="s">
        <v>4526</v>
      </c>
      <c r="J132" s="222">
        <v>20</v>
      </c>
      <c r="K132" s="266"/>
    </row>
    <row r="133" spans="2:11" customFormat="1" ht="15" customHeight="1">
      <c r="B133" s="263"/>
      <c r="C133" s="222" t="s">
        <v>4529</v>
      </c>
      <c r="D133" s="222"/>
      <c r="E133" s="222"/>
      <c r="F133" s="243" t="s">
        <v>4530</v>
      </c>
      <c r="G133" s="222"/>
      <c r="H133" s="222" t="s">
        <v>4564</v>
      </c>
      <c r="I133" s="222" t="s">
        <v>4526</v>
      </c>
      <c r="J133" s="222">
        <v>50</v>
      </c>
      <c r="K133" s="266"/>
    </row>
    <row r="134" spans="2:11" customFormat="1" ht="15" customHeight="1">
      <c r="B134" s="263"/>
      <c r="C134" s="222" t="s">
        <v>4543</v>
      </c>
      <c r="D134" s="222"/>
      <c r="E134" s="222"/>
      <c r="F134" s="243" t="s">
        <v>4530</v>
      </c>
      <c r="G134" s="222"/>
      <c r="H134" s="222" t="s">
        <v>4564</v>
      </c>
      <c r="I134" s="222" t="s">
        <v>4526</v>
      </c>
      <c r="J134" s="222">
        <v>50</v>
      </c>
      <c r="K134" s="266"/>
    </row>
    <row r="135" spans="2:11" customFormat="1" ht="15" customHeight="1">
      <c r="B135" s="263"/>
      <c r="C135" s="222" t="s">
        <v>4549</v>
      </c>
      <c r="D135" s="222"/>
      <c r="E135" s="222"/>
      <c r="F135" s="243" t="s">
        <v>4530</v>
      </c>
      <c r="G135" s="222"/>
      <c r="H135" s="222" t="s">
        <v>4564</v>
      </c>
      <c r="I135" s="222" t="s">
        <v>4526</v>
      </c>
      <c r="J135" s="222">
        <v>50</v>
      </c>
      <c r="K135" s="266"/>
    </row>
    <row r="136" spans="2:11" customFormat="1" ht="15" customHeight="1">
      <c r="B136" s="263"/>
      <c r="C136" s="222" t="s">
        <v>4551</v>
      </c>
      <c r="D136" s="222"/>
      <c r="E136" s="222"/>
      <c r="F136" s="243" t="s">
        <v>4530</v>
      </c>
      <c r="G136" s="222"/>
      <c r="H136" s="222" t="s">
        <v>4564</v>
      </c>
      <c r="I136" s="222" t="s">
        <v>4526</v>
      </c>
      <c r="J136" s="222">
        <v>50</v>
      </c>
      <c r="K136" s="266"/>
    </row>
    <row r="137" spans="2:11" customFormat="1" ht="15" customHeight="1">
      <c r="B137" s="263"/>
      <c r="C137" s="222" t="s">
        <v>4552</v>
      </c>
      <c r="D137" s="222"/>
      <c r="E137" s="222"/>
      <c r="F137" s="243" t="s">
        <v>4530</v>
      </c>
      <c r="G137" s="222"/>
      <c r="H137" s="222" t="s">
        <v>4577</v>
      </c>
      <c r="I137" s="222" t="s">
        <v>4526</v>
      </c>
      <c r="J137" s="222">
        <v>255</v>
      </c>
      <c r="K137" s="266"/>
    </row>
    <row r="138" spans="2:11" customFormat="1" ht="15" customHeight="1">
      <c r="B138" s="263"/>
      <c r="C138" s="222" t="s">
        <v>4554</v>
      </c>
      <c r="D138" s="222"/>
      <c r="E138" s="222"/>
      <c r="F138" s="243" t="s">
        <v>4524</v>
      </c>
      <c r="G138" s="222"/>
      <c r="H138" s="222" t="s">
        <v>4578</v>
      </c>
      <c r="I138" s="222" t="s">
        <v>4556</v>
      </c>
      <c r="J138" s="222"/>
      <c r="K138" s="266"/>
    </row>
    <row r="139" spans="2:11" customFormat="1" ht="15" customHeight="1">
      <c r="B139" s="263"/>
      <c r="C139" s="222" t="s">
        <v>4557</v>
      </c>
      <c r="D139" s="222"/>
      <c r="E139" s="222"/>
      <c r="F139" s="243" t="s">
        <v>4524</v>
      </c>
      <c r="G139" s="222"/>
      <c r="H139" s="222" t="s">
        <v>4579</v>
      </c>
      <c r="I139" s="222" t="s">
        <v>4559</v>
      </c>
      <c r="J139" s="222"/>
      <c r="K139" s="266"/>
    </row>
    <row r="140" spans="2:11" customFormat="1" ht="15" customHeight="1">
      <c r="B140" s="263"/>
      <c r="C140" s="222" t="s">
        <v>4560</v>
      </c>
      <c r="D140" s="222"/>
      <c r="E140" s="222"/>
      <c r="F140" s="243" t="s">
        <v>4524</v>
      </c>
      <c r="G140" s="222"/>
      <c r="H140" s="222" t="s">
        <v>4560</v>
      </c>
      <c r="I140" s="222" t="s">
        <v>4559</v>
      </c>
      <c r="J140" s="222"/>
      <c r="K140" s="266"/>
    </row>
    <row r="141" spans="2:11" customFormat="1" ht="15" customHeight="1">
      <c r="B141" s="263"/>
      <c r="C141" s="222" t="s">
        <v>44</v>
      </c>
      <c r="D141" s="222"/>
      <c r="E141" s="222"/>
      <c r="F141" s="243" t="s">
        <v>4524</v>
      </c>
      <c r="G141" s="222"/>
      <c r="H141" s="222" t="s">
        <v>4580</v>
      </c>
      <c r="I141" s="222" t="s">
        <v>4559</v>
      </c>
      <c r="J141" s="222"/>
      <c r="K141" s="266"/>
    </row>
    <row r="142" spans="2:11" customFormat="1" ht="15" customHeight="1">
      <c r="B142" s="263"/>
      <c r="C142" s="222" t="s">
        <v>4581</v>
      </c>
      <c r="D142" s="222"/>
      <c r="E142" s="222"/>
      <c r="F142" s="243" t="s">
        <v>4524</v>
      </c>
      <c r="G142" s="222"/>
      <c r="H142" s="222" t="s">
        <v>4582</v>
      </c>
      <c r="I142" s="222" t="s">
        <v>4559</v>
      </c>
      <c r="J142" s="222"/>
      <c r="K142" s="266"/>
    </row>
    <row r="143" spans="2:11" customFormat="1" ht="15" customHeight="1">
      <c r="B143" s="267"/>
      <c r="C143" s="268"/>
      <c r="D143" s="268"/>
      <c r="E143" s="268"/>
      <c r="F143" s="268"/>
      <c r="G143" s="268"/>
      <c r="H143" s="268"/>
      <c r="I143" s="268"/>
      <c r="J143" s="268"/>
      <c r="K143" s="269"/>
    </row>
    <row r="144" spans="2:11" customFormat="1" ht="18.75" customHeight="1">
      <c r="B144" s="254"/>
      <c r="C144" s="254"/>
      <c r="D144" s="254"/>
      <c r="E144" s="254"/>
      <c r="F144" s="255"/>
      <c r="G144" s="254"/>
      <c r="H144" s="254"/>
      <c r="I144" s="254"/>
      <c r="J144" s="254"/>
      <c r="K144" s="254"/>
    </row>
    <row r="145" spans="2:11" customFormat="1" ht="18.75" customHeight="1">
      <c r="B145" s="229"/>
      <c r="C145" s="229"/>
      <c r="D145" s="229"/>
      <c r="E145" s="229"/>
      <c r="F145" s="229"/>
      <c r="G145" s="229"/>
      <c r="H145" s="229"/>
      <c r="I145" s="229"/>
      <c r="J145" s="229"/>
      <c r="K145" s="229"/>
    </row>
    <row r="146" spans="2:11" customFormat="1" ht="7.5" customHeight="1">
      <c r="B146" s="230"/>
      <c r="C146" s="231"/>
      <c r="D146" s="231"/>
      <c r="E146" s="231"/>
      <c r="F146" s="231"/>
      <c r="G146" s="231"/>
      <c r="H146" s="231"/>
      <c r="I146" s="231"/>
      <c r="J146" s="231"/>
      <c r="K146" s="232"/>
    </row>
    <row r="147" spans="2:11" customFormat="1" ht="45" customHeight="1">
      <c r="B147" s="233"/>
      <c r="C147" s="345" t="s">
        <v>4583</v>
      </c>
      <c r="D147" s="345"/>
      <c r="E147" s="345"/>
      <c r="F147" s="345"/>
      <c r="G147" s="345"/>
      <c r="H147" s="345"/>
      <c r="I147" s="345"/>
      <c r="J147" s="345"/>
      <c r="K147" s="234"/>
    </row>
    <row r="148" spans="2:11" customFormat="1" ht="17.25" customHeight="1">
      <c r="B148" s="233"/>
      <c r="C148" s="235" t="s">
        <v>4518</v>
      </c>
      <c r="D148" s="235"/>
      <c r="E148" s="235"/>
      <c r="F148" s="235" t="s">
        <v>4519</v>
      </c>
      <c r="G148" s="236"/>
      <c r="H148" s="235" t="s">
        <v>60</v>
      </c>
      <c r="I148" s="235" t="s">
        <v>63</v>
      </c>
      <c r="J148" s="235" t="s">
        <v>4520</v>
      </c>
      <c r="K148" s="234"/>
    </row>
    <row r="149" spans="2:11" customFormat="1" ht="17.25" customHeight="1">
      <c r="B149" s="233"/>
      <c r="C149" s="237" t="s">
        <v>4521</v>
      </c>
      <c r="D149" s="237"/>
      <c r="E149" s="237"/>
      <c r="F149" s="238" t="s">
        <v>4522</v>
      </c>
      <c r="G149" s="239"/>
      <c r="H149" s="237"/>
      <c r="I149" s="237"/>
      <c r="J149" s="237" t="s">
        <v>4523</v>
      </c>
      <c r="K149" s="234"/>
    </row>
    <row r="150" spans="2:11" customFormat="1" ht="5.25" customHeight="1">
      <c r="B150" s="245"/>
      <c r="C150" s="240"/>
      <c r="D150" s="240"/>
      <c r="E150" s="240"/>
      <c r="F150" s="240"/>
      <c r="G150" s="241"/>
      <c r="H150" s="240"/>
      <c r="I150" s="240"/>
      <c r="J150" s="240"/>
      <c r="K150" s="266"/>
    </row>
    <row r="151" spans="2:11" customFormat="1" ht="15" customHeight="1">
      <c r="B151" s="245"/>
      <c r="C151" s="270" t="s">
        <v>4527</v>
      </c>
      <c r="D151" s="222"/>
      <c r="E151" s="222"/>
      <c r="F151" s="271" t="s">
        <v>4524</v>
      </c>
      <c r="G151" s="222"/>
      <c r="H151" s="270" t="s">
        <v>4564</v>
      </c>
      <c r="I151" s="270" t="s">
        <v>4526</v>
      </c>
      <c r="J151" s="270">
        <v>120</v>
      </c>
      <c r="K151" s="266"/>
    </row>
    <row r="152" spans="2:11" customFormat="1" ht="15" customHeight="1">
      <c r="B152" s="245"/>
      <c r="C152" s="270" t="s">
        <v>4573</v>
      </c>
      <c r="D152" s="222"/>
      <c r="E152" s="222"/>
      <c r="F152" s="271" t="s">
        <v>4524</v>
      </c>
      <c r="G152" s="222"/>
      <c r="H152" s="270" t="s">
        <v>4584</v>
      </c>
      <c r="I152" s="270" t="s">
        <v>4526</v>
      </c>
      <c r="J152" s="270" t="s">
        <v>4575</v>
      </c>
      <c r="K152" s="266"/>
    </row>
    <row r="153" spans="2:11" customFormat="1" ht="15" customHeight="1">
      <c r="B153" s="245"/>
      <c r="C153" s="270" t="s">
        <v>88</v>
      </c>
      <c r="D153" s="222"/>
      <c r="E153" s="222"/>
      <c r="F153" s="271" t="s">
        <v>4524</v>
      </c>
      <c r="G153" s="222"/>
      <c r="H153" s="270" t="s">
        <v>4585</v>
      </c>
      <c r="I153" s="270" t="s">
        <v>4526</v>
      </c>
      <c r="J153" s="270" t="s">
        <v>4575</v>
      </c>
      <c r="K153" s="266"/>
    </row>
    <row r="154" spans="2:11" customFormat="1" ht="15" customHeight="1">
      <c r="B154" s="245"/>
      <c r="C154" s="270" t="s">
        <v>4529</v>
      </c>
      <c r="D154" s="222"/>
      <c r="E154" s="222"/>
      <c r="F154" s="271" t="s">
        <v>4530</v>
      </c>
      <c r="G154" s="222"/>
      <c r="H154" s="270" t="s">
        <v>4564</v>
      </c>
      <c r="I154" s="270" t="s">
        <v>4526</v>
      </c>
      <c r="J154" s="270">
        <v>50</v>
      </c>
      <c r="K154" s="266"/>
    </row>
    <row r="155" spans="2:11" customFormat="1" ht="15" customHeight="1">
      <c r="B155" s="245"/>
      <c r="C155" s="270" t="s">
        <v>4532</v>
      </c>
      <c r="D155" s="222"/>
      <c r="E155" s="222"/>
      <c r="F155" s="271" t="s">
        <v>4524</v>
      </c>
      <c r="G155" s="222"/>
      <c r="H155" s="270" t="s">
        <v>4564</v>
      </c>
      <c r="I155" s="270" t="s">
        <v>4534</v>
      </c>
      <c r="J155" s="270"/>
      <c r="K155" s="266"/>
    </row>
    <row r="156" spans="2:11" customFormat="1" ht="15" customHeight="1">
      <c r="B156" s="245"/>
      <c r="C156" s="270" t="s">
        <v>4543</v>
      </c>
      <c r="D156" s="222"/>
      <c r="E156" s="222"/>
      <c r="F156" s="271" t="s">
        <v>4530</v>
      </c>
      <c r="G156" s="222"/>
      <c r="H156" s="270" t="s">
        <v>4564</v>
      </c>
      <c r="I156" s="270" t="s">
        <v>4526</v>
      </c>
      <c r="J156" s="270">
        <v>50</v>
      </c>
      <c r="K156" s="266"/>
    </row>
    <row r="157" spans="2:11" customFormat="1" ht="15" customHeight="1">
      <c r="B157" s="245"/>
      <c r="C157" s="270" t="s">
        <v>4551</v>
      </c>
      <c r="D157" s="222"/>
      <c r="E157" s="222"/>
      <c r="F157" s="271" t="s">
        <v>4530</v>
      </c>
      <c r="G157" s="222"/>
      <c r="H157" s="270" t="s">
        <v>4564</v>
      </c>
      <c r="I157" s="270" t="s">
        <v>4526</v>
      </c>
      <c r="J157" s="270">
        <v>50</v>
      </c>
      <c r="K157" s="266"/>
    </row>
    <row r="158" spans="2:11" customFormat="1" ht="15" customHeight="1">
      <c r="B158" s="245"/>
      <c r="C158" s="270" t="s">
        <v>4549</v>
      </c>
      <c r="D158" s="222"/>
      <c r="E158" s="222"/>
      <c r="F158" s="271" t="s">
        <v>4530</v>
      </c>
      <c r="G158" s="222"/>
      <c r="H158" s="270" t="s">
        <v>4564</v>
      </c>
      <c r="I158" s="270" t="s">
        <v>4526</v>
      </c>
      <c r="J158" s="270">
        <v>50</v>
      </c>
      <c r="K158" s="266"/>
    </row>
    <row r="159" spans="2:11" customFormat="1" ht="15" customHeight="1">
      <c r="B159" s="245"/>
      <c r="C159" s="270" t="s">
        <v>113</v>
      </c>
      <c r="D159" s="222"/>
      <c r="E159" s="222"/>
      <c r="F159" s="271" t="s">
        <v>4524</v>
      </c>
      <c r="G159" s="222"/>
      <c r="H159" s="270" t="s">
        <v>4586</v>
      </c>
      <c r="I159" s="270" t="s">
        <v>4526</v>
      </c>
      <c r="J159" s="270" t="s">
        <v>4587</v>
      </c>
      <c r="K159" s="266"/>
    </row>
    <row r="160" spans="2:11" customFormat="1" ht="15" customHeight="1">
      <c r="B160" s="245"/>
      <c r="C160" s="270" t="s">
        <v>4588</v>
      </c>
      <c r="D160" s="222"/>
      <c r="E160" s="222"/>
      <c r="F160" s="271" t="s">
        <v>4524</v>
      </c>
      <c r="G160" s="222"/>
      <c r="H160" s="270" t="s">
        <v>4589</v>
      </c>
      <c r="I160" s="270" t="s">
        <v>4559</v>
      </c>
      <c r="J160" s="270"/>
      <c r="K160" s="266"/>
    </row>
    <row r="161" spans="2:11" customFormat="1" ht="15" customHeight="1">
      <c r="B161" s="272"/>
      <c r="C161" s="252"/>
      <c r="D161" s="252"/>
      <c r="E161" s="252"/>
      <c r="F161" s="252"/>
      <c r="G161" s="252"/>
      <c r="H161" s="252"/>
      <c r="I161" s="252"/>
      <c r="J161" s="252"/>
      <c r="K161" s="273"/>
    </row>
    <row r="162" spans="2:11" customFormat="1" ht="18.75" customHeight="1">
      <c r="B162" s="254"/>
      <c r="C162" s="264"/>
      <c r="D162" s="264"/>
      <c r="E162" s="264"/>
      <c r="F162" s="274"/>
      <c r="G162" s="264"/>
      <c r="H162" s="264"/>
      <c r="I162" s="264"/>
      <c r="J162" s="264"/>
      <c r="K162" s="254"/>
    </row>
    <row r="163" spans="2:11" customFormat="1" ht="18.75" customHeight="1">
      <c r="B163" s="229"/>
      <c r="C163" s="229"/>
      <c r="D163" s="229"/>
      <c r="E163" s="229"/>
      <c r="F163" s="229"/>
      <c r="G163" s="229"/>
      <c r="H163" s="229"/>
      <c r="I163" s="229"/>
      <c r="J163" s="229"/>
      <c r="K163" s="229"/>
    </row>
    <row r="164" spans="2:11" customFormat="1" ht="7.5" customHeight="1">
      <c r="B164" s="211"/>
      <c r="C164" s="212"/>
      <c r="D164" s="212"/>
      <c r="E164" s="212"/>
      <c r="F164" s="212"/>
      <c r="G164" s="212"/>
      <c r="H164" s="212"/>
      <c r="I164" s="212"/>
      <c r="J164" s="212"/>
      <c r="K164" s="213"/>
    </row>
    <row r="165" spans="2:11" customFormat="1" ht="45" customHeight="1">
      <c r="B165" s="214"/>
      <c r="C165" s="343" t="s">
        <v>4590</v>
      </c>
      <c r="D165" s="343"/>
      <c r="E165" s="343"/>
      <c r="F165" s="343"/>
      <c r="G165" s="343"/>
      <c r="H165" s="343"/>
      <c r="I165" s="343"/>
      <c r="J165" s="343"/>
      <c r="K165" s="215"/>
    </row>
    <row r="166" spans="2:11" customFormat="1" ht="17.25" customHeight="1">
      <c r="B166" s="214"/>
      <c r="C166" s="235" t="s">
        <v>4518</v>
      </c>
      <c r="D166" s="235"/>
      <c r="E166" s="235"/>
      <c r="F166" s="235" t="s">
        <v>4519</v>
      </c>
      <c r="G166" s="275"/>
      <c r="H166" s="276" t="s">
        <v>60</v>
      </c>
      <c r="I166" s="276" t="s">
        <v>63</v>
      </c>
      <c r="J166" s="235" t="s">
        <v>4520</v>
      </c>
      <c r="K166" s="215"/>
    </row>
    <row r="167" spans="2:11" customFormat="1" ht="17.25" customHeight="1">
      <c r="B167" s="216"/>
      <c r="C167" s="237" t="s">
        <v>4521</v>
      </c>
      <c r="D167" s="237"/>
      <c r="E167" s="237"/>
      <c r="F167" s="238" t="s">
        <v>4522</v>
      </c>
      <c r="G167" s="277"/>
      <c r="H167" s="278"/>
      <c r="I167" s="278"/>
      <c r="J167" s="237" t="s">
        <v>4523</v>
      </c>
      <c r="K167" s="217"/>
    </row>
    <row r="168" spans="2:11" customFormat="1" ht="5.25" customHeight="1">
      <c r="B168" s="245"/>
      <c r="C168" s="240"/>
      <c r="D168" s="240"/>
      <c r="E168" s="240"/>
      <c r="F168" s="240"/>
      <c r="G168" s="241"/>
      <c r="H168" s="240"/>
      <c r="I168" s="240"/>
      <c r="J168" s="240"/>
      <c r="K168" s="266"/>
    </row>
    <row r="169" spans="2:11" customFormat="1" ht="15" customHeight="1">
      <c r="B169" s="245"/>
      <c r="C169" s="222" t="s">
        <v>4527</v>
      </c>
      <c r="D169" s="222"/>
      <c r="E169" s="222"/>
      <c r="F169" s="243" t="s">
        <v>4524</v>
      </c>
      <c r="G169" s="222"/>
      <c r="H169" s="222" t="s">
        <v>4564</v>
      </c>
      <c r="I169" s="222" t="s">
        <v>4526</v>
      </c>
      <c r="J169" s="222">
        <v>120</v>
      </c>
      <c r="K169" s="266"/>
    </row>
    <row r="170" spans="2:11" customFormat="1" ht="15" customHeight="1">
      <c r="B170" s="245"/>
      <c r="C170" s="222" t="s">
        <v>4573</v>
      </c>
      <c r="D170" s="222"/>
      <c r="E170" s="222"/>
      <c r="F170" s="243" t="s">
        <v>4524</v>
      </c>
      <c r="G170" s="222"/>
      <c r="H170" s="222" t="s">
        <v>4574</v>
      </c>
      <c r="I170" s="222" t="s">
        <v>4526</v>
      </c>
      <c r="J170" s="222" t="s">
        <v>4575</v>
      </c>
      <c r="K170" s="266"/>
    </row>
    <row r="171" spans="2:11" customFormat="1" ht="15" customHeight="1">
      <c r="B171" s="245"/>
      <c r="C171" s="222" t="s">
        <v>88</v>
      </c>
      <c r="D171" s="222"/>
      <c r="E171" s="222"/>
      <c r="F171" s="243" t="s">
        <v>4524</v>
      </c>
      <c r="G171" s="222"/>
      <c r="H171" s="222" t="s">
        <v>4591</v>
      </c>
      <c r="I171" s="222" t="s">
        <v>4526</v>
      </c>
      <c r="J171" s="222" t="s">
        <v>4575</v>
      </c>
      <c r="K171" s="266"/>
    </row>
    <row r="172" spans="2:11" customFormat="1" ht="15" customHeight="1">
      <c r="B172" s="245"/>
      <c r="C172" s="222" t="s">
        <v>4529</v>
      </c>
      <c r="D172" s="222"/>
      <c r="E172" s="222"/>
      <c r="F172" s="243" t="s">
        <v>4530</v>
      </c>
      <c r="G172" s="222"/>
      <c r="H172" s="222" t="s">
        <v>4591</v>
      </c>
      <c r="I172" s="222" t="s">
        <v>4526</v>
      </c>
      <c r="J172" s="222">
        <v>50</v>
      </c>
      <c r="K172" s="266"/>
    </row>
    <row r="173" spans="2:11" customFormat="1" ht="15" customHeight="1">
      <c r="B173" s="245"/>
      <c r="C173" s="222" t="s">
        <v>4532</v>
      </c>
      <c r="D173" s="222"/>
      <c r="E173" s="222"/>
      <c r="F173" s="243" t="s">
        <v>4524</v>
      </c>
      <c r="G173" s="222"/>
      <c r="H173" s="222" t="s">
        <v>4591</v>
      </c>
      <c r="I173" s="222" t="s">
        <v>4534</v>
      </c>
      <c r="J173" s="222"/>
      <c r="K173" s="266"/>
    </row>
    <row r="174" spans="2:11" customFormat="1" ht="15" customHeight="1">
      <c r="B174" s="245"/>
      <c r="C174" s="222" t="s">
        <v>4543</v>
      </c>
      <c r="D174" s="222"/>
      <c r="E174" s="222"/>
      <c r="F174" s="243" t="s">
        <v>4530</v>
      </c>
      <c r="G174" s="222"/>
      <c r="H174" s="222" t="s">
        <v>4591</v>
      </c>
      <c r="I174" s="222" t="s">
        <v>4526</v>
      </c>
      <c r="J174" s="222">
        <v>50</v>
      </c>
      <c r="K174" s="266"/>
    </row>
    <row r="175" spans="2:11" customFormat="1" ht="15" customHeight="1">
      <c r="B175" s="245"/>
      <c r="C175" s="222" t="s">
        <v>4551</v>
      </c>
      <c r="D175" s="222"/>
      <c r="E175" s="222"/>
      <c r="F175" s="243" t="s">
        <v>4530</v>
      </c>
      <c r="G175" s="222"/>
      <c r="H175" s="222" t="s">
        <v>4591</v>
      </c>
      <c r="I175" s="222" t="s">
        <v>4526</v>
      </c>
      <c r="J175" s="222">
        <v>50</v>
      </c>
      <c r="K175" s="266"/>
    </row>
    <row r="176" spans="2:11" customFormat="1" ht="15" customHeight="1">
      <c r="B176" s="245"/>
      <c r="C176" s="222" t="s">
        <v>4549</v>
      </c>
      <c r="D176" s="222"/>
      <c r="E176" s="222"/>
      <c r="F176" s="243" t="s">
        <v>4530</v>
      </c>
      <c r="G176" s="222"/>
      <c r="H176" s="222" t="s">
        <v>4591</v>
      </c>
      <c r="I176" s="222" t="s">
        <v>4526</v>
      </c>
      <c r="J176" s="222">
        <v>50</v>
      </c>
      <c r="K176" s="266"/>
    </row>
    <row r="177" spans="2:11" customFormat="1" ht="15" customHeight="1">
      <c r="B177" s="245"/>
      <c r="C177" s="222" t="s">
        <v>155</v>
      </c>
      <c r="D177" s="222"/>
      <c r="E177" s="222"/>
      <c r="F177" s="243" t="s">
        <v>4524</v>
      </c>
      <c r="G177" s="222"/>
      <c r="H177" s="222" t="s">
        <v>4592</v>
      </c>
      <c r="I177" s="222" t="s">
        <v>4593</v>
      </c>
      <c r="J177" s="222"/>
      <c r="K177" s="266"/>
    </row>
    <row r="178" spans="2:11" customFormat="1" ht="15" customHeight="1">
      <c r="B178" s="245"/>
      <c r="C178" s="222" t="s">
        <v>63</v>
      </c>
      <c r="D178" s="222"/>
      <c r="E178" s="222"/>
      <c r="F178" s="243" t="s">
        <v>4524</v>
      </c>
      <c r="G178" s="222"/>
      <c r="H178" s="222" t="s">
        <v>4594</v>
      </c>
      <c r="I178" s="222" t="s">
        <v>4595</v>
      </c>
      <c r="J178" s="222">
        <v>1</v>
      </c>
      <c r="K178" s="266"/>
    </row>
    <row r="179" spans="2:11" customFormat="1" ht="15" customHeight="1">
      <c r="B179" s="245"/>
      <c r="C179" s="222" t="s">
        <v>59</v>
      </c>
      <c r="D179" s="222"/>
      <c r="E179" s="222"/>
      <c r="F179" s="243" t="s">
        <v>4524</v>
      </c>
      <c r="G179" s="222"/>
      <c r="H179" s="222" t="s">
        <v>4596</v>
      </c>
      <c r="I179" s="222" t="s">
        <v>4526</v>
      </c>
      <c r="J179" s="222">
        <v>20</v>
      </c>
      <c r="K179" s="266"/>
    </row>
    <row r="180" spans="2:11" customFormat="1" ht="15" customHeight="1">
      <c r="B180" s="245"/>
      <c r="C180" s="222" t="s">
        <v>60</v>
      </c>
      <c r="D180" s="222"/>
      <c r="E180" s="222"/>
      <c r="F180" s="243" t="s">
        <v>4524</v>
      </c>
      <c r="G180" s="222"/>
      <c r="H180" s="222" t="s">
        <v>4597</v>
      </c>
      <c r="I180" s="222" t="s">
        <v>4526</v>
      </c>
      <c r="J180" s="222">
        <v>255</v>
      </c>
      <c r="K180" s="266"/>
    </row>
    <row r="181" spans="2:11" customFormat="1" ht="15" customHeight="1">
      <c r="B181" s="245"/>
      <c r="C181" s="222" t="s">
        <v>156</v>
      </c>
      <c r="D181" s="222"/>
      <c r="E181" s="222"/>
      <c r="F181" s="243" t="s">
        <v>4524</v>
      </c>
      <c r="G181" s="222"/>
      <c r="H181" s="222" t="s">
        <v>4488</v>
      </c>
      <c r="I181" s="222" t="s">
        <v>4526</v>
      </c>
      <c r="J181" s="222">
        <v>10</v>
      </c>
      <c r="K181" s="266"/>
    </row>
    <row r="182" spans="2:11" customFormat="1" ht="15" customHeight="1">
      <c r="B182" s="245"/>
      <c r="C182" s="222" t="s">
        <v>157</v>
      </c>
      <c r="D182" s="222"/>
      <c r="E182" s="222"/>
      <c r="F182" s="243" t="s">
        <v>4524</v>
      </c>
      <c r="G182" s="222"/>
      <c r="H182" s="222" t="s">
        <v>4598</v>
      </c>
      <c r="I182" s="222" t="s">
        <v>4559</v>
      </c>
      <c r="J182" s="222"/>
      <c r="K182" s="266"/>
    </row>
    <row r="183" spans="2:11" customFormat="1" ht="15" customHeight="1">
      <c r="B183" s="245"/>
      <c r="C183" s="222" t="s">
        <v>4599</v>
      </c>
      <c r="D183" s="222"/>
      <c r="E183" s="222"/>
      <c r="F183" s="243" t="s">
        <v>4524</v>
      </c>
      <c r="G183" s="222"/>
      <c r="H183" s="222" t="s">
        <v>4600</v>
      </c>
      <c r="I183" s="222" t="s">
        <v>4559</v>
      </c>
      <c r="J183" s="222"/>
      <c r="K183" s="266"/>
    </row>
    <row r="184" spans="2:11" customFormat="1" ht="15" customHeight="1">
      <c r="B184" s="245"/>
      <c r="C184" s="222" t="s">
        <v>4588</v>
      </c>
      <c r="D184" s="222"/>
      <c r="E184" s="222"/>
      <c r="F184" s="243" t="s">
        <v>4524</v>
      </c>
      <c r="G184" s="222"/>
      <c r="H184" s="222" t="s">
        <v>4601</v>
      </c>
      <c r="I184" s="222" t="s">
        <v>4559</v>
      </c>
      <c r="J184" s="222"/>
      <c r="K184" s="266"/>
    </row>
    <row r="185" spans="2:11" customFormat="1" ht="15" customHeight="1">
      <c r="B185" s="245"/>
      <c r="C185" s="222" t="s">
        <v>159</v>
      </c>
      <c r="D185" s="222"/>
      <c r="E185" s="222"/>
      <c r="F185" s="243" t="s">
        <v>4530</v>
      </c>
      <c r="G185" s="222"/>
      <c r="H185" s="222" t="s">
        <v>4602</v>
      </c>
      <c r="I185" s="222" t="s">
        <v>4526</v>
      </c>
      <c r="J185" s="222">
        <v>50</v>
      </c>
      <c r="K185" s="266"/>
    </row>
    <row r="186" spans="2:11" customFormat="1" ht="15" customHeight="1">
      <c r="B186" s="245"/>
      <c r="C186" s="222" t="s">
        <v>4603</v>
      </c>
      <c r="D186" s="222"/>
      <c r="E186" s="222"/>
      <c r="F186" s="243" t="s">
        <v>4530</v>
      </c>
      <c r="G186" s="222"/>
      <c r="H186" s="222" t="s">
        <v>4604</v>
      </c>
      <c r="I186" s="222" t="s">
        <v>4605</v>
      </c>
      <c r="J186" s="222"/>
      <c r="K186" s="266"/>
    </row>
    <row r="187" spans="2:11" customFormat="1" ht="15" customHeight="1">
      <c r="B187" s="245"/>
      <c r="C187" s="222" t="s">
        <v>4606</v>
      </c>
      <c r="D187" s="222"/>
      <c r="E187" s="222"/>
      <c r="F187" s="243" t="s">
        <v>4530</v>
      </c>
      <c r="G187" s="222"/>
      <c r="H187" s="222" t="s">
        <v>4607</v>
      </c>
      <c r="I187" s="222" t="s">
        <v>4605</v>
      </c>
      <c r="J187" s="222"/>
      <c r="K187" s="266"/>
    </row>
    <row r="188" spans="2:11" customFormat="1" ht="15" customHeight="1">
      <c r="B188" s="245"/>
      <c r="C188" s="222" t="s">
        <v>4608</v>
      </c>
      <c r="D188" s="222"/>
      <c r="E188" s="222"/>
      <c r="F188" s="243" t="s">
        <v>4530</v>
      </c>
      <c r="G188" s="222"/>
      <c r="H188" s="222" t="s">
        <v>4609</v>
      </c>
      <c r="I188" s="222" t="s">
        <v>4605</v>
      </c>
      <c r="J188" s="222"/>
      <c r="K188" s="266"/>
    </row>
    <row r="189" spans="2:11" customFormat="1" ht="15" customHeight="1">
      <c r="B189" s="245"/>
      <c r="C189" s="279" t="s">
        <v>4610</v>
      </c>
      <c r="D189" s="222"/>
      <c r="E189" s="222"/>
      <c r="F189" s="243" t="s">
        <v>4530</v>
      </c>
      <c r="G189" s="222"/>
      <c r="H189" s="222" t="s">
        <v>4611</v>
      </c>
      <c r="I189" s="222" t="s">
        <v>4612</v>
      </c>
      <c r="J189" s="280" t="s">
        <v>4613</v>
      </c>
      <c r="K189" s="266"/>
    </row>
    <row r="190" spans="2:11" customFormat="1" ht="15" customHeight="1">
      <c r="B190" s="281"/>
      <c r="C190" s="282" t="s">
        <v>4614</v>
      </c>
      <c r="D190" s="283"/>
      <c r="E190" s="283"/>
      <c r="F190" s="284" t="s">
        <v>4530</v>
      </c>
      <c r="G190" s="283"/>
      <c r="H190" s="283" t="s">
        <v>4615</v>
      </c>
      <c r="I190" s="283" t="s">
        <v>4612</v>
      </c>
      <c r="J190" s="285" t="s">
        <v>4613</v>
      </c>
      <c r="K190" s="286"/>
    </row>
    <row r="191" spans="2:11" customFormat="1" ht="15" customHeight="1">
      <c r="B191" s="245"/>
      <c r="C191" s="279" t="s">
        <v>48</v>
      </c>
      <c r="D191" s="222"/>
      <c r="E191" s="222"/>
      <c r="F191" s="243" t="s">
        <v>4524</v>
      </c>
      <c r="G191" s="222"/>
      <c r="H191" s="219" t="s">
        <v>4616</v>
      </c>
      <c r="I191" s="222" t="s">
        <v>4617</v>
      </c>
      <c r="J191" s="222"/>
      <c r="K191" s="266"/>
    </row>
    <row r="192" spans="2:11" customFormat="1" ht="15" customHeight="1">
      <c r="B192" s="245"/>
      <c r="C192" s="279" t="s">
        <v>4618</v>
      </c>
      <c r="D192" s="222"/>
      <c r="E192" s="222"/>
      <c r="F192" s="243" t="s">
        <v>4524</v>
      </c>
      <c r="G192" s="222"/>
      <c r="H192" s="222" t="s">
        <v>4619</v>
      </c>
      <c r="I192" s="222" t="s">
        <v>4559</v>
      </c>
      <c r="J192" s="222"/>
      <c r="K192" s="266"/>
    </row>
    <row r="193" spans="2:11" customFormat="1" ht="15" customHeight="1">
      <c r="B193" s="245"/>
      <c r="C193" s="279" t="s">
        <v>4620</v>
      </c>
      <c r="D193" s="222"/>
      <c r="E193" s="222"/>
      <c r="F193" s="243" t="s">
        <v>4524</v>
      </c>
      <c r="G193" s="222"/>
      <c r="H193" s="222" t="s">
        <v>4621</v>
      </c>
      <c r="I193" s="222" t="s">
        <v>4559</v>
      </c>
      <c r="J193" s="222"/>
      <c r="K193" s="266"/>
    </row>
    <row r="194" spans="2:11" customFormat="1" ht="15" customHeight="1">
      <c r="B194" s="245"/>
      <c r="C194" s="279" t="s">
        <v>4622</v>
      </c>
      <c r="D194" s="222"/>
      <c r="E194" s="222"/>
      <c r="F194" s="243" t="s">
        <v>4530</v>
      </c>
      <c r="G194" s="222"/>
      <c r="H194" s="222" t="s">
        <v>4623</v>
      </c>
      <c r="I194" s="222" t="s">
        <v>4559</v>
      </c>
      <c r="J194" s="222"/>
      <c r="K194" s="266"/>
    </row>
    <row r="195" spans="2:11" customFormat="1" ht="15" customHeight="1">
      <c r="B195" s="272"/>
      <c r="C195" s="287"/>
      <c r="D195" s="252"/>
      <c r="E195" s="252"/>
      <c r="F195" s="252"/>
      <c r="G195" s="252"/>
      <c r="H195" s="252"/>
      <c r="I195" s="252"/>
      <c r="J195" s="252"/>
      <c r="K195" s="273"/>
    </row>
    <row r="196" spans="2:11" customFormat="1" ht="18.75" customHeight="1">
      <c r="B196" s="254"/>
      <c r="C196" s="264"/>
      <c r="D196" s="264"/>
      <c r="E196" s="264"/>
      <c r="F196" s="274"/>
      <c r="G196" s="264"/>
      <c r="H196" s="264"/>
      <c r="I196" s="264"/>
      <c r="J196" s="264"/>
      <c r="K196" s="254"/>
    </row>
    <row r="197" spans="2:11" customFormat="1" ht="18.75" customHeight="1">
      <c r="B197" s="254"/>
      <c r="C197" s="264"/>
      <c r="D197" s="264"/>
      <c r="E197" s="264"/>
      <c r="F197" s="274"/>
      <c r="G197" s="264"/>
      <c r="H197" s="264"/>
      <c r="I197" s="264"/>
      <c r="J197" s="264"/>
      <c r="K197" s="254"/>
    </row>
    <row r="198" spans="2:11" customFormat="1" ht="18.75" customHeight="1">
      <c r="B198" s="229"/>
      <c r="C198" s="229"/>
      <c r="D198" s="229"/>
      <c r="E198" s="229"/>
      <c r="F198" s="229"/>
      <c r="G198" s="229"/>
      <c r="H198" s="229"/>
      <c r="I198" s="229"/>
      <c r="J198" s="229"/>
      <c r="K198" s="229"/>
    </row>
    <row r="199" spans="2:11" customFormat="1" ht="11">
      <c r="B199" s="211"/>
      <c r="C199" s="212"/>
      <c r="D199" s="212"/>
      <c r="E199" s="212"/>
      <c r="F199" s="212"/>
      <c r="G199" s="212"/>
      <c r="H199" s="212"/>
      <c r="I199" s="212"/>
      <c r="J199" s="212"/>
      <c r="K199" s="213"/>
    </row>
    <row r="200" spans="2:11" customFormat="1" ht="21">
      <c r="B200" s="214"/>
      <c r="C200" s="343" t="s">
        <v>4624</v>
      </c>
      <c r="D200" s="343"/>
      <c r="E200" s="343"/>
      <c r="F200" s="343"/>
      <c r="G200" s="343"/>
      <c r="H200" s="343"/>
      <c r="I200" s="343"/>
      <c r="J200" s="343"/>
      <c r="K200" s="215"/>
    </row>
    <row r="201" spans="2:11" customFormat="1" ht="25.5" customHeight="1">
      <c r="B201" s="214"/>
      <c r="C201" s="288" t="s">
        <v>4625</v>
      </c>
      <c r="D201" s="288"/>
      <c r="E201" s="288"/>
      <c r="F201" s="288" t="s">
        <v>4626</v>
      </c>
      <c r="G201" s="289"/>
      <c r="H201" s="346" t="s">
        <v>4627</v>
      </c>
      <c r="I201" s="346"/>
      <c r="J201" s="346"/>
      <c r="K201" s="215"/>
    </row>
    <row r="202" spans="2:11" customFormat="1" ht="5.25" customHeight="1">
      <c r="B202" s="245"/>
      <c r="C202" s="240"/>
      <c r="D202" s="240"/>
      <c r="E202" s="240"/>
      <c r="F202" s="240"/>
      <c r="G202" s="264"/>
      <c r="H202" s="240"/>
      <c r="I202" s="240"/>
      <c r="J202" s="240"/>
      <c r="K202" s="266"/>
    </row>
    <row r="203" spans="2:11" customFormat="1" ht="15" customHeight="1">
      <c r="B203" s="245"/>
      <c r="C203" s="222" t="s">
        <v>4617</v>
      </c>
      <c r="D203" s="222"/>
      <c r="E203" s="222"/>
      <c r="F203" s="243" t="s">
        <v>49</v>
      </c>
      <c r="G203" s="222"/>
      <c r="H203" s="347" t="s">
        <v>4628</v>
      </c>
      <c r="I203" s="347"/>
      <c r="J203" s="347"/>
      <c r="K203" s="266"/>
    </row>
    <row r="204" spans="2:11" customFormat="1" ht="15" customHeight="1">
      <c r="B204" s="245"/>
      <c r="C204" s="222"/>
      <c r="D204" s="222"/>
      <c r="E204" s="222"/>
      <c r="F204" s="243" t="s">
        <v>50</v>
      </c>
      <c r="G204" s="222"/>
      <c r="H204" s="347" t="s">
        <v>4629</v>
      </c>
      <c r="I204" s="347"/>
      <c r="J204" s="347"/>
      <c r="K204" s="266"/>
    </row>
    <row r="205" spans="2:11" customFormat="1" ht="15" customHeight="1">
      <c r="B205" s="245"/>
      <c r="C205" s="222"/>
      <c r="D205" s="222"/>
      <c r="E205" s="222"/>
      <c r="F205" s="243" t="s">
        <v>53</v>
      </c>
      <c r="G205" s="222"/>
      <c r="H205" s="347" t="s">
        <v>4630</v>
      </c>
      <c r="I205" s="347"/>
      <c r="J205" s="347"/>
      <c r="K205" s="266"/>
    </row>
    <row r="206" spans="2:11" customFormat="1" ht="15" customHeight="1">
      <c r="B206" s="245"/>
      <c r="C206" s="222"/>
      <c r="D206" s="222"/>
      <c r="E206" s="222"/>
      <c r="F206" s="243" t="s">
        <v>51</v>
      </c>
      <c r="G206" s="222"/>
      <c r="H206" s="347" t="s">
        <v>4631</v>
      </c>
      <c r="I206" s="347"/>
      <c r="J206" s="347"/>
      <c r="K206" s="266"/>
    </row>
    <row r="207" spans="2:11" customFormat="1" ht="15" customHeight="1">
      <c r="B207" s="245"/>
      <c r="C207" s="222"/>
      <c r="D207" s="222"/>
      <c r="E207" s="222"/>
      <c r="F207" s="243" t="s">
        <v>52</v>
      </c>
      <c r="G207" s="222"/>
      <c r="H207" s="347" t="s">
        <v>4632</v>
      </c>
      <c r="I207" s="347"/>
      <c r="J207" s="347"/>
      <c r="K207" s="266"/>
    </row>
    <row r="208" spans="2:11" customFormat="1" ht="15" customHeight="1">
      <c r="B208" s="245"/>
      <c r="C208" s="222"/>
      <c r="D208" s="222"/>
      <c r="E208" s="222"/>
      <c r="F208" s="243"/>
      <c r="G208" s="222"/>
      <c r="H208" s="222"/>
      <c r="I208" s="222"/>
      <c r="J208" s="222"/>
      <c r="K208" s="266"/>
    </row>
    <row r="209" spans="2:11" customFormat="1" ht="15" customHeight="1">
      <c r="B209" s="245"/>
      <c r="C209" s="222" t="s">
        <v>4571</v>
      </c>
      <c r="D209" s="222"/>
      <c r="E209" s="222"/>
      <c r="F209" s="243" t="s">
        <v>82</v>
      </c>
      <c r="G209" s="222"/>
      <c r="H209" s="347" t="s">
        <v>4633</v>
      </c>
      <c r="I209" s="347"/>
      <c r="J209" s="347"/>
      <c r="K209" s="266"/>
    </row>
    <row r="210" spans="2:11" customFormat="1" ht="15" customHeight="1">
      <c r="B210" s="245"/>
      <c r="C210" s="222"/>
      <c r="D210" s="222"/>
      <c r="E210" s="222"/>
      <c r="F210" s="243" t="s">
        <v>4469</v>
      </c>
      <c r="G210" s="222"/>
      <c r="H210" s="347" t="s">
        <v>4470</v>
      </c>
      <c r="I210" s="347"/>
      <c r="J210" s="347"/>
      <c r="K210" s="266"/>
    </row>
    <row r="211" spans="2:11" customFormat="1" ht="15" customHeight="1">
      <c r="B211" s="245"/>
      <c r="C211" s="222"/>
      <c r="D211" s="222"/>
      <c r="E211" s="222"/>
      <c r="F211" s="243" t="s">
        <v>4467</v>
      </c>
      <c r="G211" s="222"/>
      <c r="H211" s="347" t="s">
        <v>4634</v>
      </c>
      <c r="I211" s="347"/>
      <c r="J211" s="347"/>
      <c r="K211" s="266"/>
    </row>
    <row r="212" spans="2:11" customFormat="1" ht="15" customHeight="1">
      <c r="B212" s="290"/>
      <c r="C212" s="222"/>
      <c r="D212" s="222"/>
      <c r="E212" s="222"/>
      <c r="F212" s="243" t="s">
        <v>4471</v>
      </c>
      <c r="G212" s="279"/>
      <c r="H212" s="348" t="s">
        <v>4472</v>
      </c>
      <c r="I212" s="348"/>
      <c r="J212" s="348"/>
      <c r="K212" s="291"/>
    </row>
    <row r="213" spans="2:11" customFormat="1" ht="15" customHeight="1">
      <c r="B213" s="290"/>
      <c r="C213" s="222"/>
      <c r="D213" s="222"/>
      <c r="E213" s="222"/>
      <c r="F213" s="243" t="s">
        <v>3311</v>
      </c>
      <c r="G213" s="279"/>
      <c r="H213" s="348" t="s">
        <v>4213</v>
      </c>
      <c r="I213" s="348"/>
      <c r="J213" s="348"/>
      <c r="K213" s="291"/>
    </row>
    <row r="214" spans="2:11" customFormat="1" ht="15" customHeight="1">
      <c r="B214" s="290"/>
      <c r="C214" s="222"/>
      <c r="D214" s="222"/>
      <c r="E214" s="222"/>
      <c r="F214" s="243"/>
      <c r="G214" s="279"/>
      <c r="H214" s="270"/>
      <c r="I214" s="270"/>
      <c r="J214" s="270"/>
      <c r="K214" s="291"/>
    </row>
    <row r="215" spans="2:11" customFormat="1" ht="15" customHeight="1">
      <c r="B215" s="290"/>
      <c r="C215" s="222" t="s">
        <v>4595</v>
      </c>
      <c r="D215" s="222"/>
      <c r="E215" s="222"/>
      <c r="F215" s="243">
        <v>1</v>
      </c>
      <c r="G215" s="279"/>
      <c r="H215" s="348" t="s">
        <v>4635</v>
      </c>
      <c r="I215" s="348"/>
      <c r="J215" s="348"/>
      <c r="K215" s="291"/>
    </row>
    <row r="216" spans="2:11" customFormat="1" ht="15" customHeight="1">
      <c r="B216" s="290"/>
      <c r="C216" s="222"/>
      <c r="D216" s="222"/>
      <c r="E216" s="222"/>
      <c r="F216" s="243">
        <v>2</v>
      </c>
      <c r="G216" s="279"/>
      <c r="H216" s="348" t="s">
        <v>4636</v>
      </c>
      <c r="I216" s="348"/>
      <c r="J216" s="348"/>
      <c r="K216" s="291"/>
    </row>
    <row r="217" spans="2:11" customFormat="1" ht="15" customHeight="1">
      <c r="B217" s="290"/>
      <c r="C217" s="222"/>
      <c r="D217" s="222"/>
      <c r="E217" s="222"/>
      <c r="F217" s="243">
        <v>3</v>
      </c>
      <c r="G217" s="279"/>
      <c r="H217" s="348" t="s">
        <v>4637</v>
      </c>
      <c r="I217" s="348"/>
      <c r="J217" s="348"/>
      <c r="K217" s="291"/>
    </row>
    <row r="218" spans="2:11" customFormat="1" ht="15" customHeight="1">
      <c r="B218" s="290"/>
      <c r="C218" s="222"/>
      <c r="D218" s="222"/>
      <c r="E218" s="222"/>
      <c r="F218" s="243">
        <v>4</v>
      </c>
      <c r="G218" s="279"/>
      <c r="H218" s="348" t="s">
        <v>4638</v>
      </c>
      <c r="I218" s="348"/>
      <c r="J218" s="348"/>
      <c r="K218" s="291"/>
    </row>
    <row r="219" spans="2:11" customFormat="1" ht="12.75" customHeight="1">
      <c r="B219" s="292"/>
      <c r="C219" s="293"/>
      <c r="D219" s="293"/>
      <c r="E219" s="293"/>
      <c r="F219" s="293"/>
      <c r="G219" s="293"/>
      <c r="H219" s="293"/>
      <c r="I219" s="293"/>
      <c r="J219" s="293"/>
      <c r="K219" s="294"/>
    </row>
  </sheetData>
  <sheetProtection algorithmName="SHA-512" hashValue="Mq6Ssl6wCk15nypzXpmX2GMR3cIWSjDfdnbUNI/NGxy2tIU1dCOAChNJFsUiZ+d0au1GxaSIsekWx0HsVavK0A==" saltValue="0fUUkbuETJdhG2mNNoFUuQ==" spinCount="100000" sheet="1" objects="1" scenarios="1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15</vt:i4>
      </vt:variant>
    </vt:vector>
  </HeadingPairs>
  <TitlesOfParts>
    <vt:vector size="23" baseType="lpstr">
      <vt:lpstr>Rekapitulace stavby</vt:lpstr>
      <vt:lpstr>MR 2024-3-1 a - D1.1 ,D1....</vt:lpstr>
      <vt:lpstr>1 - D.1.4.1  VYTÁPĚNÍ</vt:lpstr>
      <vt:lpstr>2 - D-1.4 Zdravotní insta...</vt:lpstr>
      <vt:lpstr>3 - D 1.4 Elektroinstalac...</vt:lpstr>
      <vt:lpstr>04 - D1.4 Vzduchotechnika</vt:lpstr>
      <vt:lpstr>VRN - Vedlejší náklady</vt:lpstr>
      <vt:lpstr>Pokyny pro vyplnění</vt:lpstr>
      <vt:lpstr>'04 - D1.4 Vzduchotechnika'!Názvy_tisku</vt:lpstr>
      <vt:lpstr>'1 - D.1.4.1  VYTÁPĚNÍ'!Názvy_tisku</vt:lpstr>
      <vt:lpstr>'2 - D-1.4 Zdravotní insta...'!Názvy_tisku</vt:lpstr>
      <vt:lpstr>'3 - D 1.4 Elektroinstalac...'!Názvy_tisku</vt:lpstr>
      <vt:lpstr>'MR 2024-3-1 a - D1.1 ,D1....'!Názvy_tisku</vt:lpstr>
      <vt:lpstr>'Rekapitulace stavby'!Názvy_tisku</vt:lpstr>
      <vt:lpstr>'VRN - Vedlejší náklady'!Názvy_tisku</vt:lpstr>
      <vt:lpstr>'04 - D1.4 Vzduchotechnika'!Oblast_tisku</vt:lpstr>
      <vt:lpstr>'1 - D.1.4.1  VYTÁPĚNÍ'!Oblast_tisku</vt:lpstr>
      <vt:lpstr>'2 - D-1.4 Zdravotní insta...'!Oblast_tisku</vt:lpstr>
      <vt:lpstr>'3 - D 1.4 Elektroinstalac...'!Oblast_tisku</vt:lpstr>
      <vt:lpstr>'MR 2024-3-1 a - D1.1 ,D1....'!Oblast_tisku</vt:lpstr>
      <vt:lpstr>'Pokyny pro vyplnění'!Oblast_tisku</vt:lpstr>
      <vt:lpstr>'Rekapitulace stavby'!Oblast_tisku</vt:lpstr>
      <vt:lpstr>'VRN - Vedlejší náklady'!Oblast_tisku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Projekce</dc:creator>
  <cp:lastModifiedBy>Miloš Axmann</cp:lastModifiedBy>
  <dcterms:created xsi:type="dcterms:W3CDTF">2024-03-18T07:06:13Z</dcterms:created>
  <dcterms:modified xsi:type="dcterms:W3CDTF">2024-03-26T21:19:58Z</dcterms:modified>
</cp:coreProperties>
</file>